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65" yWindow="0" windowWidth="14430" windowHeight="13740" firstSheet="1" activeTab="4"/>
  </bookViews>
  <sheets>
    <sheet name="02 - Cyklistická cestička..." sheetId="3" r:id="rId1"/>
    <sheet name="03 - Cyklistická cestička..." sheetId="4" r:id="rId2"/>
    <sheet name="04 - Cyklistická cestička..." sheetId="5" r:id="rId3"/>
    <sheet name="05 - Cyklistická cestička..." sheetId="6" r:id="rId4"/>
    <sheet name="06 - Cyklistická cestička..." sheetId="7" r:id="rId5"/>
  </sheets>
  <definedNames>
    <definedName name="_xlnm._FilterDatabase" localSheetId="0" hidden="1">'02 - Cyklistická cestička...'!$C$122:$K$167</definedName>
    <definedName name="_xlnm._FilterDatabase" localSheetId="1" hidden="1">'03 - Cyklistická cestička...'!$C$120:$K$149</definedName>
    <definedName name="_xlnm._FilterDatabase" localSheetId="2" hidden="1">'04 - Cyklistická cestička...'!$C$121:$K$157</definedName>
    <definedName name="_xlnm._FilterDatabase" localSheetId="3" hidden="1">'05 - Cyklistická cestička...'!$C$121:$K$169</definedName>
    <definedName name="_xlnm._FilterDatabase" localSheetId="4" hidden="1">'06 - Cyklistická cestička...'!$C$121:$K$160</definedName>
    <definedName name="_xlnm.Print_Titles" localSheetId="0">'02 - Cyklistická cestička...'!$122:$122</definedName>
    <definedName name="_xlnm.Print_Titles" localSheetId="1">'03 - Cyklistická cestička...'!$120:$120</definedName>
    <definedName name="_xlnm.Print_Titles" localSheetId="2">'04 - Cyklistická cestička...'!$121:$121</definedName>
    <definedName name="_xlnm.Print_Titles" localSheetId="3">'05 - Cyklistická cestička...'!$121:$121</definedName>
    <definedName name="_xlnm.Print_Titles" localSheetId="4">'06 - Cyklistická cestička...'!$121:$121</definedName>
    <definedName name="_xlnm.Print_Area" localSheetId="0">'02 - Cyklistická cestička...'!$C$4:$J$76,'02 - Cyklistická cestička...'!$C$82:$J$104,'02 - Cyklistická cestička...'!$C$110:$J$167</definedName>
    <definedName name="_xlnm.Print_Area" localSheetId="1">'03 - Cyklistická cestička...'!$C$4:$J$76,'03 - Cyklistická cestička...'!$C$82:$J$102,'03 - Cyklistická cestička...'!$C$108:$J$149</definedName>
    <definedName name="_xlnm.Print_Area" localSheetId="2">'04 - Cyklistická cestička...'!$C$4:$J$76,'04 - Cyklistická cestička...'!$C$82:$J$103,'04 - Cyklistická cestička...'!$C$109:$J$157</definedName>
    <definedName name="_xlnm.Print_Area" localSheetId="3">'05 - Cyklistická cestička...'!$C$4:$J$76,'05 - Cyklistická cestička...'!$C$82:$J$103,'05 - Cyklistická cestička...'!$C$109:$J$169</definedName>
    <definedName name="_xlnm.Print_Area" localSheetId="4">'06 - Cyklistická cestička...'!$C$4:$J$76,'06 - Cyklistická cestička...'!$C$82:$J$103,'06 - Cyklistická cestička...'!$C$109:$J$160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J35" i="7"/>
  <c r="BI160" i="7"/>
  <c r="BH160" i="7"/>
  <c r="BG160" i="7"/>
  <c r="BE160" i="7"/>
  <c r="T160" i="7"/>
  <c r="T159" i="7"/>
  <c r="R160" i="7"/>
  <c r="R159" i="7"/>
  <c r="P160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T137" i="7"/>
  <c r="R138" i="7"/>
  <c r="R137" i="7"/>
  <c r="P138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18" i="7"/>
  <c r="F118" i="7"/>
  <c r="F116" i="7"/>
  <c r="E114" i="7"/>
  <c r="J91" i="7"/>
  <c r="F91" i="7"/>
  <c r="F89" i="7"/>
  <c r="E87" i="7"/>
  <c r="J24" i="7"/>
  <c r="E24" i="7"/>
  <c r="J92" i="7" s="1"/>
  <c r="J23" i="7"/>
  <c r="J18" i="7"/>
  <c r="E18" i="7"/>
  <c r="F119" i="7" s="1"/>
  <c r="J17" i="7"/>
  <c r="J12" i="7"/>
  <c r="J89" i="7" s="1"/>
  <c r="E7" i="7"/>
  <c r="E112" i="7" s="1"/>
  <c r="J37" i="6"/>
  <c r="J36" i="6"/>
  <c r="J35" i="6"/>
  <c r="BI169" i="6"/>
  <c r="BH169" i="6"/>
  <c r="BG169" i="6"/>
  <c r="BE169" i="6"/>
  <c r="T169" i="6"/>
  <c r="T168" i="6" s="1"/>
  <c r="R169" i="6"/>
  <c r="R168" i="6" s="1"/>
  <c r="P169" i="6"/>
  <c r="P168" i="6" s="1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T142" i="6" s="1"/>
  <c r="R143" i="6"/>
  <c r="R142" i="6" s="1"/>
  <c r="P143" i="6"/>
  <c r="P142" i="6" s="1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J118" i="6"/>
  <c r="F118" i="6"/>
  <c r="F116" i="6"/>
  <c r="E114" i="6"/>
  <c r="J91" i="6"/>
  <c r="F91" i="6"/>
  <c r="F89" i="6"/>
  <c r="E87" i="6"/>
  <c r="J24" i="6"/>
  <c r="E24" i="6"/>
  <c r="J119" i="6" s="1"/>
  <c r="J23" i="6"/>
  <c r="J18" i="6"/>
  <c r="E18" i="6"/>
  <c r="F119" i="6" s="1"/>
  <c r="J17" i="6"/>
  <c r="J12" i="6"/>
  <c r="J89" i="6"/>
  <c r="E7" i="6"/>
  <c r="E112" i="6"/>
  <c r="J37" i="5"/>
  <c r="J36" i="5"/>
  <c r="J35" i="5"/>
  <c r="BI157" i="5"/>
  <c r="BH157" i="5"/>
  <c r="BG157" i="5"/>
  <c r="BE157" i="5"/>
  <c r="T157" i="5"/>
  <c r="T156" i="5" s="1"/>
  <c r="R157" i="5"/>
  <c r="R156" i="5" s="1"/>
  <c r="P157" i="5"/>
  <c r="P156" i="5" s="1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T136" i="5" s="1"/>
  <c r="R137" i="5"/>
  <c r="R136" i="5" s="1"/>
  <c r="P137" i="5"/>
  <c r="P136" i="5" s="1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J118" i="5"/>
  <c r="F118" i="5"/>
  <c r="F116" i="5"/>
  <c r="E114" i="5"/>
  <c r="J91" i="5"/>
  <c r="F91" i="5"/>
  <c r="F89" i="5"/>
  <c r="E87" i="5"/>
  <c r="J24" i="5"/>
  <c r="E24" i="5"/>
  <c r="J92" i="5" s="1"/>
  <c r="J23" i="5"/>
  <c r="J18" i="5"/>
  <c r="E18" i="5"/>
  <c r="F119" i="5" s="1"/>
  <c r="J17" i="5"/>
  <c r="J12" i="5"/>
  <c r="J89" i="5" s="1"/>
  <c r="E7" i="5"/>
  <c r="E112" i="5"/>
  <c r="J37" i="4"/>
  <c r="J36" i="4"/>
  <c r="J35" i="4"/>
  <c r="BI149" i="4"/>
  <c r="BH149" i="4"/>
  <c r="BG149" i="4"/>
  <c r="BE149" i="4"/>
  <c r="T149" i="4"/>
  <c r="T148" i="4" s="1"/>
  <c r="R149" i="4"/>
  <c r="R148" i="4" s="1"/>
  <c r="P149" i="4"/>
  <c r="P148" i="4" s="1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T128" i="4"/>
  <c r="R129" i="4"/>
  <c r="R128" i="4"/>
  <c r="P129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J117" i="4"/>
  <c r="F117" i="4"/>
  <c r="F115" i="4"/>
  <c r="E113" i="4"/>
  <c r="J91" i="4"/>
  <c r="F91" i="4"/>
  <c r="F89" i="4"/>
  <c r="E87" i="4"/>
  <c r="J24" i="4"/>
  <c r="E24" i="4"/>
  <c r="J118" i="4" s="1"/>
  <c r="J23" i="4"/>
  <c r="J18" i="4"/>
  <c r="E18" i="4"/>
  <c r="F118" i="4" s="1"/>
  <c r="J17" i="4"/>
  <c r="J12" i="4"/>
  <c r="J115" i="4"/>
  <c r="E7" i="4"/>
  <c r="E85" i="4"/>
  <c r="J37" i="3"/>
  <c r="J36" i="3"/>
  <c r="J35" i="3"/>
  <c r="BI167" i="3"/>
  <c r="BH167" i="3"/>
  <c r="BG167" i="3"/>
  <c r="BE167" i="3"/>
  <c r="T167" i="3"/>
  <c r="T166" i="3" s="1"/>
  <c r="R167" i="3"/>
  <c r="R166" i="3" s="1"/>
  <c r="P167" i="3"/>
  <c r="P166" i="3" s="1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T147" i="3" s="1"/>
  <c r="R148" i="3"/>
  <c r="R147" i="3" s="1"/>
  <c r="P148" i="3"/>
  <c r="P147" i="3" s="1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T140" i="3" s="1"/>
  <c r="R141" i="3"/>
  <c r="R140" i="3" s="1"/>
  <c r="P141" i="3"/>
  <c r="P140" i="3" s="1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J119" i="3"/>
  <c r="F119" i="3"/>
  <c r="F117" i="3"/>
  <c r="E115" i="3"/>
  <c r="J91" i="3"/>
  <c r="F91" i="3"/>
  <c r="F89" i="3"/>
  <c r="E87" i="3"/>
  <c r="J24" i="3"/>
  <c r="E24" i="3"/>
  <c r="J120" i="3" s="1"/>
  <c r="J23" i="3"/>
  <c r="J18" i="3"/>
  <c r="E18" i="3"/>
  <c r="F92" i="3" s="1"/>
  <c r="J17" i="3"/>
  <c r="J12" i="3"/>
  <c r="J117" i="3" s="1"/>
  <c r="E7" i="3"/>
  <c r="E113" i="3" s="1"/>
  <c r="BK164" i="3"/>
  <c r="J161" i="3"/>
  <c r="BK158" i="3"/>
  <c r="BK155" i="3"/>
  <c r="J151" i="3"/>
  <c r="BK145" i="3"/>
  <c r="BK135" i="3"/>
  <c r="J131" i="3"/>
  <c r="J127" i="3"/>
  <c r="J138" i="3"/>
  <c r="J132" i="3"/>
  <c r="J164" i="3"/>
  <c r="BK160" i="3"/>
  <c r="BK156" i="3"/>
  <c r="J153" i="3"/>
  <c r="BK148" i="3"/>
  <c r="BK143" i="3"/>
  <c r="BK138" i="3"/>
  <c r="J135" i="3"/>
  <c r="BK130" i="3"/>
  <c r="J126" i="3"/>
  <c r="BK138" i="4"/>
  <c r="J129" i="4"/>
  <c r="J147" i="4"/>
  <c r="J142" i="4"/>
  <c r="J138" i="4"/>
  <c r="BK133" i="4"/>
  <c r="J149" i="4"/>
  <c r="J137" i="4"/>
  <c r="BK149" i="4"/>
  <c r="BK143" i="4"/>
  <c r="J136" i="4"/>
  <c r="J124" i="4"/>
  <c r="BK140" i="5"/>
  <c r="BK135" i="5"/>
  <c r="J128" i="5"/>
  <c r="BK155" i="5"/>
  <c r="BK150" i="5"/>
  <c r="BK143" i="5"/>
  <c r="J135" i="5"/>
  <c r="J126" i="5"/>
  <c r="BK153" i="5"/>
  <c r="BK148" i="5"/>
  <c r="BK145" i="5"/>
  <c r="J131" i="5"/>
  <c r="J152" i="5"/>
  <c r="J142" i="5"/>
  <c r="BK132" i="5"/>
  <c r="BK126" i="5"/>
  <c r="BK163" i="6"/>
  <c r="BK152" i="6"/>
  <c r="BK139" i="6"/>
  <c r="J132" i="6"/>
  <c r="J126" i="6"/>
  <c r="J162" i="6"/>
  <c r="J160" i="6"/>
  <c r="BK151" i="6"/>
  <c r="BK135" i="6"/>
  <c r="J128" i="6"/>
  <c r="BK156" i="6"/>
  <c r="BK143" i="6"/>
  <c r="BK136" i="6"/>
  <c r="BK161" i="6"/>
  <c r="J156" i="6"/>
  <c r="J146" i="6"/>
  <c r="BK138" i="6"/>
  <c r="J135" i="6"/>
  <c r="J127" i="6"/>
  <c r="BK154" i="7"/>
  <c r="J149" i="7"/>
  <c r="BK140" i="7"/>
  <c r="J127" i="7"/>
  <c r="J153" i="7"/>
  <c r="BK141" i="7"/>
  <c r="J130" i="7"/>
  <c r="BK158" i="7"/>
  <c r="BK151" i="7"/>
  <c r="J142" i="7"/>
  <c r="J138" i="7"/>
  <c r="BK135" i="7"/>
  <c r="J158" i="7"/>
  <c r="BK153" i="7"/>
  <c r="BK145" i="7"/>
  <c r="J133" i="7"/>
  <c r="BK165" i="3"/>
  <c r="BK162" i="3"/>
  <c r="J159" i="3"/>
  <c r="J156" i="3"/>
  <c r="J152" i="3"/>
  <c r="J146" i="3"/>
  <c r="J141" i="3"/>
  <c r="BK132" i="3"/>
  <c r="BK129" i="3"/>
  <c r="BK141" i="3"/>
  <c r="BK167" i="3"/>
  <c r="BK163" i="3"/>
  <c r="BK161" i="3"/>
  <c r="J157" i="3"/>
  <c r="J154" i="3"/>
  <c r="BK152" i="3"/>
  <c r="BK146" i="3"/>
  <c r="J137" i="3"/>
  <c r="J134" i="3"/>
  <c r="J129" i="3"/>
  <c r="BK147" i="4"/>
  <c r="BK135" i="4"/>
  <c r="J125" i="4"/>
  <c r="J145" i="4"/>
  <c r="J140" i="4"/>
  <c r="BK136" i="4"/>
  <c r="BK131" i="4"/>
  <c r="J143" i="4"/>
  <c r="BK129" i="4"/>
  <c r="BK124" i="4"/>
  <c r="BK145" i="4"/>
  <c r="BK140" i="4"/>
  <c r="J131" i="4"/>
  <c r="J155" i="5"/>
  <c r="J143" i="5"/>
  <c r="BK131" i="5"/>
  <c r="BK154" i="5"/>
  <c r="J148" i="5"/>
  <c r="J140" i="5"/>
  <c r="BK130" i="5"/>
  <c r="J154" i="5"/>
  <c r="J150" i="5"/>
  <c r="J139" i="5"/>
  <c r="BK157" i="5"/>
  <c r="BK147" i="5"/>
  <c r="BK139" i="5"/>
  <c r="J129" i="5"/>
  <c r="BK164" i="6"/>
  <c r="BK160" i="6"/>
  <c r="J150" i="6"/>
  <c r="J137" i="6"/>
  <c r="BK130" i="6"/>
  <c r="BK169" i="6"/>
  <c r="J163" i="6"/>
  <c r="BK155" i="6"/>
  <c r="J145" i="6"/>
  <c r="BK134" i="6"/>
  <c r="J166" i="6"/>
  <c r="J155" i="6"/>
  <c r="BK146" i="6"/>
  <c r="J138" i="6"/>
  <c r="J125" i="6"/>
  <c r="J165" i="6"/>
  <c r="BK157" i="6"/>
  <c r="J151" i="6"/>
  <c r="BK145" i="6"/>
  <c r="BK137" i="6"/>
  <c r="J130" i="6"/>
  <c r="J160" i="7"/>
  <c r="J151" i="7"/>
  <c r="BK143" i="7"/>
  <c r="J131" i="7"/>
  <c r="BK160" i="7"/>
  <c r="J134" i="7"/>
  <c r="BK131" i="7"/>
  <c r="BK152" i="7"/>
  <c r="J148" i="7"/>
  <c r="J141" i="7"/>
  <c r="J136" i="7"/>
  <c r="J157" i="7"/>
  <c r="J154" i="7"/>
  <c r="BK148" i="7"/>
  <c r="BK136" i="7"/>
  <c r="BK130" i="7"/>
  <c r="J167" i="3"/>
  <c r="J163" i="3"/>
  <c r="J160" i="3"/>
  <c r="BK157" i="3"/>
  <c r="BK153" i="3"/>
  <c r="J148" i="3"/>
  <c r="J143" i="3"/>
  <c r="J133" i="3"/>
  <c r="BK128" i="3"/>
  <c r="J139" i="3"/>
  <c r="BK136" i="3"/>
  <c r="J162" i="3"/>
  <c r="J158" i="3"/>
  <c r="BK150" i="3"/>
  <c r="J144" i="3"/>
  <c r="J136" i="3"/>
  <c r="BK131" i="3"/>
  <c r="J128" i="3"/>
  <c r="J141" i="4"/>
  <c r="J132" i="4"/>
  <c r="J126" i="4"/>
  <c r="J139" i="4"/>
  <c r="J135" i="4"/>
  <c r="BK127" i="4"/>
  <c r="BK139" i="4"/>
  <c r="J133" i="4"/>
  <c r="BK146" i="4"/>
  <c r="BK142" i="4"/>
  <c r="BK132" i="4"/>
  <c r="J146" i="5"/>
  <c r="BK129" i="5"/>
  <c r="J125" i="5"/>
  <c r="J149" i="5"/>
  <c r="BK142" i="5"/>
  <c r="J133" i="5"/>
  <c r="J157" i="5"/>
  <c r="J151" i="5"/>
  <c r="J147" i="5"/>
  <c r="J132" i="5"/>
  <c r="J153" i="5"/>
  <c r="BK146" i="5"/>
  <c r="BK137" i="5"/>
  <c r="BK128" i="5"/>
  <c r="J167" i="6"/>
  <c r="BK162" i="6"/>
  <c r="BK147" i="6"/>
  <c r="J133" i="6"/>
  <c r="BK129" i="6"/>
  <c r="BK165" i="6"/>
  <c r="BK159" i="6"/>
  <c r="J153" i="6"/>
  <c r="BK141" i="6"/>
  <c r="BK132" i="6"/>
  <c r="BK125" i="6"/>
  <c r="BK154" i="6"/>
  <c r="J139" i="6"/>
  <c r="J131" i="6"/>
  <c r="BK167" i="6"/>
  <c r="BK158" i="6"/>
  <c r="BK148" i="6"/>
  <c r="J143" i="6"/>
  <c r="J136" i="6"/>
  <c r="BK128" i="6"/>
  <c r="J156" i="7"/>
  <c r="J150" i="7"/>
  <c r="BK142" i="7"/>
  <c r="BK128" i="7"/>
  <c r="J145" i="7"/>
  <c r="J132" i="7"/>
  <c r="BK127" i="7"/>
  <c r="BK155" i="7"/>
  <c r="BK132" i="7"/>
  <c r="J125" i="7"/>
  <c r="J155" i="7"/>
  <c r="BK146" i="7"/>
  <c r="J135" i="7"/>
  <c r="J128" i="7"/>
  <c r="BK154" i="3"/>
  <c r="J150" i="3"/>
  <c r="BK144" i="3"/>
  <c r="BK134" i="3"/>
  <c r="J130" i="3"/>
  <c r="BK126" i="3"/>
  <c r="BK137" i="3"/>
  <c r="J165" i="3"/>
  <c r="BK159" i="3"/>
  <c r="J155" i="3"/>
  <c r="BK151" i="3"/>
  <c r="J145" i="3"/>
  <c r="BK139" i="3"/>
  <c r="BK133" i="3"/>
  <c r="BK127" i="3"/>
  <c r="BK137" i="4"/>
  <c r="J127" i="4"/>
  <c r="J146" i="4"/>
  <c r="BK141" i="4"/>
  <c r="J134" i="4"/>
  <c r="J144" i="4"/>
  <c r="BK134" i="4"/>
  <c r="BK126" i="4"/>
  <c r="BK144" i="4"/>
  <c r="BK125" i="4"/>
  <c r="BK149" i="5"/>
  <c r="J137" i="5"/>
  <c r="BK133" i="5"/>
  <c r="J127" i="5"/>
  <c r="BK151" i="5"/>
  <c r="BK144" i="5"/>
  <c r="J134" i="5"/>
  <c r="BK125" i="5"/>
  <c r="BK152" i="5"/>
  <c r="J144" i="5"/>
  <c r="J130" i="5"/>
  <c r="J145" i="5"/>
  <c r="BK134" i="5"/>
  <c r="BK127" i="5"/>
  <c r="BK166" i="6"/>
  <c r="J157" i="6"/>
  <c r="J148" i="6"/>
  <c r="J134" i="6"/>
  <c r="BK127" i="6"/>
  <c r="J164" i="6"/>
  <c r="J161" i="6"/>
  <c r="J154" i="6"/>
  <c r="BK150" i="6"/>
  <c r="J140" i="6"/>
  <c r="J129" i="6"/>
  <c r="J158" i="6"/>
  <c r="BK153" i="6"/>
  <c r="J141" i="6"/>
  <c r="BK133" i="6"/>
  <c r="J169" i="6"/>
  <c r="J159" i="6"/>
  <c r="J152" i="6"/>
  <c r="J147" i="6"/>
  <c r="BK140" i="6"/>
  <c r="BK131" i="6"/>
  <c r="BK126" i="6"/>
  <c r="J152" i="7"/>
  <c r="BK147" i="7"/>
  <c r="BK138" i="7"/>
  <c r="BK126" i="7"/>
  <c r="J146" i="7"/>
  <c r="BK133" i="7"/>
  <c r="J129" i="7"/>
  <c r="BK157" i="7"/>
  <c r="BK150" i="7"/>
  <c r="J147" i="7"/>
  <c r="J140" i="7"/>
  <c r="BK129" i="7"/>
  <c r="J126" i="7"/>
  <c r="BK156" i="7"/>
  <c r="BK149" i="7"/>
  <c r="J143" i="7"/>
  <c r="BK134" i="7"/>
  <c r="BK125" i="7"/>
  <c r="BK125" i="3" l="1"/>
  <c r="J125" i="3"/>
  <c r="J98" i="3" s="1"/>
  <c r="P125" i="3"/>
  <c r="P142" i="3"/>
  <c r="BK149" i="3"/>
  <c r="J149" i="3" s="1"/>
  <c r="J102" i="3" s="1"/>
  <c r="R149" i="3"/>
  <c r="BK123" i="4"/>
  <c r="J123" i="4" s="1"/>
  <c r="J98" i="4" s="1"/>
  <c r="P123" i="4"/>
  <c r="T123" i="4"/>
  <c r="T130" i="4"/>
  <c r="P124" i="5"/>
  <c r="P138" i="5"/>
  <c r="P141" i="5"/>
  <c r="BK124" i="6"/>
  <c r="J124" i="6"/>
  <c r="J98" i="6"/>
  <c r="T144" i="6"/>
  <c r="P149" i="6"/>
  <c r="BK124" i="7"/>
  <c r="J124" i="7" s="1"/>
  <c r="J98" i="7" s="1"/>
  <c r="R124" i="5"/>
  <c r="R138" i="5"/>
  <c r="T141" i="5"/>
  <c r="T124" i="6"/>
  <c r="R144" i="6"/>
  <c r="BK149" i="6"/>
  <c r="J149" i="6" s="1"/>
  <c r="J101" i="6" s="1"/>
  <c r="P124" i="7"/>
  <c r="P139" i="7"/>
  <c r="BK144" i="7"/>
  <c r="J144" i="7"/>
  <c r="J101" i="7" s="1"/>
  <c r="R144" i="7"/>
  <c r="T125" i="3"/>
  <c r="BK142" i="3"/>
  <c r="J142" i="3"/>
  <c r="J100" i="3" s="1"/>
  <c r="T142" i="3"/>
  <c r="P149" i="3"/>
  <c r="R123" i="4"/>
  <c r="BK130" i="4"/>
  <c r="J130" i="4"/>
  <c r="J100" i="4"/>
  <c r="R130" i="4"/>
  <c r="BK124" i="5"/>
  <c r="J124" i="5"/>
  <c r="J98" i="5"/>
  <c r="T138" i="5"/>
  <c r="BK141" i="5"/>
  <c r="J141" i="5" s="1"/>
  <c r="J101" i="5" s="1"/>
  <c r="R124" i="6"/>
  <c r="BK144" i="6"/>
  <c r="J144" i="6" s="1"/>
  <c r="J100" i="6" s="1"/>
  <c r="R149" i="6"/>
  <c r="R124" i="7"/>
  <c r="R123" i="7" s="1"/>
  <c r="R122" i="7" s="1"/>
  <c r="BK139" i="7"/>
  <c r="J139" i="7" s="1"/>
  <c r="J100" i="7" s="1"/>
  <c r="R139" i="7"/>
  <c r="T139" i="7"/>
  <c r="P144" i="7"/>
  <c r="T144" i="7"/>
  <c r="R125" i="3"/>
  <c r="R124" i="3" s="1"/>
  <c r="R123" i="3" s="1"/>
  <c r="R142" i="3"/>
  <c r="T149" i="3"/>
  <c r="T124" i="3" s="1"/>
  <c r="T123" i="3" s="1"/>
  <c r="P130" i="4"/>
  <c r="T124" i="5"/>
  <c r="T123" i="5" s="1"/>
  <c r="T122" i="5" s="1"/>
  <c r="BK138" i="5"/>
  <c r="J138" i="5" s="1"/>
  <c r="J100" i="5" s="1"/>
  <c r="R141" i="5"/>
  <c r="P124" i="6"/>
  <c r="P123" i="6" s="1"/>
  <c r="P122" i="6" s="1"/>
  <c r="P144" i="6"/>
  <c r="T149" i="6"/>
  <c r="T124" i="7"/>
  <c r="T123" i="7" s="1"/>
  <c r="T122" i="7" s="1"/>
  <c r="BK140" i="3"/>
  <c r="J140" i="3"/>
  <c r="J99" i="3" s="1"/>
  <c r="BK166" i="3"/>
  <c r="J166" i="3" s="1"/>
  <c r="J103" i="3" s="1"/>
  <c r="BK128" i="4"/>
  <c r="J128" i="4" s="1"/>
  <c r="J99" i="4" s="1"/>
  <c r="BK168" i="6"/>
  <c r="J168" i="6" s="1"/>
  <c r="J102" i="6" s="1"/>
  <c r="BK137" i="7"/>
  <c r="J137" i="7"/>
  <c r="J99" i="7" s="1"/>
  <c r="BK159" i="7"/>
  <c r="J159" i="7" s="1"/>
  <c r="J102" i="7" s="1"/>
  <c r="BK148" i="4"/>
  <c r="J148" i="4"/>
  <c r="J101" i="4" s="1"/>
  <c r="BK136" i="5"/>
  <c r="J136" i="5"/>
  <c r="J99" i="5"/>
  <c r="BK156" i="5"/>
  <c r="J156" i="5" s="1"/>
  <c r="J102" i="5" s="1"/>
  <c r="BK147" i="3"/>
  <c r="J147" i="3" s="1"/>
  <c r="J101" i="3" s="1"/>
  <c r="BK142" i="6"/>
  <c r="J142" i="6"/>
  <c r="J99" i="6" s="1"/>
  <c r="F92" i="7"/>
  <c r="J116" i="7"/>
  <c r="BF126" i="7"/>
  <c r="BF131" i="7"/>
  <c r="BF132" i="7"/>
  <c r="BF142" i="7"/>
  <c r="BF154" i="7"/>
  <c r="BF156" i="7"/>
  <c r="E85" i="7"/>
  <c r="J119" i="7"/>
  <c r="BF125" i="7"/>
  <c r="BF130" i="7"/>
  <c r="BF134" i="7"/>
  <c r="BF138" i="7"/>
  <c r="BF140" i="7"/>
  <c r="BF145" i="7"/>
  <c r="BF146" i="7"/>
  <c r="BF147" i="7"/>
  <c r="BF151" i="7"/>
  <c r="BF152" i="7"/>
  <c r="BF128" i="7"/>
  <c r="BF129" i="7"/>
  <c r="BF133" i="7"/>
  <c r="BF135" i="7"/>
  <c r="BF141" i="7"/>
  <c r="BF143" i="7"/>
  <c r="BF153" i="7"/>
  <c r="BF157" i="7"/>
  <c r="BF160" i="7"/>
  <c r="BF127" i="7"/>
  <c r="BF136" i="7"/>
  <c r="BF148" i="7"/>
  <c r="BF149" i="7"/>
  <c r="BF150" i="7"/>
  <c r="BF155" i="7"/>
  <c r="BF158" i="7"/>
  <c r="E85" i="6"/>
  <c r="F92" i="6"/>
  <c r="J116" i="6"/>
  <c r="BF126" i="6"/>
  <c r="BF136" i="6"/>
  <c r="BF145" i="6"/>
  <c r="BF155" i="6"/>
  <c r="BF156" i="6"/>
  <c r="BF160" i="6"/>
  <c r="BF167" i="6"/>
  <c r="J92" i="6"/>
  <c r="BF129" i="6"/>
  <c r="BF137" i="6"/>
  <c r="BF138" i="6"/>
  <c r="BF140" i="6"/>
  <c r="BF141" i="6"/>
  <c r="BF151" i="6"/>
  <c r="BF154" i="6"/>
  <c r="BF161" i="6"/>
  <c r="BF164" i="6"/>
  <c r="BF165" i="6"/>
  <c r="BF169" i="6"/>
  <c r="BF127" i="6"/>
  <c r="BF128" i="6"/>
  <c r="BF130" i="6"/>
  <c r="BF139" i="6"/>
  <c r="BF146" i="6"/>
  <c r="BF150" i="6"/>
  <c r="BF152" i="6"/>
  <c r="BF153" i="6"/>
  <c r="BF157" i="6"/>
  <c r="BF159" i="6"/>
  <c r="BF162" i="6"/>
  <c r="BF163" i="6"/>
  <c r="BF166" i="6"/>
  <c r="BF125" i="6"/>
  <c r="BF131" i="6"/>
  <c r="BF132" i="6"/>
  <c r="BF133" i="6"/>
  <c r="BF134" i="6"/>
  <c r="BF135" i="6"/>
  <c r="BF143" i="6"/>
  <c r="BF147" i="6"/>
  <c r="BF148" i="6"/>
  <c r="BF158" i="6"/>
  <c r="J119" i="5"/>
  <c r="BF125" i="5"/>
  <c r="BF128" i="5"/>
  <c r="BF130" i="5"/>
  <c r="BF133" i="5"/>
  <c r="BF135" i="5"/>
  <c r="BF137" i="5"/>
  <c r="BF140" i="5"/>
  <c r="BF144" i="5"/>
  <c r="BF146" i="5"/>
  <c r="BF152" i="5"/>
  <c r="J116" i="5"/>
  <c r="BF131" i="5"/>
  <c r="BF134" i="5"/>
  <c r="BF143" i="5"/>
  <c r="BF149" i="5"/>
  <c r="BF151" i="5"/>
  <c r="BF153" i="5"/>
  <c r="BF155" i="5"/>
  <c r="E85" i="5"/>
  <c r="F92" i="5"/>
  <c r="BF126" i="5"/>
  <c r="BF127" i="5"/>
  <c r="BF132" i="5"/>
  <c r="BF147" i="5"/>
  <c r="BF148" i="5"/>
  <c r="BF150" i="5"/>
  <c r="BF157" i="5"/>
  <c r="BF129" i="5"/>
  <c r="BF139" i="5"/>
  <c r="BF142" i="5"/>
  <c r="BF145" i="5"/>
  <c r="BF154" i="5"/>
  <c r="J89" i="4"/>
  <c r="E111" i="4"/>
  <c r="BF126" i="4"/>
  <c r="BF131" i="4"/>
  <c r="BF136" i="4"/>
  <c r="BF142" i="4"/>
  <c r="BF149" i="4"/>
  <c r="F92" i="4"/>
  <c r="BF129" i="4"/>
  <c r="BF133" i="4"/>
  <c r="BF135" i="4"/>
  <c r="BF137" i="4"/>
  <c r="BF147" i="4"/>
  <c r="BF134" i="4"/>
  <c r="BF138" i="4"/>
  <c r="BF139" i="4"/>
  <c r="BF141" i="4"/>
  <c r="BF144" i="4"/>
  <c r="BF145" i="4"/>
  <c r="BF146" i="4"/>
  <c r="J92" i="4"/>
  <c r="BF124" i="4"/>
  <c r="BF125" i="4"/>
  <c r="BF127" i="4"/>
  <c r="BF132" i="4"/>
  <c r="BF140" i="4"/>
  <c r="BF143" i="4"/>
  <c r="E85" i="3"/>
  <c r="J89" i="3"/>
  <c r="J92" i="3"/>
  <c r="F120" i="3"/>
  <c r="BF126" i="3"/>
  <c r="BF128" i="3"/>
  <c r="BF131" i="3"/>
  <c r="BF139" i="3"/>
  <c r="BF141" i="3"/>
  <c r="BF143" i="3"/>
  <c r="BF144" i="3"/>
  <c r="BF145" i="3"/>
  <c r="BF146" i="3"/>
  <c r="BF148" i="3"/>
  <c r="BF150" i="3"/>
  <c r="BF152" i="3"/>
  <c r="BF153" i="3"/>
  <c r="BF154" i="3"/>
  <c r="BF155" i="3"/>
  <c r="BF159" i="3"/>
  <c r="BF164" i="3"/>
  <c r="BF167" i="3"/>
  <c r="BF130" i="3"/>
  <c r="BF132" i="3"/>
  <c r="BF133" i="3"/>
  <c r="BF137" i="3"/>
  <c r="BF127" i="3"/>
  <c r="BF129" i="3"/>
  <c r="BF134" i="3"/>
  <c r="BF135" i="3"/>
  <c r="BF136" i="3"/>
  <c r="BF138" i="3"/>
  <c r="BF151" i="3"/>
  <c r="BF156" i="3"/>
  <c r="BF157" i="3"/>
  <c r="BF158" i="3"/>
  <c r="BF160" i="3"/>
  <c r="BF161" i="3"/>
  <c r="BF162" i="3"/>
  <c r="BF163" i="3"/>
  <c r="BF165" i="3"/>
  <c r="F35" i="3"/>
  <c r="F33" i="4"/>
  <c r="F36" i="4"/>
  <c r="F37" i="5"/>
  <c r="F35" i="6"/>
  <c r="F37" i="7"/>
  <c r="J33" i="7"/>
  <c r="F37" i="3"/>
  <c r="F36" i="3"/>
  <c r="F36" i="5"/>
  <c r="F36" i="6"/>
  <c r="J33" i="6"/>
  <c r="F36" i="7"/>
  <c r="F33" i="3"/>
  <c r="F37" i="4"/>
  <c r="F33" i="5"/>
  <c r="J33" i="5"/>
  <c r="F33" i="6"/>
  <c r="F33" i="7"/>
  <c r="J33" i="3"/>
  <c r="J33" i="4"/>
  <c r="F35" i="4"/>
  <c r="F35" i="5"/>
  <c r="F37" i="6"/>
  <c r="F35" i="7"/>
  <c r="BK122" i="4" l="1"/>
  <c r="BK121" i="4" s="1"/>
  <c r="J121" i="4" s="1"/>
  <c r="J96" i="4" s="1"/>
  <c r="T123" i="6"/>
  <c r="T122" i="6"/>
  <c r="R123" i="5"/>
  <c r="R122" i="5"/>
  <c r="T122" i="4"/>
  <c r="T121" i="4"/>
  <c r="R123" i="6"/>
  <c r="R122" i="6" s="1"/>
  <c r="P123" i="7"/>
  <c r="P122" i="7"/>
  <c r="P122" i="4"/>
  <c r="P121" i="4" s="1"/>
  <c r="R122" i="4"/>
  <c r="R121" i="4"/>
  <c r="P123" i="5"/>
  <c r="P122" i="5" s="1"/>
  <c r="P124" i="3"/>
  <c r="P123" i="3"/>
  <c r="BK123" i="5"/>
  <c r="J123" i="5" s="1"/>
  <c r="J97" i="5" s="1"/>
  <c r="BK123" i="6"/>
  <c r="J123" i="6"/>
  <c r="J97" i="6" s="1"/>
  <c r="BK123" i="7"/>
  <c r="J123" i="7" s="1"/>
  <c r="J97" i="7" s="1"/>
  <c r="BK124" i="3"/>
  <c r="J124" i="3"/>
  <c r="J97" i="3" s="1"/>
  <c r="J122" i="4"/>
  <c r="J97" i="4" s="1"/>
  <c r="F34" i="3"/>
  <c r="J34" i="4"/>
  <c r="J34" i="6"/>
  <c r="J34" i="3"/>
  <c r="J30" i="4"/>
  <c r="J34" i="5"/>
  <c r="J34" i="7"/>
  <c r="F34" i="5"/>
  <c r="F34" i="7"/>
  <c r="F34" i="4"/>
  <c r="F34" i="6"/>
  <c r="BK122" i="7" l="1"/>
  <c r="J122" i="7"/>
  <c r="J96" i="7"/>
  <c r="BK122" i="5"/>
  <c r="J122" i="5" s="1"/>
  <c r="J96" i="5" s="1"/>
  <c r="BK122" i="6"/>
  <c r="J122" i="6"/>
  <c r="J96" i="6"/>
  <c r="BK123" i="3"/>
  <c r="J123" i="3"/>
  <c r="J39" i="4"/>
  <c r="J30" i="3"/>
  <c r="J39" i="3" l="1"/>
  <c r="J96" i="3"/>
  <c r="J30" i="7"/>
  <c r="J30" i="5"/>
  <c r="J30" i="6"/>
  <c r="J39" i="6" l="1"/>
  <c r="J39" i="7"/>
  <c r="J39" i="5"/>
</calcChain>
</file>

<file path=xl/sharedStrings.xml><?xml version="1.0" encoding="utf-8"?>
<sst xmlns="http://schemas.openxmlformats.org/spreadsheetml/2006/main" count="3023" uniqueCount="348">
  <si>
    <t/>
  </si>
  <si>
    <t>False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</si>
  <si>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</si>
  <si>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</si>
  <si>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</si>
  <si>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</si>
  <si>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</si>
  <si>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</si>
  <si>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</si>
  <si>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</si>
  <si>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</si>
  <si>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</si>
  <si>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</si>
  <si>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Mesto Levice</t>
  </si>
  <si>
    <t>IČ DPH:</t>
  </si>
  <si>
    <t>Zhotoviteľ:</t>
  </si>
  <si>
    <t>Projektant:</t>
  </si>
  <si>
    <t>47535890</t>
  </si>
  <si>
    <t>STAVPROS PLUS s.r.o.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</si>
  <si>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</si>
  <si>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</si>
  <si>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</si>
  <si>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</si>
  <si>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</si>
  <si>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</si>
  <si>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</si>
  <si>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</si>
  <si>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</si>
  <si>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</si>
  <si>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</si>
  <si>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</si>
  <si>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</si>
  <si>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</si>
  <si>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</si>
  <si>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</si>
  <si>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</si>
  <si>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</si>
  <si>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</si>
  <si>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</si>
  <si>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</si>
  <si>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</si>
  <si>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</si>
  <si>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</si>
  <si>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</si>
  <si>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</si>
  <si>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</si>
  <si>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{96fa199a-de50-4129-8fca-84237ef03fff}</t>
  </si>
  <si>
    <t>{72ad8842-602c-4e9d-abda-075a22f918df}</t>
  </si>
  <si>
    <t>{8c4e9e01-b559-4f55-8add-21ad2b4b2df6}</t>
  </si>
  <si>
    <t>{67d63f9a-d018-4dd1-8cf4-a03a5138a323}</t>
  </si>
  <si>
    <t>{13ddce37-1b70-472d-9b2e-80fb98ae13c7}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</si>
  <si>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</si>
  <si>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</si>
  <si>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</si>
  <si>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</si>
  <si>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</si>
  <si>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</si>
  <si>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</si>
  <si>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</si>
  <si>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</si>
  <si>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</si>
  <si>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</si>
  <si>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</si>
  <si>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</si>
  <si>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</si>
  <si>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</si>
  <si>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</si>
  <si>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</si>
  <si>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</si>
  <si>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</si>
  <si>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</si>
  <si>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</si>
  <si>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</si>
  <si>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</si>
  <si>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</si>
  <si>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</si>
  <si>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</si>
  <si>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</si>
  <si>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</si>
  <si>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</si>
  <si>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</si>
  <si>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</si>
  <si>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112101101.S</t>
  </si>
  <si>
    <t>Odstránenie listnatých stromov do priemeru 300 mm, motorovou pílou</t>
  </si>
  <si>
    <t>ks</t>
  </si>
  <si>
    <t>4</t>
  </si>
  <si>
    <t>2</t>
  </si>
  <si>
    <t>422539505</t>
  </si>
  <si>
    <t>112201101.S</t>
  </si>
  <si>
    <t>Odstránenie pňov na vzdial. 50 m priemeru nad 100 do 300 mm</t>
  </si>
  <si>
    <t>974213082</t>
  </si>
  <si>
    <t>3</t>
  </si>
  <si>
    <t>m2</t>
  </si>
  <si>
    <t>5</t>
  </si>
  <si>
    <t>113107241.S</t>
  </si>
  <si>
    <t>Odstránenie krytu v ploche nad 200 m2 asfaltového, hr. vrstvy do 50 mm,  -0,09800t</t>
  </si>
  <si>
    <t>478525805</t>
  </si>
  <si>
    <t>6</t>
  </si>
  <si>
    <t>m</t>
  </si>
  <si>
    <t>7</t>
  </si>
  <si>
    <t>8</t>
  </si>
  <si>
    <t>122201102.S</t>
  </si>
  <si>
    <t>Odkopávka a prekopávka nezapažená v hornine 3, nad 100 do 1000 m3</t>
  </si>
  <si>
    <t>m3</t>
  </si>
  <si>
    <t>-1161555019</t>
  </si>
  <si>
    <t>9</t>
  </si>
  <si>
    <t>133211101.S</t>
  </si>
  <si>
    <t>Hĺbenie šachiet v  hornine tr. 3 súdržných - ručným náradím plocha výkopu do 4 m2</t>
  </si>
  <si>
    <t>-1354446387</t>
  </si>
  <si>
    <t>10</t>
  </si>
  <si>
    <t>162501122.S</t>
  </si>
  <si>
    <t>Vodorovné premiestnenie výkopku po spevnenej ceste z horniny tr.1-4, nad 100 do 1000 m3 na vzdialenosť do 3000 m</t>
  </si>
  <si>
    <t>-1603509965</t>
  </si>
  <si>
    <t>11</t>
  </si>
  <si>
    <t>162501123.S</t>
  </si>
  <si>
    <t>Vodorovné premiestnenie výkopku po spevnenej ceste z horniny tr.1-4, nad 100 do 1000 m3, príplatok k cene za každých ďalšich a začatých 1000 m</t>
  </si>
  <si>
    <t>939107952</t>
  </si>
  <si>
    <t>12</t>
  </si>
  <si>
    <t>171209002.S</t>
  </si>
  <si>
    <t>Poplatok za skladovanie</t>
  </si>
  <si>
    <t>t</t>
  </si>
  <si>
    <t>1051134163</t>
  </si>
  <si>
    <t>13</t>
  </si>
  <si>
    <t>180402111.S</t>
  </si>
  <si>
    <t>Založenie trávnika parkového výsevom v rovine do 1:5</t>
  </si>
  <si>
    <t>-794551834</t>
  </si>
  <si>
    <t>14</t>
  </si>
  <si>
    <t>M</t>
  </si>
  <si>
    <t>005720001400.S</t>
  </si>
  <si>
    <t>Osivá tráv - semená parkovej zmesi</t>
  </si>
  <si>
    <t>kg</t>
  </si>
  <si>
    <t>537457</t>
  </si>
  <si>
    <t>15</t>
  </si>
  <si>
    <t>182001111.S</t>
  </si>
  <si>
    <t>Plošná úprava terénu pri nerovnostiach terénu nad 50-100mm v rovine alebo na svahu do 1:5</t>
  </si>
  <si>
    <t>-1595498691</t>
  </si>
  <si>
    <t>16</t>
  </si>
  <si>
    <t>183402111.S</t>
  </si>
  <si>
    <t>Rozrušenie pôdy na hĺbku nad 50 do 15O mm v rovine alebo na svahu do 1:5</t>
  </si>
  <si>
    <t>-383168121</t>
  </si>
  <si>
    <t>17</t>
  </si>
  <si>
    <t>183403153.S</t>
  </si>
  <si>
    <t>Obrobenie pôdy hrabaním v rovine alebo na svahu do 1:5</t>
  </si>
  <si>
    <t>-1562806315</t>
  </si>
  <si>
    <t>18</t>
  </si>
  <si>
    <t>183403161.S</t>
  </si>
  <si>
    <t>Obrobenie pôdy valcovaním v rovine alebo na svahu do 1:5</t>
  </si>
  <si>
    <t>545644751</t>
  </si>
  <si>
    <t>Zakladanie</t>
  </si>
  <si>
    <t>19</t>
  </si>
  <si>
    <t>275313521.S</t>
  </si>
  <si>
    <t>Betón základových pätiek, prostý tr. C 12/15</t>
  </si>
  <si>
    <t>2115309687</t>
  </si>
  <si>
    <t>Komunikácie</t>
  </si>
  <si>
    <t>564851114.S</t>
  </si>
  <si>
    <t>Podklad zo štrkodrviny s rozprestretím a zhutnením, po zhutnení hr. 180 mm</t>
  </si>
  <si>
    <t>-405801663</t>
  </si>
  <si>
    <t>21</t>
  </si>
  <si>
    <t>573111115.S</t>
  </si>
  <si>
    <t>Postrek asfaltový infiltračný s posypom kamenivom z asfaltu cestného v množstve 2,50 kg/m2</t>
  </si>
  <si>
    <t>513982995</t>
  </si>
  <si>
    <t>22</t>
  </si>
  <si>
    <t>577134221.S</t>
  </si>
  <si>
    <t>Asfaltový betón vrstva obrusná AC 11 O v pruhu š. nad 3 m z nemodifik. asfaltu tr. I, po zhutnení hr. 40 mm</t>
  </si>
  <si>
    <t>-753535874</t>
  </si>
  <si>
    <t>23</t>
  </si>
  <si>
    <t>577184422.S</t>
  </si>
  <si>
    <t>Asfaltový betón vrstva ložná AC 22 L v pruhu š. nad 3 m z nemodifik. asfaltu tr. I, po zhutnení hr. 100 mm</t>
  </si>
  <si>
    <t>-37688958</t>
  </si>
  <si>
    <t>Rúrové vedenie</t>
  </si>
  <si>
    <t>24</t>
  </si>
  <si>
    <t>25</t>
  </si>
  <si>
    <t>899332111.S</t>
  </si>
  <si>
    <t>Výšková úprava šupákov, poklopov znížením</t>
  </si>
  <si>
    <t>1199132236</t>
  </si>
  <si>
    <t>Ostatné konštrukcie a práce-búranie</t>
  </si>
  <si>
    <t>26</t>
  </si>
  <si>
    <t>914001111.S</t>
  </si>
  <si>
    <t>Osadenie a montáž cestnej zvislej dopravnej značky na stĺpik, stĺp, konzolu alebo objekt</t>
  </si>
  <si>
    <t>1988996005</t>
  </si>
  <si>
    <t>27</t>
  </si>
  <si>
    <t>404410034415</t>
  </si>
  <si>
    <t>Regulačná značka ZDZ 221 "Cyklistická komunikácia", Zn lisovaná, V2 - kruh 600 mm, RA1, P3, E2, SP1</t>
  </si>
  <si>
    <t>846771551</t>
  </si>
  <si>
    <t>28</t>
  </si>
  <si>
    <t>29</t>
  </si>
  <si>
    <t>404410034425</t>
  </si>
  <si>
    <t>Regulačná značka ZDZ 222 "Spoločná cestička pre chodcov a cyklistov", Zn lisovaná, V2 - kruh 600 mm, RA1, P3, E2, SP1</t>
  </si>
  <si>
    <t>-104542874</t>
  </si>
  <si>
    <t>30</t>
  </si>
  <si>
    <t>404410034490</t>
  </si>
  <si>
    <t>Regulačná značka ZDZ 225-70 "Koniec spoločná cestičky pre chodcov a cyklistov", Zn lisovaná, V2 - kruh 600 mm, RA1, P3, E2, SP1</t>
  </si>
  <si>
    <t>-1664256448</t>
  </si>
  <si>
    <t>31</t>
  </si>
  <si>
    <t>404410175624</t>
  </si>
  <si>
    <t>Návesť ZDZ 325-10 "Priechod pre chodcov (informačná značka,umiestnenie vpravo)", Zn lisovaná, V1-600x600 mm, RA1, P3, E2, SP1</t>
  </si>
  <si>
    <t>-513173240</t>
  </si>
  <si>
    <t>32</t>
  </si>
  <si>
    <t>404410175628</t>
  </si>
  <si>
    <t>Návesť ZDZ 326-10 "Priechod pre cyklistov (umiestnenie vpravo)", Zn lisovaná, V2-600x600 mm, RA1, P3, E2, SP1</t>
  </si>
  <si>
    <t>-1184599893</t>
  </si>
  <si>
    <t>33</t>
  </si>
  <si>
    <t>914501121.S</t>
  </si>
  <si>
    <t>Montáž stĺpika zvislej dopravnej značky dĺžky do 3,5 m do betónového základu</t>
  </si>
  <si>
    <t>-2010931048</t>
  </si>
  <si>
    <t>34</t>
  </si>
  <si>
    <t>404490008400.S</t>
  </si>
  <si>
    <t>Stĺpik Zn, pre dopravné značky</t>
  </si>
  <si>
    <t>662548550</t>
  </si>
  <si>
    <t>35</t>
  </si>
  <si>
    <t>915721212.S</t>
  </si>
  <si>
    <t>Vodorovné dopravné značenie striekané farbou prechodov pre chodcov, šípky, symboly a pod., biela retroreflexná</t>
  </si>
  <si>
    <t>-384023419</t>
  </si>
  <si>
    <t>36</t>
  </si>
  <si>
    <t>915791112.S</t>
  </si>
  <si>
    <t>Predznačenie pre vodorovné značenie striekané farbou alebo vykonávané z náterových hmôt</t>
  </si>
  <si>
    <t>1702543132</t>
  </si>
  <si>
    <t>37</t>
  </si>
  <si>
    <t>916561111.S</t>
  </si>
  <si>
    <t>Osadenie záhonového alebo parkového obrubníka betón., do lôžka z bet. pros. tr. C 12/15 s bočnou oporou</t>
  </si>
  <si>
    <t>440353188</t>
  </si>
  <si>
    <t>38</t>
  </si>
  <si>
    <t>592170001800.S</t>
  </si>
  <si>
    <t>Obrubník parkový, lxšxv 1000x50x200 mm, prírodný</t>
  </si>
  <si>
    <t>1555955020</t>
  </si>
  <si>
    <t>39</t>
  </si>
  <si>
    <t>40</t>
  </si>
  <si>
    <t>41</t>
  </si>
  <si>
    <t>919726229.S</t>
  </si>
  <si>
    <t>Výplň dilatačných škár betónom</t>
  </si>
  <si>
    <t>-1521388092</t>
  </si>
  <si>
    <t>919726700.S</t>
  </si>
  <si>
    <t>Prekrytie dilatačných škár geotextíliou</t>
  </si>
  <si>
    <t>693110004501.S</t>
  </si>
  <si>
    <t>Sklolaminátová geotextília</t>
  </si>
  <si>
    <t>979082213.S</t>
  </si>
  <si>
    <t>Vodorovná doprava sutiny so zložením a hrubým urovnaním na vzdialenosť do 1 km</t>
  </si>
  <si>
    <t>-1256638335</t>
  </si>
  <si>
    <t>979082219.S</t>
  </si>
  <si>
    <t>Príplatok k cene za každý ďalší aj začatý 1 km nad 1 km pre vodorovnú dopravu sutiny</t>
  </si>
  <si>
    <t>2125291709</t>
  </si>
  <si>
    <t>979087212.S</t>
  </si>
  <si>
    <t>Nakladanie na dopravné prostriedky pre vodorovnú dopravu sutiny</t>
  </si>
  <si>
    <t>654210884</t>
  </si>
  <si>
    <t>979089012.S</t>
  </si>
  <si>
    <t>320771161</t>
  </si>
  <si>
    <t>99</t>
  </si>
  <si>
    <t>Presun hmôt HSV</t>
  </si>
  <si>
    <t>998225111.S</t>
  </si>
  <si>
    <t>Presun hmôt pre pozemnú komunikáciu a letisko s krytom asfaltovým akejkoľvek dĺžky objektu</t>
  </si>
  <si>
    <t>-2020350761</t>
  </si>
  <si>
    <t>02 - Cyklistická cestička - 2. úsek</t>
  </si>
  <si>
    <t>113106612.S</t>
  </si>
  <si>
    <t>Rozoberanie zámkovej dlažby všetkých druhov v ploche nad 20 m2,  -0,26000t</t>
  </si>
  <si>
    <t>-1386969464</t>
  </si>
  <si>
    <t>113307122.S</t>
  </si>
  <si>
    <t>Odstránenie podkladu v ploche do 200 m2 z kameniva hrubého drveného, hr.100 do 200 mm,  -0,23500t</t>
  </si>
  <si>
    <t>-788410453</t>
  </si>
  <si>
    <t>-63089582</t>
  </si>
  <si>
    <t>-2127786549</t>
  </si>
  <si>
    <t>03 - Cyklistická cestička - 3. úsek</t>
  </si>
  <si>
    <t>404410035285</t>
  </si>
  <si>
    <t>Regulačná značka ZDZ 230 "Zákaz vjazdu", Zn lisovaná, V2 - kruh 600 mm, RA1, P3, E2, SP1</t>
  </si>
  <si>
    <t>1831509271</t>
  </si>
  <si>
    <t>404410035145</t>
  </si>
  <si>
    <t>Regulačná značka ZDZ 215-20 "Zákaz odbočenia (vpravo)", Zn lisovaná, V2 - kruh 600 mm, RA3, P3, E2, SP1</t>
  </si>
  <si>
    <t>567028545</t>
  </si>
  <si>
    <t>404410035130</t>
  </si>
  <si>
    <t>Regulačná značka ZDZ 215-10 "Zákaz odbočenia (vľavo)", Zn lisovaná, V2 - kruh 600 mm, RA3, P3, E2, SP1</t>
  </si>
  <si>
    <t>-837613557</t>
  </si>
  <si>
    <t>404410035045</t>
  </si>
  <si>
    <t>Regulačná značka ZDZ 211-10 "Prikázaný smer odbočenia (tu vľavo)", Zn lisovaná, V2 - kruh 600 mm, RA3, P3, E2, SP1</t>
  </si>
  <si>
    <t>862651079</t>
  </si>
  <si>
    <t>404410033910</t>
  </si>
  <si>
    <t>Regulačná značka ZDZ 201 "Daj prednosť v jazde", Zn lisovaná, V2-900 mm, RA2, P3, E2, SP1</t>
  </si>
  <si>
    <t>604582150</t>
  </si>
  <si>
    <t>404410113431</t>
  </si>
  <si>
    <t>Informatívna značka ZDZ 321-10"Jednosmerná cesta (tu vľavo)", Zn lisovaná, V2-300x800 mm, RA3, P3, E2, SP1</t>
  </si>
  <si>
    <t>-1326068318</t>
  </si>
  <si>
    <t>404410181279</t>
  </si>
  <si>
    <t>Všeobecná dodatková tabuľa ZDZ 505 "Okrem dopravnej obsluhy"</t>
  </si>
  <si>
    <t>1216094971</t>
  </si>
  <si>
    <t>404410181242.S</t>
  </si>
  <si>
    <t>Všeobecná dodatková tabuľa, rozmer 330x600 mm, retroreflexia RA3, Povolený smer jazdy cyklistov</t>
  </si>
  <si>
    <t>1049876382</t>
  </si>
  <si>
    <t>404410181243.S</t>
  </si>
  <si>
    <t>Všeobecná dodatková tabuľa, rozmer 330x600 mm, retroreflexia RA3, Jazda cyklistov v protismere povolená</t>
  </si>
  <si>
    <t>1306206094</t>
  </si>
  <si>
    <t>404410181244.S</t>
  </si>
  <si>
    <t>Všeobecná dodatková tabuľa, rozmer 330x600 mm, retroreflexia RA3, Jazda cyklistov v oboch smeroch povolená</t>
  </si>
  <si>
    <t>1774300028</t>
  </si>
  <si>
    <t>915711412.S</t>
  </si>
  <si>
    <t>Vodorovné dopravné značenie striekané farbou vodiacich čiar súvislých šírky 250 mm biela retroreflexná</t>
  </si>
  <si>
    <t>1778047548</t>
  </si>
  <si>
    <t>915791111.S</t>
  </si>
  <si>
    <t>Predznačenie pre značenie striekané farbou z náterových hmôt deliace čiary, vodiace prúžky</t>
  </si>
  <si>
    <t>-562506522</t>
  </si>
  <si>
    <t>04 - Cyklistická cestička - 4. úsek</t>
  </si>
  <si>
    <t>132211101.S</t>
  </si>
  <si>
    <t>Hĺbenie rýh šírky do 600 mm v  hornine tr.3 súdržných - ručným náradím</t>
  </si>
  <si>
    <t>142095420</t>
  </si>
  <si>
    <t>-1238730841</t>
  </si>
  <si>
    <t>-640194841</t>
  </si>
  <si>
    <t>409542534</t>
  </si>
  <si>
    <t>495652428</t>
  </si>
  <si>
    <t>589613091</t>
  </si>
  <si>
    <t>-756923788</t>
  </si>
  <si>
    <t>-1356873655</t>
  </si>
  <si>
    <t>-1279195852</t>
  </si>
  <si>
    <t>-1674338627</t>
  </si>
  <si>
    <t>-1961882524</t>
  </si>
  <si>
    <t>584316019</t>
  </si>
  <si>
    <t>1048984405</t>
  </si>
  <si>
    <t>919731121.S</t>
  </si>
  <si>
    <t>Zarovnanie styčnej plochy pozdĺž vybúranej časti komunikácie asfaltovej hr. do 50 mm</t>
  </si>
  <si>
    <t>762560153</t>
  </si>
  <si>
    <t>919735111.S</t>
  </si>
  <si>
    <t>Rezanie existujúceho asfaltového krytu alebo podkladu hĺbky do 50 mm</t>
  </si>
  <si>
    <t>231384582</t>
  </si>
  <si>
    <t>05 - Cyklistická cestička - 5. úsek</t>
  </si>
  <si>
    <t>113106611.S</t>
  </si>
  <si>
    <t>Rozoberanie zámkovej dlažby všetkých druhov v ploche do 20 m2,  -0,2600 t</t>
  </si>
  <si>
    <t>-735970397</t>
  </si>
  <si>
    <t>113107121.S</t>
  </si>
  <si>
    <t>Odstránenie krytu v ploche do 200 m2 z kameniva hrubého drveného, hr. do 100 mm,  -0,13000t</t>
  </si>
  <si>
    <t>-499397920</t>
  </si>
  <si>
    <t>113206111.S</t>
  </si>
  <si>
    <t>Vytrhanie obrúb betónových, s vybúraním lôžka, z krajníkov alebo obrubníkov stojatých,  -0,14500t</t>
  </si>
  <si>
    <t>-759097316</t>
  </si>
  <si>
    <t>113208111.S</t>
  </si>
  <si>
    <t>Vytrhanie obrúb betonových, s vybúraním lôžka, záhonových,  -0,04000t</t>
  </si>
  <si>
    <t>-18962683</t>
  </si>
  <si>
    <t>917862111.S</t>
  </si>
  <si>
    <t>Osadenie chodník. obrubníka betónového stojatého do lôžka z betónu prosteho tr. C 12/15 s bočnou oporou</t>
  </si>
  <si>
    <t>1223983850</t>
  </si>
  <si>
    <t>592170003500.S</t>
  </si>
  <si>
    <t>Obrubník rovný, lxšxv 1000x100x200 mm, prírodný</t>
  </si>
  <si>
    <t>-921703703</t>
  </si>
  <si>
    <t>06 - Cyklistická cestička - 6. úsek</t>
  </si>
  <si>
    <t>113152240.S</t>
  </si>
  <si>
    <t>Frézovanie asf. podkladu alebo krytu bez prek., plochy do 500 m2, pruh š. cez 0,5 m do 1 m, hr. 100 mm  0,254 t</t>
  </si>
  <si>
    <t>363445274</t>
  </si>
  <si>
    <t>113152620.S</t>
  </si>
  <si>
    <t>Frézovanie asf. podkladu alebo krytu bez prek., plochy cez 1000 do 10000 m2, pruh š. cez 1 m do 2 m, hr. 40 mm  0,102 t</t>
  </si>
  <si>
    <t>-574221684</t>
  </si>
  <si>
    <t>-809841645</t>
  </si>
  <si>
    <t>-277370443</t>
  </si>
  <si>
    <t>-943505325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</si>
</sst>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2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7" fillId="0" borderId="0" xfId="0" applyNumberFormat="1" applyFont="1" applyAlignment="1"/>
    <xf numFmtId="166" fontId="20" fillId="0" borderId="12" xfId="0" applyNumberFormat="1" applyFont="1" applyBorder="1" applyAlignment="1"/>
    <xf numFmtId="166" fontId="20" fillId="0" borderId="13" xfId="0" applyNumberFormat="1" applyFont="1" applyBorder="1" applyAlignment="1"/>
    <xf numFmtId="167" fontId="21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167" fontId="5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167" fontId="15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6" fillId="3" borderId="14" xfId="0" applyFont="1" applyFill="1" applyBorder="1" applyAlignment="1" applyProtection="1">
      <alignment horizontal="left" vertical="center"/>
      <protection locked="0"/>
    </xf>
    <xf numFmtId="0" fontId="16" fillId="0" borderId="0" xfId="0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6" fillId="0" borderId="20" xfId="0" applyNumberFormat="1" applyFont="1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8"/>
  <sheetViews>
    <sheetView showGridLines="0" workbookViewId="0">
      <selection activeCell="W6" sqref="W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126" t="s">
        <v>2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AT2" s="8" t="s">
        <v>46</v>
      </c>
    </row>
    <row r="3" spans="1:46" s="1" customFormat="1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44</v>
      </c>
    </row>
    <row r="4" spans="1:46" s="1" customFormat="1" ht="24.95" customHeight="1" x14ac:dyDescent="0.2">
      <c r="B4" s="11"/>
      <c r="D4" s="12" t="s">
        <v>51</v>
      </c>
      <c r="L4" s="11"/>
      <c r="M4" s="42" t="s">
        <v>4</v>
      </c>
      <c r="AT4" s="8" t="s">
        <v>1</v>
      </c>
    </row>
    <row r="5" spans="1:46" s="1" customFormat="1" ht="6.95" customHeight="1" x14ac:dyDescent="0.2">
      <c r="B5" s="11"/>
      <c r="L5" s="11"/>
    </row>
    <row r="6" spans="1:46" s="1" customFormat="1" ht="12" customHeight="1" x14ac:dyDescent="0.2">
      <c r="B6" s="11"/>
      <c r="D6" s="14" t="s">
        <v>5</v>
      </c>
      <c r="L6" s="11"/>
    </row>
    <row r="7" spans="1:46" s="1" customFormat="1" ht="16.5" customHeight="1" x14ac:dyDescent="0.2">
      <c r="B7" s="11"/>
      <c r="E7" s="132" t="e">
        <f>#REF!</f>
        <v>#REF!</v>
      </c>
      <c r="F7" s="133"/>
      <c r="G7" s="133"/>
      <c r="H7" s="133"/>
      <c r="L7" s="11"/>
    </row>
    <row r="8" spans="1:46" s="2" customFormat="1" ht="12" customHeight="1" x14ac:dyDescent="0.2">
      <c r="A8" s="17"/>
      <c r="B8" s="18"/>
      <c r="C8" s="17"/>
      <c r="D8" s="14" t="s">
        <v>52</v>
      </c>
      <c r="E8" s="17"/>
      <c r="F8" s="17"/>
      <c r="G8" s="17"/>
      <c r="H8" s="17"/>
      <c r="I8" s="17"/>
      <c r="J8" s="17"/>
      <c r="K8" s="17"/>
      <c r="L8" s="22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2" customFormat="1" ht="16.5" customHeight="1" x14ac:dyDescent="0.2">
      <c r="A9" s="17"/>
      <c r="B9" s="18"/>
      <c r="C9" s="17"/>
      <c r="D9" s="17"/>
      <c r="E9" s="130" t="s">
        <v>251</v>
      </c>
      <c r="F9" s="131"/>
      <c r="G9" s="131"/>
      <c r="H9" s="131"/>
      <c r="I9" s="17"/>
      <c r="J9" s="17"/>
      <c r="K9" s="17"/>
      <c r="L9" s="22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2" customFormat="1" x14ac:dyDescent="0.2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2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2" customFormat="1" ht="12" customHeight="1" x14ac:dyDescent="0.2">
      <c r="A11" s="17"/>
      <c r="B11" s="18"/>
      <c r="C11" s="17"/>
      <c r="D11" s="14" t="s">
        <v>6</v>
      </c>
      <c r="E11" s="17"/>
      <c r="F11" s="13" t="s">
        <v>0</v>
      </c>
      <c r="G11" s="17"/>
      <c r="H11" s="17"/>
      <c r="I11" s="14" t="s">
        <v>7</v>
      </c>
      <c r="J11" s="13" t="s">
        <v>0</v>
      </c>
      <c r="K11" s="17"/>
      <c r="L11" s="2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2" customFormat="1" ht="12" customHeight="1" x14ac:dyDescent="0.2">
      <c r="A12" s="17"/>
      <c r="B12" s="18"/>
      <c r="C12" s="17"/>
      <c r="D12" s="14" t="s">
        <v>8</v>
      </c>
      <c r="E12" s="17"/>
      <c r="F12" s="13" t="s">
        <v>9</v>
      </c>
      <c r="G12" s="17"/>
      <c r="H12" s="17"/>
      <c r="I12" s="14" t="s">
        <v>10</v>
      </c>
      <c r="J12" s="31" t="e">
        <f>#REF!</f>
        <v>#REF!</v>
      </c>
      <c r="K12" s="17"/>
      <c r="L12" s="2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2" customFormat="1" ht="10.9" customHeight="1" x14ac:dyDescent="0.2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2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2" customFormat="1" ht="12" customHeight="1" x14ac:dyDescent="0.2">
      <c r="A14" s="17"/>
      <c r="B14" s="18"/>
      <c r="C14" s="17"/>
      <c r="D14" s="14" t="s">
        <v>11</v>
      </c>
      <c r="E14" s="17"/>
      <c r="F14" s="17"/>
      <c r="G14" s="17"/>
      <c r="H14" s="17"/>
      <c r="I14" s="14" t="s">
        <v>12</v>
      </c>
      <c r="J14" s="13" t="s">
        <v>0</v>
      </c>
      <c r="K14" s="17"/>
      <c r="L14" s="22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2" customFormat="1" ht="18" customHeight="1" x14ac:dyDescent="0.2">
      <c r="A15" s="17"/>
      <c r="B15" s="18"/>
      <c r="C15" s="17"/>
      <c r="D15" s="17"/>
      <c r="E15" s="13" t="s">
        <v>13</v>
      </c>
      <c r="F15" s="17"/>
      <c r="G15" s="17"/>
      <c r="H15" s="17"/>
      <c r="I15" s="14" t="s">
        <v>14</v>
      </c>
      <c r="J15" s="13" t="s">
        <v>0</v>
      </c>
      <c r="K15" s="17"/>
      <c r="L15" s="22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2" customFormat="1" ht="6.95" customHeight="1" x14ac:dyDescent="0.2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2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2" customFormat="1" ht="12" customHeight="1" x14ac:dyDescent="0.2">
      <c r="A17" s="17"/>
      <c r="B17" s="18"/>
      <c r="C17" s="17"/>
      <c r="D17" s="14" t="s">
        <v>15</v>
      </c>
      <c r="E17" s="17"/>
      <c r="F17" s="17"/>
      <c r="G17" s="17"/>
      <c r="H17" s="17"/>
      <c r="I17" s="14" t="s">
        <v>12</v>
      </c>
      <c r="J17" s="15" t="e">
        <f>#REF!</f>
        <v>#REF!</v>
      </c>
      <c r="K17" s="17"/>
      <c r="L17" s="22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2" customFormat="1" ht="18" customHeight="1" x14ac:dyDescent="0.2">
      <c r="A18" s="17"/>
      <c r="B18" s="18"/>
      <c r="C18" s="17"/>
      <c r="D18" s="17"/>
      <c r="E18" s="134" t="e">
        <f>#REF!</f>
        <v>#REF!</v>
      </c>
      <c r="F18" s="128"/>
      <c r="G18" s="128"/>
      <c r="H18" s="128"/>
      <c r="I18" s="14" t="s">
        <v>14</v>
      </c>
      <c r="J18" s="15" t="e">
        <f>#REF!</f>
        <v>#REF!</v>
      </c>
      <c r="K18" s="17"/>
      <c r="L18" s="22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2" customFormat="1" ht="6.95" customHeight="1" x14ac:dyDescent="0.2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2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2" customFormat="1" ht="12" customHeight="1" x14ac:dyDescent="0.2">
      <c r="A20" s="17"/>
      <c r="B20" s="18"/>
      <c r="C20" s="17"/>
      <c r="D20" s="14" t="s">
        <v>16</v>
      </c>
      <c r="E20" s="17"/>
      <c r="F20" s="17"/>
      <c r="G20" s="17"/>
      <c r="H20" s="17"/>
      <c r="I20" s="14" t="s">
        <v>12</v>
      </c>
      <c r="J20" s="13" t="s">
        <v>17</v>
      </c>
      <c r="K20" s="17"/>
      <c r="L20" s="22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2" customFormat="1" ht="18" customHeight="1" x14ac:dyDescent="0.2">
      <c r="A21" s="17"/>
      <c r="B21" s="18"/>
      <c r="C21" s="17"/>
      <c r="D21" s="17"/>
      <c r="E21" s="13" t="s">
        <v>18</v>
      </c>
      <c r="F21" s="17"/>
      <c r="G21" s="17"/>
      <c r="H21" s="17"/>
      <c r="I21" s="14" t="s">
        <v>14</v>
      </c>
      <c r="J21" s="13" t="s">
        <v>0</v>
      </c>
      <c r="K21" s="17"/>
      <c r="L21" s="22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2" customFormat="1" ht="6.95" customHeight="1" x14ac:dyDescent="0.2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2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2" customFormat="1" ht="12" customHeight="1" x14ac:dyDescent="0.2">
      <c r="A23" s="17"/>
      <c r="B23" s="18"/>
      <c r="C23" s="17"/>
      <c r="D23" s="14" t="s">
        <v>19</v>
      </c>
      <c r="E23" s="17"/>
      <c r="F23" s="17"/>
      <c r="G23" s="17"/>
      <c r="H23" s="17"/>
      <c r="I23" s="14" t="s">
        <v>12</v>
      </c>
      <c r="J23" s="13" t="e">
        <f>IF(#REF!="","",#REF!)</f>
        <v>#REF!</v>
      </c>
      <c r="K23" s="17"/>
      <c r="L23" s="22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2" customFormat="1" ht="18" customHeight="1" x14ac:dyDescent="0.2">
      <c r="A24" s="17"/>
      <c r="B24" s="18"/>
      <c r="C24" s="17"/>
      <c r="D24" s="17"/>
      <c r="E24" s="13" t="e">
        <f>IF(#REF!="","",#REF!)</f>
        <v>#REF!</v>
      </c>
      <c r="F24" s="17"/>
      <c r="G24" s="17"/>
      <c r="H24" s="17"/>
      <c r="I24" s="14" t="s">
        <v>14</v>
      </c>
      <c r="J24" s="13" t="e">
        <f>IF(#REF!="","",#REF!)</f>
        <v>#REF!</v>
      </c>
      <c r="K24" s="17"/>
      <c r="L24" s="22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2" customFormat="1" ht="6.95" customHeight="1" x14ac:dyDescent="0.2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2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2" customFormat="1" ht="12" customHeight="1" x14ac:dyDescent="0.2">
      <c r="A26" s="17"/>
      <c r="B26" s="18"/>
      <c r="C26" s="17"/>
      <c r="D26" s="14" t="s">
        <v>20</v>
      </c>
      <c r="E26" s="17"/>
      <c r="F26" s="17"/>
      <c r="G26" s="17"/>
      <c r="H26" s="17"/>
      <c r="I26" s="17"/>
      <c r="J26" s="17"/>
      <c r="K26" s="17"/>
      <c r="L26" s="22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3" customFormat="1" ht="16.5" customHeight="1" x14ac:dyDescent="0.2">
      <c r="A27" s="43"/>
      <c r="B27" s="44"/>
      <c r="C27" s="43"/>
      <c r="D27" s="43"/>
      <c r="E27" s="129" t="s">
        <v>0</v>
      </c>
      <c r="F27" s="129"/>
      <c r="G27" s="129"/>
      <c r="H27" s="129"/>
      <c r="I27" s="43"/>
      <c r="J27" s="43"/>
      <c r="K27" s="43"/>
      <c r="L27" s="45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2" customFormat="1" ht="6.95" customHeight="1" x14ac:dyDescent="0.2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2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2" customFormat="1" ht="6.95" customHeight="1" x14ac:dyDescent="0.2">
      <c r="A29" s="17"/>
      <c r="B29" s="18"/>
      <c r="C29" s="17"/>
      <c r="D29" s="39"/>
      <c r="E29" s="39"/>
      <c r="F29" s="39"/>
      <c r="G29" s="39"/>
      <c r="H29" s="39"/>
      <c r="I29" s="39"/>
      <c r="J29" s="39"/>
      <c r="K29" s="39"/>
      <c r="L29" s="22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2" customFormat="1" ht="25.35" customHeight="1" x14ac:dyDescent="0.2">
      <c r="A30" s="17"/>
      <c r="B30" s="18"/>
      <c r="C30" s="17"/>
      <c r="D30" s="46" t="s">
        <v>21</v>
      </c>
      <c r="E30" s="17"/>
      <c r="F30" s="17"/>
      <c r="G30" s="17"/>
      <c r="H30" s="17"/>
      <c r="I30" s="17"/>
      <c r="J30" s="41">
        <f>ROUND(J123, 2)</f>
        <v>0</v>
      </c>
      <c r="K30" s="17"/>
      <c r="L30" s="22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2" customFormat="1" ht="6.95" customHeight="1" x14ac:dyDescent="0.2">
      <c r="A31" s="17"/>
      <c r="B31" s="18"/>
      <c r="C31" s="17"/>
      <c r="D31" s="39"/>
      <c r="E31" s="39"/>
      <c r="F31" s="39"/>
      <c r="G31" s="39"/>
      <c r="H31" s="39"/>
      <c r="I31" s="39"/>
      <c r="J31" s="39"/>
      <c r="K31" s="39"/>
      <c r="L31" s="22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2" customFormat="1" ht="14.45" customHeight="1" x14ac:dyDescent="0.2">
      <c r="A32" s="17"/>
      <c r="B32" s="18"/>
      <c r="C32" s="17"/>
      <c r="D32" s="17"/>
      <c r="E32" s="17"/>
      <c r="F32" s="20" t="s">
        <v>23</v>
      </c>
      <c r="G32" s="17"/>
      <c r="H32" s="17"/>
      <c r="I32" s="20" t="s">
        <v>22</v>
      </c>
      <c r="J32" s="20" t="s">
        <v>24</v>
      </c>
      <c r="K32" s="17"/>
      <c r="L32" s="22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2" customFormat="1" ht="14.45" customHeight="1" x14ac:dyDescent="0.2">
      <c r="A33" s="17"/>
      <c r="B33" s="18"/>
      <c r="C33" s="17"/>
      <c r="D33" s="47" t="s">
        <v>25</v>
      </c>
      <c r="E33" s="21" t="s">
        <v>26</v>
      </c>
      <c r="F33" s="48">
        <f>ROUND((SUM(BE123:BE167)),  2)</f>
        <v>0</v>
      </c>
      <c r="G33" s="49"/>
      <c r="H33" s="49"/>
      <c r="I33" s="50">
        <v>0.2</v>
      </c>
      <c r="J33" s="48">
        <f>ROUND(((SUM(BE123:BE167))*I33),  2)</f>
        <v>0</v>
      </c>
      <c r="K33" s="17"/>
      <c r="L33" s="22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2" customFormat="1" ht="14.45" customHeight="1" x14ac:dyDescent="0.2">
      <c r="A34" s="17"/>
      <c r="B34" s="18"/>
      <c r="C34" s="17"/>
      <c r="D34" s="17"/>
      <c r="E34" s="21" t="s">
        <v>27</v>
      </c>
      <c r="F34" s="48">
        <f>ROUND((SUM(BF123:BF167)),  2)</f>
        <v>0</v>
      </c>
      <c r="G34" s="49"/>
      <c r="H34" s="49"/>
      <c r="I34" s="50">
        <v>0.2</v>
      </c>
      <c r="J34" s="48">
        <f>ROUND(((SUM(BF123:BF167))*I34),  2)</f>
        <v>0</v>
      </c>
      <c r="K34" s="17"/>
      <c r="L34" s="22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2" customFormat="1" ht="14.45" hidden="1" customHeight="1" x14ac:dyDescent="0.2">
      <c r="A35" s="17"/>
      <c r="B35" s="18"/>
      <c r="C35" s="17"/>
      <c r="D35" s="17"/>
      <c r="E35" s="14" t="s">
        <v>28</v>
      </c>
      <c r="F35" s="51">
        <f>ROUND((SUM(BG123:BG167)),  2)</f>
        <v>0</v>
      </c>
      <c r="G35" s="17"/>
      <c r="H35" s="17"/>
      <c r="I35" s="52">
        <v>0.2</v>
      </c>
      <c r="J35" s="51">
        <f>0</f>
        <v>0</v>
      </c>
      <c r="K35" s="17"/>
      <c r="L35" s="22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2" customFormat="1" ht="14.45" hidden="1" customHeight="1" x14ac:dyDescent="0.2">
      <c r="A36" s="17"/>
      <c r="B36" s="18"/>
      <c r="C36" s="17"/>
      <c r="D36" s="17"/>
      <c r="E36" s="14" t="s">
        <v>29</v>
      </c>
      <c r="F36" s="51">
        <f>ROUND((SUM(BH123:BH167)),  2)</f>
        <v>0</v>
      </c>
      <c r="G36" s="17"/>
      <c r="H36" s="17"/>
      <c r="I36" s="52">
        <v>0.2</v>
      </c>
      <c r="J36" s="51">
        <f>0</f>
        <v>0</v>
      </c>
      <c r="K36" s="17"/>
      <c r="L36" s="22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2" customFormat="1" ht="14.45" hidden="1" customHeight="1" x14ac:dyDescent="0.2">
      <c r="A37" s="17"/>
      <c r="B37" s="18"/>
      <c r="C37" s="17"/>
      <c r="D37" s="17"/>
      <c r="E37" s="21" t="s">
        <v>30</v>
      </c>
      <c r="F37" s="48">
        <f>ROUND((SUM(BI123:BI167)),  2)</f>
        <v>0</v>
      </c>
      <c r="G37" s="49"/>
      <c r="H37" s="49"/>
      <c r="I37" s="50">
        <v>0</v>
      </c>
      <c r="J37" s="48">
        <f>0</f>
        <v>0</v>
      </c>
      <c r="K37" s="17"/>
      <c r="L37" s="22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2" customFormat="1" ht="6.95" customHeight="1" x14ac:dyDescent="0.2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22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" customFormat="1" ht="25.35" customHeight="1" x14ac:dyDescent="0.2">
      <c r="A39" s="17"/>
      <c r="B39" s="18"/>
      <c r="C39" s="53"/>
      <c r="D39" s="54" t="s">
        <v>31</v>
      </c>
      <c r="E39" s="34"/>
      <c r="F39" s="34"/>
      <c r="G39" s="55" t="s">
        <v>32</v>
      </c>
      <c r="H39" s="56" t="s">
        <v>33</v>
      </c>
      <c r="I39" s="34"/>
      <c r="J39" s="57">
        <f>SUM(J30:J37)</f>
        <v>0</v>
      </c>
      <c r="K39" s="58"/>
      <c r="L39" s="2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2" customFormat="1" ht="14.45" customHeight="1" x14ac:dyDescent="0.2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2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" customFormat="1" ht="14.45" customHeight="1" x14ac:dyDescent="0.2">
      <c r="B41" s="11"/>
      <c r="L41" s="11"/>
    </row>
    <row r="42" spans="1:31" s="1" customFormat="1" ht="14.45" customHeight="1" x14ac:dyDescent="0.2">
      <c r="B42" s="11"/>
      <c r="L42" s="11"/>
    </row>
    <row r="43" spans="1:31" s="1" customFormat="1" ht="14.45" customHeight="1" x14ac:dyDescent="0.2">
      <c r="B43" s="11"/>
      <c r="L43" s="11"/>
    </row>
    <row r="44" spans="1:31" s="1" customFormat="1" ht="14.45" customHeight="1" x14ac:dyDescent="0.2">
      <c r="B44" s="11"/>
      <c r="L44" s="11"/>
    </row>
    <row r="45" spans="1:31" s="1" customFormat="1" ht="14.45" customHeight="1" x14ac:dyDescent="0.2">
      <c r="B45" s="11"/>
      <c r="L45" s="11"/>
    </row>
    <row r="46" spans="1:31" s="1" customFormat="1" ht="14.45" customHeight="1" x14ac:dyDescent="0.2">
      <c r="B46" s="11"/>
      <c r="L46" s="11"/>
    </row>
    <row r="47" spans="1:31" s="1" customFormat="1" ht="14.45" customHeight="1" x14ac:dyDescent="0.2">
      <c r="B47" s="11"/>
      <c r="L47" s="11"/>
    </row>
    <row r="48" spans="1:31" s="1" customFormat="1" ht="14.45" customHeight="1" x14ac:dyDescent="0.2">
      <c r="B48" s="11"/>
      <c r="L48" s="11"/>
    </row>
    <row r="49" spans="1:31" s="1" customFormat="1" ht="14.45" customHeight="1" x14ac:dyDescent="0.2">
      <c r="B49" s="11"/>
      <c r="L49" s="11"/>
    </row>
    <row r="50" spans="1:31" s="2" customFormat="1" ht="14.45" customHeight="1" x14ac:dyDescent="0.2">
      <c r="B50" s="22"/>
      <c r="D50" s="23" t="s">
        <v>34</v>
      </c>
      <c r="E50" s="24"/>
      <c r="F50" s="24"/>
      <c r="G50" s="23" t="s">
        <v>35</v>
      </c>
      <c r="H50" s="24"/>
      <c r="I50" s="24"/>
      <c r="J50" s="24"/>
      <c r="K50" s="24"/>
      <c r="L50" s="22"/>
    </row>
    <row r="51" spans="1:31" x14ac:dyDescent="0.2">
      <c r="B51" s="11"/>
      <c r="L51" s="11"/>
    </row>
    <row r="52" spans="1:31" x14ac:dyDescent="0.2">
      <c r="B52" s="11"/>
      <c r="L52" s="11"/>
    </row>
    <row r="53" spans="1:31" x14ac:dyDescent="0.2">
      <c r="B53" s="11"/>
      <c r="L53" s="11"/>
    </row>
    <row r="54" spans="1:31" x14ac:dyDescent="0.2">
      <c r="B54" s="11"/>
      <c r="L54" s="11"/>
    </row>
    <row r="55" spans="1:31" x14ac:dyDescent="0.2">
      <c r="B55" s="11"/>
      <c r="L55" s="11"/>
    </row>
    <row r="56" spans="1:31" x14ac:dyDescent="0.2">
      <c r="B56" s="11"/>
      <c r="L56" s="11"/>
    </row>
    <row r="57" spans="1:31" x14ac:dyDescent="0.2">
      <c r="B57" s="11"/>
      <c r="L57" s="11"/>
    </row>
    <row r="58" spans="1:31" x14ac:dyDescent="0.2">
      <c r="B58" s="11"/>
      <c r="L58" s="11"/>
    </row>
    <row r="59" spans="1:31" x14ac:dyDescent="0.2">
      <c r="B59" s="11"/>
      <c r="L59" s="11"/>
    </row>
    <row r="60" spans="1:31" x14ac:dyDescent="0.2">
      <c r="B60" s="11"/>
      <c r="L60" s="11"/>
    </row>
    <row r="61" spans="1:31" s="2" customFormat="1" ht="12.75" x14ac:dyDescent="0.2">
      <c r="A61" s="17"/>
      <c r="B61" s="18"/>
      <c r="C61" s="17"/>
      <c r="D61" s="25" t="s">
        <v>36</v>
      </c>
      <c r="E61" s="19"/>
      <c r="F61" s="59" t="s">
        <v>37</v>
      </c>
      <c r="G61" s="25" t="s">
        <v>36</v>
      </c>
      <c r="H61" s="19"/>
      <c r="I61" s="19"/>
      <c r="J61" s="60" t="s">
        <v>37</v>
      </c>
      <c r="K61" s="19"/>
      <c r="L61" s="22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">
      <c r="B62" s="11"/>
      <c r="L62" s="11"/>
    </row>
    <row r="63" spans="1:31" x14ac:dyDescent="0.2">
      <c r="B63" s="11"/>
      <c r="L63" s="11"/>
    </row>
    <row r="64" spans="1:31" x14ac:dyDescent="0.2">
      <c r="B64" s="11"/>
      <c r="L64" s="11"/>
    </row>
    <row r="65" spans="1:31" s="2" customFormat="1" ht="12.75" x14ac:dyDescent="0.2">
      <c r="A65" s="17"/>
      <c r="B65" s="18"/>
      <c r="C65" s="17"/>
      <c r="D65" s="23" t="s">
        <v>38</v>
      </c>
      <c r="E65" s="26"/>
      <c r="F65" s="26"/>
      <c r="G65" s="23" t="s">
        <v>39</v>
      </c>
      <c r="H65" s="26"/>
      <c r="I65" s="26"/>
      <c r="J65" s="26"/>
      <c r="K65" s="26"/>
      <c r="L65" s="22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">
      <c r="B66" s="11"/>
      <c r="L66" s="11"/>
    </row>
    <row r="67" spans="1:31" x14ac:dyDescent="0.2">
      <c r="B67" s="11"/>
      <c r="L67" s="11"/>
    </row>
    <row r="68" spans="1:31" x14ac:dyDescent="0.2">
      <c r="B68" s="11"/>
      <c r="L68" s="11"/>
    </row>
    <row r="69" spans="1:31" x14ac:dyDescent="0.2">
      <c r="B69" s="11"/>
      <c r="L69" s="11"/>
    </row>
    <row r="70" spans="1:31" x14ac:dyDescent="0.2">
      <c r="B70" s="11"/>
      <c r="L70" s="11"/>
    </row>
    <row r="71" spans="1:31" x14ac:dyDescent="0.2">
      <c r="B71" s="11"/>
      <c r="L71" s="11"/>
    </row>
    <row r="72" spans="1:31" x14ac:dyDescent="0.2">
      <c r="B72" s="11"/>
      <c r="L72" s="11"/>
    </row>
    <row r="73" spans="1:31" x14ac:dyDescent="0.2">
      <c r="B73" s="11"/>
      <c r="L73" s="11"/>
    </row>
    <row r="74" spans="1:31" x14ac:dyDescent="0.2">
      <c r="B74" s="11"/>
      <c r="L74" s="11"/>
    </row>
    <row r="75" spans="1:31" x14ac:dyDescent="0.2">
      <c r="B75" s="11"/>
      <c r="L75" s="11"/>
    </row>
    <row r="76" spans="1:31" s="2" customFormat="1" ht="12.75" x14ac:dyDescent="0.2">
      <c r="A76" s="17"/>
      <c r="B76" s="18"/>
      <c r="C76" s="17"/>
      <c r="D76" s="25" t="s">
        <v>36</v>
      </c>
      <c r="E76" s="19"/>
      <c r="F76" s="59" t="s">
        <v>37</v>
      </c>
      <c r="G76" s="25" t="s">
        <v>36</v>
      </c>
      <c r="H76" s="19"/>
      <c r="I76" s="19"/>
      <c r="J76" s="60" t="s">
        <v>37</v>
      </c>
      <c r="K76" s="19"/>
      <c r="L76" s="22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2" customFormat="1" ht="14.45" customHeight="1" x14ac:dyDescent="0.2">
      <c r="A77" s="17"/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2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81" spans="1:47" s="2" customFormat="1" ht="6.95" customHeight="1" x14ac:dyDescent="0.2">
      <c r="A81" s="17"/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22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2" customFormat="1" ht="24.95" customHeight="1" x14ac:dyDescent="0.2">
      <c r="A82" s="17"/>
      <c r="B82" s="18"/>
      <c r="C82" s="12" t="s">
        <v>53</v>
      </c>
      <c r="D82" s="17"/>
      <c r="E82" s="17"/>
      <c r="F82" s="17"/>
      <c r="G82" s="17"/>
      <c r="H82" s="17"/>
      <c r="I82" s="17"/>
      <c r="J82" s="17"/>
      <c r="K82" s="17"/>
      <c r="L82" s="22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2" customFormat="1" ht="6.95" customHeight="1" x14ac:dyDescent="0.2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22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2" customFormat="1" ht="12" customHeight="1" x14ac:dyDescent="0.2">
      <c r="A84" s="17"/>
      <c r="B84" s="18"/>
      <c r="C84" s="14" t="s">
        <v>5</v>
      </c>
      <c r="D84" s="17"/>
      <c r="E84" s="17"/>
      <c r="F84" s="17"/>
      <c r="G84" s="17"/>
      <c r="H84" s="17"/>
      <c r="I84" s="17"/>
      <c r="J84" s="17"/>
      <c r="K84" s="17"/>
      <c r="L84" s="22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2" customFormat="1" ht="16.5" customHeight="1" x14ac:dyDescent="0.2">
      <c r="A85" s="17"/>
      <c r="B85" s="18"/>
      <c r="C85" s="17"/>
      <c r="D85" s="17"/>
      <c r="E85" s="132" t="e">
        <f>E7</f>
        <v>#REF!</v>
      </c>
      <c r="F85" s="133"/>
      <c r="G85" s="133"/>
      <c r="H85" s="133"/>
      <c r="I85" s="17"/>
      <c r="J85" s="17"/>
      <c r="K85" s="17"/>
      <c r="L85" s="22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2" customFormat="1" ht="12" customHeight="1" x14ac:dyDescent="0.2">
      <c r="A86" s="17"/>
      <c r="B86" s="18"/>
      <c r="C86" s="14" t="s">
        <v>52</v>
      </c>
      <c r="D86" s="17"/>
      <c r="E86" s="17"/>
      <c r="F86" s="17"/>
      <c r="G86" s="17"/>
      <c r="H86" s="17"/>
      <c r="I86" s="17"/>
      <c r="J86" s="17"/>
      <c r="K86" s="17"/>
      <c r="L86" s="22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2" customFormat="1" ht="16.5" customHeight="1" x14ac:dyDescent="0.2">
      <c r="A87" s="17"/>
      <c r="B87" s="18"/>
      <c r="C87" s="17"/>
      <c r="D87" s="17"/>
      <c r="E87" s="130" t="str">
        <f>E9</f>
        <v>02 - Cyklistická cestička - 2. úsek</v>
      </c>
      <c r="F87" s="131"/>
      <c r="G87" s="131"/>
      <c r="H87" s="131"/>
      <c r="I87" s="17"/>
      <c r="J87" s="17"/>
      <c r="K87" s="17"/>
      <c r="L87" s="22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2" customFormat="1" ht="6.95" customHeight="1" x14ac:dyDescent="0.2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22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2" customFormat="1" ht="12" customHeight="1" x14ac:dyDescent="0.2">
      <c r="A89" s="17"/>
      <c r="B89" s="18"/>
      <c r="C89" s="14" t="s">
        <v>8</v>
      </c>
      <c r="D89" s="17"/>
      <c r="E89" s="17"/>
      <c r="F89" s="13" t="str">
        <f>F12</f>
        <v xml:space="preserve"> </v>
      </c>
      <c r="G89" s="17"/>
      <c r="H89" s="17"/>
      <c r="I89" s="14" t="s">
        <v>10</v>
      </c>
      <c r="J89" s="31" t="e">
        <f>IF(J12="","",J12)</f>
        <v>#REF!</v>
      </c>
      <c r="K89" s="17"/>
      <c r="L89" s="22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2" customFormat="1" ht="6.95" customHeight="1" x14ac:dyDescent="0.2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22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2" customFormat="1" ht="25.7" customHeight="1" x14ac:dyDescent="0.2">
      <c r="A91" s="17"/>
      <c r="B91" s="18"/>
      <c r="C91" s="14" t="s">
        <v>11</v>
      </c>
      <c r="D91" s="17"/>
      <c r="E91" s="17"/>
      <c r="F91" s="13" t="str">
        <f>E15</f>
        <v>Mesto Levice</v>
      </c>
      <c r="G91" s="17"/>
      <c r="H91" s="17"/>
      <c r="I91" s="14" t="s">
        <v>16</v>
      </c>
      <c r="J91" s="16" t="str">
        <f>E21</f>
        <v>STAVPROS PLUS s.r.o.</v>
      </c>
      <c r="K91" s="17"/>
      <c r="L91" s="22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2" customFormat="1" ht="15.2" customHeight="1" x14ac:dyDescent="0.2">
      <c r="A92" s="17"/>
      <c r="B92" s="18"/>
      <c r="C92" s="14" t="s">
        <v>15</v>
      </c>
      <c r="D92" s="17"/>
      <c r="E92" s="17"/>
      <c r="F92" s="13" t="e">
        <f>IF(E18="","",E18)</f>
        <v>#REF!</v>
      </c>
      <c r="G92" s="17"/>
      <c r="H92" s="17"/>
      <c r="I92" s="14" t="s">
        <v>19</v>
      </c>
      <c r="J92" s="16" t="e">
        <f>E24</f>
        <v>#REF!</v>
      </c>
      <c r="K92" s="17"/>
      <c r="L92" s="22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2" customFormat="1" ht="10.35" customHeight="1" x14ac:dyDescent="0.2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22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47" s="2" customFormat="1" ht="29.25" customHeight="1" x14ac:dyDescent="0.2">
      <c r="A94" s="17"/>
      <c r="B94" s="18"/>
      <c r="C94" s="61" t="s">
        <v>54</v>
      </c>
      <c r="D94" s="53"/>
      <c r="E94" s="53"/>
      <c r="F94" s="53"/>
      <c r="G94" s="53"/>
      <c r="H94" s="53"/>
      <c r="I94" s="53"/>
      <c r="J94" s="62" t="s">
        <v>55</v>
      </c>
      <c r="K94" s="53"/>
      <c r="L94" s="22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47" s="2" customFormat="1" ht="10.35" customHeight="1" x14ac:dyDescent="0.2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22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47" s="2" customFormat="1" ht="22.9" customHeight="1" x14ac:dyDescent="0.2">
      <c r="A96" s="17"/>
      <c r="B96" s="18"/>
      <c r="C96" s="63" t="s">
        <v>56</v>
      </c>
      <c r="D96" s="17"/>
      <c r="E96" s="17"/>
      <c r="F96" s="17"/>
      <c r="G96" s="17"/>
      <c r="H96" s="17"/>
      <c r="I96" s="17"/>
      <c r="J96" s="41">
        <f>J123</f>
        <v>0</v>
      </c>
      <c r="K96" s="17"/>
      <c r="L96" s="22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U96" s="8" t="s">
        <v>57</v>
      </c>
    </row>
    <row r="97" spans="1:31" s="4" customFormat="1" ht="24.95" customHeight="1" x14ac:dyDescent="0.2">
      <c r="B97" s="64"/>
      <c r="D97" s="65" t="s">
        <v>58</v>
      </c>
      <c r="E97" s="66"/>
      <c r="F97" s="66"/>
      <c r="G97" s="66"/>
      <c r="H97" s="66"/>
      <c r="I97" s="66"/>
      <c r="J97" s="67">
        <f>J124</f>
        <v>0</v>
      </c>
      <c r="L97" s="64"/>
    </row>
    <row r="98" spans="1:31" s="5" customFormat="1" ht="19.899999999999999" customHeight="1" x14ac:dyDescent="0.2">
      <c r="B98" s="68"/>
      <c r="D98" s="69" t="s">
        <v>59</v>
      </c>
      <c r="E98" s="70"/>
      <c r="F98" s="70"/>
      <c r="G98" s="70"/>
      <c r="H98" s="70"/>
      <c r="I98" s="70"/>
      <c r="J98" s="71">
        <f>J125</f>
        <v>0</v>
      </c>
      <c r="L98" s="68"/>
    </row>
    <row r="99" spans="1:31" s="5" customFormat="1" ht="19.899999999999999" customHeight="1" x14ac:dyDescent="0.2">
      <c r="B99" s="68"/>
      <c r="D99" s="69" t="s">
        <v>60</v>
      </c>
      <c r="E99" s="70"/>
      <c r="F99" s="70"/>
      <c r="G99" s="70"/>
      <c r="H99" s="70"/>
      <c r="I99" s="70"/>
      <c r="J99" s="71">
        <f>J140</f>
        <v>0</v>
      </c>
      <c r="L99" s="68"/>
    </row>
    <row r="100" spans="1:31" s="5" customFormat="1" ht="19.899999999999999" customHeight="1" x14ac:dyDescent="0.2">
      <c r="B100" s="68"/>
      <c r="D100" s="69" t="s">
        <v>61</v>
      </c>
      <c r="E100" s="70"/>
      <c r="F100" s="70"/>
      <c r="G100" s="70"/>
      <c r="H100" s="70"/>
      <c r="I100" s="70"/>
      <c r="J100" s="71">
        <f>J142</f>
        <v>0</v>
      </c>
      <c r="L100" s="68"/>
    </row>
    <row r="101" spans="1:31" s="5" customFormat="1" ht="19.899999999999999" customHeight="1" x14ac:dyDescent="0.2">
      <c r="B101" s="68"/>
      <c r="D101" s="69" t="s">
        <v>62</v>
      </c>
      <c r="E101" s="70"/>
      <c r="F101" s="70"/>
      <c r="G101" s="70"/>
      <c r="H101" s="70"/>
      <c r="I101" s="70"/>
      <c r="J101" s="71">
        <f>J147</f>
        <v>0</v>
      </c>
      <c r="L101" s="68"/>
    </row>
    <row r="102" spans="1:31" s="5" customFormat="1" ht="19.899999999999999" customHeight="1" x14ac:dyDescent="0.2">
      <c r="B102" s="68"/>
      <c r="D102" s="69" t="s">
        <v>63</v>
      </c>
      <c r="E102" s="70"/>
      <c r="F102" s="70"/>
      <c r="G102" s="70"/>
      <c r="H102" s="70"/>
      <c r="I102" s="70"/>
      <c r="J102" s="71">
        <f>J149</f>
        <v>0</v>
      </c>
      <c r="L102" s="68"/>
    </row>
    <row r="103" spans="1:31" s="5" customFormat="1" ht="19.899999999999999" customHeight="1" x14ac:dyDescent="0.2">
      <c r="B103" s="68"/>
      <c r="D103" s="69" t="s">
        <v>64</v>
      </c>
      <c r="E103" s="70"/>
      <c r="F103" s="70"/>
      <c r="G103" s="70"/>
      <c r="H103" s="70"/>
      <c r="I103" s="70"/>
      <c r="J103" s="71">
        <f>J166</f>
        <v>0</v>
      </c>
      <c r="L103" s="68"/>
    </row>
    <row r="104" spans="1:31" s="2" customFormat="1" ht="21.75" customHeight="1" x14ac:dyDescent="0.2">
      <c r="A104" s="17"/>
      <c r="B104" s="18"/>
      <c r="C104" s="17"/>
      <c r="D104" s="17"/>
      <c r="E104" s="17"/>
      <c r="F104" s="17"/>
      <c r="G104" s="17"/>
      <c r="H104" s="17"/>
      <c r="I104" s="17"/>
      <c r="J104" s="17"/>
      <c r="K104" s="17"/>
      <c r="L104" s="22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2" customFormat="1" ht="6.95" customHeight="1" x14ac:dyDescent="0.2">
      <c r="A105" s="17"/>
      <c r="B105" s="27"/>
      <c r="C105" s="28"/>
      <c r="D105" s="28"/>
      <c r="E105" s="28"/>
      <c r="F105" s="28"/>
      <c r="G105" s="28"/>
      <c r="H105" s="28"/>
      <c r="I105" s="28"/>
      <c r="J105" s="28"/>
      <c r="K105" s="28"/>
      <c r="L105" s="22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9" spans="1:31" s="2" customFormat="1" ht="6.95" customHeight="1" x14ac:dyDescent="0.2">
      <c r="A109" s="17"/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22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2" customFormat="1" ht="24.95" customHeight="1" x14ac:dyDescent="0.2">
      <c r="A110" s="17"/>
      <c r="B110" s="18"/>
      <c r="C110" s="12" t="s">
        <v>65</v>
      </c>
      <c r="D110" s="17"/>
      <c r="E110" s="17"/>
      <c r="F110" s="17"/>
      <c r="G110" s="17"/>
      <c r="H110" s="17"/>
      <c r="I110" s="17"/>
      <c r="J110" s="17"/>
      <c r="K110" s="17"/>
      <c r="L110" s="22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2" customFormat="1" ht="6.95" customHeight="1" x14ac:dyDescent="0.2">
      <c r="A111" s="17"/>
      <c r="B111" s="18"/>
      <c r="C111" s="17"/>
      <c r="D111" s="17"/>
      <c r="E111" s="17"/>
      <c r="F111" s="17"/>
      <c r="G111" s="17"/>
      <c r="H111" s="17"/>
      <c r="I111" s="17"/>
      <c r="J111" s="17"/>
      <c r="K111" s="17"/>
      <c r="L111" s="22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2" customFormat="1" ht="12" customHeight="1" x14ac:dyDescent="0.2">
      <c r="A112" s="17"/>
      <c r="B112" s="18"/>
      <c r="C112" s="14" t="s">
        <v>5</v>
      </c>
      <c r="D112" s="17"/>
      <c r="E112" s="17"/>
      <c r="F112" s="17"/>
      <c r="G112" s="17"/>
      <c r="H112" s="17"/>
      <c r="I112" s="17"/>
      <c r="J112" s="17"/>
      <c r="K112" s="17"/>
      <c r="L112" s="22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65" s="2" customFormat="1" ht="16.5" customHeight="1" x14ac:dyDescent="0.2">
      <c r="A113" s="17"/>
      <c r="B113" s="18"/>
      <c r="C113" s="17"/>
      <c r="D113" s="17"/>
      <c r="E113" s="132" t="e">
        <f>E7</f>
        <v>#REF!</v>
      </c>
      <c r="F113" s="133"/>
      <c r="G113" s="133"/>
      <c r="H113" s="133"/>
      <c r="I113" s="17"/>
      <c r="J113" s="17"/>
      <c r="K113" s="17"/>
      <c r="L113" s="22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65" s="2" customFormat="1" ht="12" customHeight="1" x14ac:dyDescent="0.2">
      <c r="A114" s="17"/>
      <c r="B114" s="18"/>
      <c r="C114" s="14" t="s">
        <v>52</v>
      </c>
      <c r="D114" s="17"/>
      <c r="E114" s="17"/>
      <c r="F114" s="17"/>
      <c r="G114" s="17"/>
      <c r="H114" s="17"/>
      <c r="I114" s="17"/>
      <c r="J114" s="17"/>
      <c r="K114" s="17"/>
      <c r="L114" s="22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65" s="2" customFormat="1" ht="16.5" customHeight="1" x14ac:dyDescent="0.2">
      <c r="A115" s="17"/>
      <c r="B115" s="18"/>
      <c r="C115" s="17"/>
      <c r="D115" s="17"/>
      <c r="E115" s="130" t="str">
        <f>E9</f>
        <v>02 - Cyklistická cestička - 2. úsek</v>
      </c>
      <c r="F115" s="131"/>
      <c r="G115" s="131"/>
      <c r="H115" s="131"/>
      <c r="I115" s="17"/>
      <c r="J115" s="17"/>
      <c r="K115" s="17"/>
      <c r="L115" s="22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65" s="2" customFormat="1" ht="6.95" customHeight="1" x14ac:dyDescent="0.2">
      <c r="A116" s="17"/>
      <c r="B116" s="18"/>
      <c r="C116" s="17"/>
      <c r="D116" s="17"/>
      <c r="E116" s="17"/>
      <c r="F116" s="17"/>
      <c r="G116" s="17"/>
      <c r="H116" s="17"/>
      <c r="I116" s="17"/>
      <c r="J116" s="17"/>
      <c r="K116" s="17"/>
      <c r="L116" s="22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65" s="2" customFormat="1" ht="12" customHeight="1" x14ac:dyDescent="0.2">
      <c r="A117" s="17"/>
      <c r="B117" s="18"/>
      <c r="C117" s="14" t="s">
        <v>8</v>
      </c>
      <c r="D117" s="17"/>
      <c r="E117" s="17"/>
      <c r="F117" s="13" t="str">
        <f>F12</f>
        <v xml:space="preserve"> </v>
      </c>
      <c r="G117" s="17"/>
      <c r="H117" s="17"/>
      <c r="I117" s="14" t="s">
        <v>10</v>
      </c>
      <c r="J117" s="31" t="e">
        <f>IF(J12="","",J12)</f>
        <v>#REF!</v>
      </c>
      <c r="K117" s="17"/>
      <c r="L117" s="22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65" s="2" customFormat="1" ht="6.95" customHeight="1" x14ac:dyDescent="0.2">
      <c r="A118" s="17"/>
      <c r="B118" s="18"/>
      <c r="C118" s="17"/>
      <c r="D118" s="17"/>
      <c r="E118" s="17"/>
      <c r="F118" s="17"/>
      <c r="G118" s="17"/>
      <c r="H118" s="17"/>
      <c r="I118" s="17"/>
      <c r="J118" s="17"/>
      <c r="K118" s="17"/>
      <c r="L118" s="22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65" s="2" customFormat="1" ht="25.7" customHeight="1" x14ac:dyDescent="0.2">
      <c r="A119" s="17"/>
      <c r="B119" s="18"/>
      <c r="C119" s="14" t="s">
        <v>11</v>
      </c>
      <c r="D119" s="17"/>
      <c r="E119" s="17"/>
      <c r="F119" s="13" t="str">
        <f>E15</f>
        <v>Mesto Levice</v>
      </c>
      <c r="G119" s="17"/>
      <c r="H119" s="17"/>
      <c r="I119" s="14" t="s">
        <v>16</v>
      </c>
      <c r="J119" s="16" t="str">
        <f>E21</f>
        <v>STAVPROS PLUS s.r.o.</v>
      </c>
      <c r="K119" s="17"/>
      <c r="L119" s="22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65" s="2" customFormat="1" ht="15.2" customHeight="1" x14ac:dyDescent="0.2">
      <c r="A120" s="17"/>
      <c r="B120" s="18"/>
      <c r="C120" s="14" t="s">
        <v>15</v>
      </c>
      <c r="D120" s="17"/>
      <c r="E120" s="17"/>
      <c r="F120" s="13" t="e">
        <f>IF(E18="","",E18)</f>
        <v>#REF!</v>
      </c>
      <c r="G120" s="17"/>
      <c r="H120" s="17"/>
      <c r="I120" s="14" t="s">
        <v>19</v>
      </c>
      <c r="J120" s="16" t="e">
        <f>E24</f>
        <v>#REF!</v>
      </c>
      <c r="K120" s="17"/>
      <c r="L120" s="22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65" s="2" customFormat="1" ht="10.35" customHeight="1" x14ac:dyDescent="0.2">
      <c r="A121" s="17"/>
      <c r="B121" s="18"/>
      <c r="C121" s="17"/>
      <c r="D121" s="17"/>
      <c r="E121" s="17"/>
      <c r="F121" s="17"/>
      <c r="G121" s="17"/>
      <c r="H121" s="17"/>
      <c r="I121" s="17"/>
      <c r="J121" s="17"/>
      <c r="K121" s="17"/>
      <c r="L121" s="22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65" s="6" customFormat="1" ht="29.25" customHeight="1" x14ac:dyDescent="0.2">
      <c r="A122" s="72"/>
      <c r="B122" s="73"/>
      <c r="C122" s="74" t="s">
        <v>66</v>
      </c>
      <c r="D122" s="75" t="s">
        <v>42</v>
      </c>
      <c r="E122" s="75" t="s">
        <v>40</v>
      </c>
      <c r="F122" s="75" t="s">
        <v>41</v>
      </c>
      <c r="G122" s="75" t="s">
        <v>67</v>
      </c>
      <c r="H122" s="75" t="s">
        <v>68</v>
      </c>
      <c r="I122" s="75" t="s">
        <v>69</v>
      </c>
      <c r="J122" s="76" t="s">
        <v>55</v>
      </c>
      <c r="K122" s="77" t="s">
        <v>70</v>
      </c>
      <c r="L122" s="78"/>
      <c r="M122" s="35" t="s">
        <v>0</v>
      </c>
      <c r="N122" s="36" t="s">
        <v>25</v>
      </c>
      <c r="O122" s="36" t="s">
        <v>71</v>
      </c>
      <c r="P122" s="36" t="s">
        <v>72</v>
      </c>
      <c r="Q122" s="36" t="s">
        <v>73</v>
      </c>
      <c r="R122" s="36" t="s">
        <v>74</v>
      </c>
      <c r="S122" s="36" t="s">
        <v>75</v>
      </c>
      <c r="T122" s="37" t="s">
        <v>76</v>
      </c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</row>
    <row r="123" spans="1:65" s="2" customFormat="1" ht="22.9" customHeight="1" x14ac:dyDescent="0.25">
      <c r="A123" s="17"/>
      <c r="B123" s="18"/>
      <c r="C123" s="40" t="s">
        <v>56</v>
      </c>
      <c r="D123" s="17"/>
      <c r="E123" s="17"/>
      <c r="F123" s="17"/>
      <c r="G123" s="17"/>
      <c r="H123" s="17"/>
      <c r="I123" s="17"/>
      <c r="J123" s="79">
        <f>BK123</f>
        <v>0</v>
      </c>
      <c r="K123" s="17"/>
      <c r="L123" s="18"/>
      <c r="M123" s="38"/>
      <c r="N123" s="32"/>
      <c r="O123" s="39"/>
      <c r="P123" s="80">
        <f>P124</f>
        <v>0</v>
      </c>
      <c r="Q123" s="39"/>
      <c r="R123" s="80">
        <f>R124</f>
        <v>457.23074026</v>
      </c>
      <c r="S123" s="39"/>
      <c r="T123" s="81">
        <f>T124</f>
        <v>95.547599999999989</v>
      </c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T123" s="8" t="s">
        <v>43</v>
      </c>
      <c r="AU123" s="8" t="s">
        <v>57</v>
      </c>
      <c r="BK123" s="82">
        <f>BK124</f>
        <v>0</v>
      </c>
    </row>
    <row r="124" spans="1:65" s="7" customFormat="1" ht="25.9" customHeight="1" x14ac:dyDescent="0.2">
      <c r="B124" s="83"/>
      <c r="D124" s="84" t="s">
        <v>43</v>
      </c>
      <c r="E124" s="85" t="s">
        <v>77</v>
      </c>
      <c r="F124" s="85" t="s">
        <v>78</v>
      </c>
      <c r="I124" s="86"/>
      <c r="J124" s="87">
        <f>BK124</f>
        <v>0</v>
      </c>
      <c r="L124" s="83"/>
      <c r="M124" s="88"/>
      <c r="N124" s="89"/>
      <c r="O124" s="89"/>
      <c r="P124" s="90">
        <f>P125+P140+P142+P147+P149+P166</f>
        <v>0</v>
      </c>
      <c r="Q124" s="89"/>
      <c r="R124" s="90">
        <f>R125+R140+R142+R147+R149+R166</f>
        <v>457.23074026</v>
      </c>
      <c r="S124" s="89"/>
      <c r="T124" s="91">
        <f>T125+T140+T142+T147+T149+T166</f>
        <v>95.547599999999989</v>
      </c>
      <c r="AR124" s="84" t="s">
        <v>45</v>
      </c>
      <c r="AT124" s="92" t="s">
        <v>43</v>
      </c>
      <c r="AU124" s="92" t="s">
        <v>44</v>
      </c>
      <c r="AY124" s="84" t="s">
        <v>79</v>
      </c>
      <c r="BK124" s="93">
        <f>BK125+BK140+BK142+BK147+BK149+BK166</f>
        <v>0</v>
      </c>
    </row>
    <row r="125" spans="1:65" s="7" customFormat="1" ht="22.9" customHeight="1" x14ac:dyDescent="0.2">
      <c r="B125" s="83"/>
      <c r="D125" s="84" t="s">
        <v>43</v>
      </c>
      <c r="E125" s="94" t="s">
        <v>45</v>
      </c>
      <c r="F125" s="94" t="s">
        <v>80</v>
      </c>
      <c r="I125" s="86"/>
      <c r="J125" s="95">
        <f>BK125</f>
        <v>0</v>
      </c>
      <c r="L125" s="83"/>
      <c r="M125" s="88"/>
      <c r="N125" s="89"/>
      <c r="O125" s="89"/>
      <c r="P125" s="90">
        <f>SUM(P126:P139)</f>
        <v>0</v>
      </c>
      <c r="Q125" s="89"/>
      <c r="R125" s="90">
        <f>SUM(R126:R139)</f>
        <v>1.4352E-2</v>
      </c>
      <c r="S125" s="89"/>
      <c r="T125" s="91">
        <f>SUM(T126:T139)</f>
        <v>95.547599999999989</v>
      </c>
      <c r="AR125" s="84" t="s">
        <v>45</v>
      </c>
      <c r="AT125" s="92" t="s">
        <v>43</v>
      </c>
      <c r="AU125" s="92" t="s">
        <v>45</v>
      </c>
      <c r="AY125" s="84" t="s">
        <v>79</v>
      </c>
      <c r="BK125" s="93">
        <f>SUM(BK126:BK139)</f>
        <v>0</v>
      </c>
    </row>
    <row r="126" spans="1:65" s="2" customFormat="1" ht="24.2" customHeight="1" x14ac:dyDescent="0.2">
      <c r="A126" s="17"/>
      <c r="B126" s="96"/>
      <c r="C126" s="97" t="s">
        <v>45</v>
      </c>
      <c r="D126" s="97" t="s">
        <v>81</v>
      </c>
      <c r="E126" s="98" t="s">
        <v>252</v>
      </c>
      <c r="F126" s="99" t="s">
        <v>253</v>
      </c>
      <c r="G126" s="100" t="s">
        <v>92</v>
      </c>
      <c r="H126" s="101">
        <v>97.52</v>
      </c>
      <c r="I126" s="102"/>
      <c r="J126" s="101">
        <f t="shared" ref="J126:J139" si="0">ROUND(I126*H126,3)</f>
        <v>0</v>
      </c>
      <c r="K126" s="103"/>
      <c r="L126" s="18"/>
      <c r="M126" s="104" t="s">
        <v>0</v>
      </c>
      <c r="N126" s="105" t="s">
        <v>27</v>
      </c>
      <c r="O126" s="33"/>
      <c r="P126" s="106">
        <f t="shared" ref="P126:P139" si="1">O126*H126</f>
        <v>0</v>
      </c>
      <c r="Q126" s="106">
        <v>0</v>
      </c>
      <c r="R126" s="106">
        <f t="shared" ref="R126:R139" si="2">Q126*H126</f>
        <v>0</v>
      </c>
      <c r="S126" s="106">
        <v>0.26</v>
      </c>
      <c r="T126" s="107">
        <f t="shared" ref="T126:T139" si="3">S126*H126</f>
        <v>25.3552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R126" s="108" t="s">
        <v>85</v>
      </c>
      <c r="AT126" s="108" t="s">
        <v>81</v>
      </c>
      <c r="AU126" s="108" t="s">
        <v>86</v>
      </c>
      <c r="AY126" s="8" t="s">
        <v>79</v>
      </c>
      <c r="BE126" s="109">
        <f t="shared" ref="BE126:BE139" si="4">IF(N126="základná",J126,0)</f>
        <v>0</v>
      </c>
      <c r="BF126" s="109">
        <f t="shared" ref="BF126:BF139" si="5">IF(N126="znížená",J126,0)</f>
        <v>0</v>
      </c>
      <c r="BG126" s="109">
        <f t="shared" ref="BG126:BG139" si="6">IF(N126="zákl. prenesená",J126,0)</f>
        <v>0</v>
      </c>
      <c r="BH126" s="109">
        <f t="shared" ref="BH126:BH139" si="7">IF(N126="zníž. prenesená",J126,0)</f>
        <v>0</v>
      </c>
      <c r="BI126" s="109">
        <f t="shared" ref="BI126:BI139" si="8">IF(N126="nulová",J126,0)</f>
        <v>0</v>
      </c>
      <c r="BJ126" s="8" t="s">
        <v>86</v>
      </c>
      <c r="BK126" s="110">
        <f t="shared" ref="BK126:BK139" si="9">ROUND(I126*H126,3)</f>
        <v>0</v>
      </c>
      <c r="BL126" s="8" t="s">
        <v>85</v>
      </c>
      <c r="BM126" s="108" t="s">
        <v>254</v>
      </c>
    </row>
    <row r="127" spans="1:65" s="2" customFormat="1" ht="24.2" customHeight="1" x14ac:dyDescent="0.2">
      <c r="A127" s="17"/>
      <c r="B127" s="96"/>
      <c r="C127" s="97" t="s">
        <v>86</v>
      </c>
      <c r="D127" s="97" t="s">
        <v>81</v>
      </c>
      <c r="E127" s="98" t="s">
        <v>94</v>
      </c>
      <c r="F127" s="99" t="s">
        <v>95</v>
      </c>
      <c r="G127" s="100" t="s">
        <v>92</v>
      </c>
      <c r="H127" s="101">
        <v>482.4</v>
      </c>
      <c r="I127" s="102"/>
      <c r="J127" s="101">
        <f t="shared" si="0"/>
        <v>0</v>
      </c>
      <c r="K127" s="103"/>
      <c r="L127" s="18"/>
      <c r="M127" s="104" t="s">
        <v>0</v>
      </c>
      <c r="N127" s="105" t="s">
        <v>27</v>
      </c>
      <c r="O127" s="33"/>
      <c r="P127" s="106">
        <f t="shared" si="1"/>
        <v>0</v>
      </c>
      <c r="Q127" s="106">
        <v>0</v>
      </c>
      <c r="R127" s="106">
        <f t="shared" si="2"/>
        <v>0</v>
      </c>
      <c r="S127" s="106">
        <v>9.8000000000000004E-2</v>
      </c>
      <c r="T127" s="107">
        <f t="shared" si="3"/>
        <v>47.275199999999998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R127" s="108" t="s">
        <v>85</v>
      </c>
      <c r="AT127" s="108" t="s">
        <v>81</v>
      </c>
      <c r="AU127" s="108" t="s">
        <v>86</v>
      </c>
      <c r="AY127" s="8" t="s">
        <v>79</v>
      </c>
      <c r="BE127" s="109">
        <f t="shared" si="4"/>
        <v>0</v>
      </c>
      <c r="BF127" s="109">
        <f t="shared" si="5"/>
        <v>0</v>
      </c>
      <c r="BG127" s="109">
        <f t="shared" si="6"/>
        <v>0</v>
      </c>
      <c r="BH127" s="109">
        <f t="shared" si="7"/>
        <v>0</v>
      </c>
      <c r="BI127" s="109">
        <f t="shared" si="8"/>
        <v>0</v>
      </c>
      <c r="BJ127" s="8" t="s">
        <v>86</v>
      </c>
      <c r="BK127" s="110">
        <f t="shared" si="9"/>
        <v>0</v>
      </c>
      <c r="BL127" s="8" t="s">
        <v>85</v>
      </c>
      <c r="BM127" s="108" t="s">
        <v>96</v>
      </c>
    </row>
    <row r="128" spans="1:65" s="2" customFormat="1" ht="33" customHeight="1" x14ac:dyDescent="0.2">
      <c r="A128" s="17"/>
      <c r="B128" s="96"/>
      <c r="C128" s="97" t="s">
        <v>91</v>
      </c>
      <c r="D128" s="97" t="s">
        <v>81</v>
      </c>
      <c r="E128" s="98" t="s">
        <v>255</v>
      </c>
      <c r="F128" s="99" t="s">
        <v>256</v>
      </c>
      <c r="G128" s="100" t="s">
        <v>92</v>
      </c>
      <c r="H128" s="101">
        <v>97.52</v>
      </c>
      <c r="I128" s="102"/>
      <c r="J128" s="101">
        <f t="shared" si="0"/>
        <v>0</v>
      </c>
      <c r="K128" s="103"/>
      <c r="L128" s="18"/>
      <c r="M128" s="104" t="s">
        <v>0</v>
      </c>
      <c r="N128" s="105" t="s">
        <v>27</v>
      </c>
      <c r="O128" s="33"/>
      <c r="P128" s="106">
        <f t="shared" si="1"/>
        <v>0</v>
      </c>
      <c r="Q128" s="106">
        <v>0</v>
      </c>
      <c r="R128" s="106">
        <f t="shared" si="2"/>
        <v>0</v>
      </c>
      <c r="S128" s="106">
        <v>0.23499999999999999</v>
      </c>
      <c r="T128" s="107">
        <f t="shared" si="3"/>
        <v>22.917199999999998</v>
      </c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R128" s="108" t="s">
        <v>85</v>
      </c>
      <c r="AT128" s="108" t="s">
        <v>81</v>
      </c>
      <c r="AU128" s="108" t="s">
        <v>86</v>
      </c>
      <c r="AY128" s="8" t="s">
        <v>79</v>
      </c>
      <c r="BE128" s="109">
        <f t="shared" si="4"/>
        <v>0</v>
      </c>
      <c r="BF128" s="109">
        <f t="shared" si="5"/>
        <v>0</v>
      </c>
      <c r="BG128" s="109">
        <f t="shared" si="6"/>
        <v>0</v>
      </c>
      <c r="BH128" s="109">
        <f t="shared" si="7"/>
        <v>0</v>
      </c>
      <c r="BI128" s="109">
        <f t="shared" si="8"/>
        <v>0</v>
      </c>
      <c r="BJ128" s="8" t="s">
        <v>86</v>
      </c>
      <c r="BK128" s="110">
        <f t="shared" si="9"/>
        <v>0</v>
      </c>
      <c r="BL128" s="8" t="s">
        <v>85</v>
      </c>
      <c r="BM128" s="108" t="s">
        <v>257</v>
      </c>
    </row>
    <row r="129" spans="1:65" s="2" customFormat="1" ht="24.2" customHeight="1" x14ac:dyDescent="0.2">
      <c r="A129" s="17"/>
      <c r="B129" s="96"/>
      <c r="C129" s="97" t="s">
        <v>85</v>
      </c>
      <c r="D129" s="97" t="s">
        <v>81</v>
      </c>
      <c r="E129" s="98" t="s">
        <v>101</v>
      </c>
      <c r="F129" s="99" t="s">
        <v>102</v>
      </c>
      <c r="G129" s="100" t="s">
        <v>103</v>
      </c>
      <c r="H129" s="101">
        <v>177.85</v>
      </c>
      <c r="I129" s="102"/>
      <c r="J129" s="101">
        <f t="shared" si="0"/>
        <v>0</v>
      </c>
      <c r="K129" s="103"/>
      <c r="L129" s="18"/>
      <c r="M129" s="104" t="s">
        <v>0</v>
      </c>
      <c r="N129" s="105" t="s">
        <v>27</v>
      </c>
      <c r="O129" s="33"/>
      <c r="P129" s="106">
        <f t="shared" si="1"/>
        <v>0</v>
      </c>
      <c r="Q129" s="106">
        <v>0</v>
      </c>
      <c r="R129" s="106">
        <f t="shared" si="2"/>
        <v>0</v>
      </c>
      <c r="S129" s="106">
        <v>0</v>
      </c>
      <c r="T129" s="107">
        <f t="shared" si="3"/>
        <v>0</v>
      </c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R129" s="108" t="s">
        <v>85</v>
      </c>
      <c r="AT129" s="108" t="s">
        <v>81</v>
      </c>
      <c r="AU129" s="108" t="s">
        <v>86</v>
      </c>
      <c r="AY129" s="8" t="s">
        <v>79</v>
      </c>
      <c r="BE129" s="109">
        <f t="shared" si="4"/>
        <v>0</v>
      </c>
      <c r="BF129" s="109">
        <f t="shared" si="5"/>
        <v>0</v>
      </c>
      <c r="BG129" s="109">
        <f t="shared" si="6"/>
        <v>0</v>
      </c>
      <c r="BH129" s="109">
        <f t="shared" si="7"/>
        <v>0</v>
      </c>
      <c r="BI129" s="109">
        <f t="shared" si="8"/>
        <v>0</v>
      </c>
      <c r="BJ129" s="8" t="s">
        <v>86</v>
      </c>
      <c r="BK129" s="110">
        <f t="shared" si="9"/>
        <v>0</v>
      </c>
      <c r="BL129" s="8" t="s">
        <v>85</v>
      </c>
      <c r="BM129" s="108" t="s">
        <v>104</v>
      </c>
    </row>
    <row r="130" spans="1:65" s="2" customFormat="1" ht="24.2" customHeight="1" x14ac:dyDescent="0.2">
      <c r="A130" s="17"/>
      <c r="B130" s="96"/>
      <c r="C130" s="97" t="s">
        <v>93</v>
      </c>
      <c r="D130" s="97" t="s">
        <v>81</v>
      </c>
      <c r="E130" s="98" t="s">
        <v>106</v>
      </c>
      <c r="F130" s="99" t="s">
        <v>107</v>
      </c>
      <c r="G130" s="100" t="s">
        <v>103</v>
      </c>
      <c r="H130" s="101">
        <v>0.75600000000000001</v>
      </c>
      <c r="I130" s="102"/>
      <c r="J130" s="101">
        <f t="shared" si="0"/>
        <v>0</v>
      </c>
      <c r="K130" s="103"/>
      <c r="L130" s="18"/>
      <c r="M130" s="104" t="s">
        <v>0</v>
      </c>
      <c r="N130" s="105" t="s">
        <v>27</v>
      </c>
      <c r="O130" s="33"/>
      <c r="P130" s="106">
        <f t="shared" si="1"/>
        <v>0</v>
      </c>
      <c r="Q130" s="106">
        <v>0</v>
      </c>
      <c r="R130" s="106">
        <f t="shared" si="2"/>
        <v>0</v>
      </c>
      <c r="S130" s="106">
        <v>0</v>
      </c>
      <c r="T130" s="107">
        <f t="shared" si="3"/>
        <v>0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R130" s="108" t="s">
        <v>85</v>
      </c>
      <c r="AT130" s="108" t="s">
        <v>81</v>
      </c>
      <c r="AU130" s="108" t="s">
        <v>86</v>
      </c>
      <c r="AY130" s="8" t="s">
        <v>79</v>
      </c>
      <c r="BE130" s="109">
        <f t="shared" si="4"/>
        <v>0</v>
      </c>
      <c r="BF130" s="109">
        <f t="shared" si="5"/>
        <v>0</v>
      </c>
      <c r="BG130" s="109">
        <f t="shared" si="6"/>
        <v>0</v>
      </c>
      <c r="BH130" s="109">
        <f t="shared" si="7"/>
        <v>0</v>
      </c>
      <c r="BI130" s="109">
        <f t="shared" si="8"/>
        <v>0</v>
      </c>
      <c r="BJ130" s="8" t="s">
        <v>86</v>
      </c>
      <c r="BK130" s="110">
        <f t="shared" si="9"/>
        <v>0</v>
      </c>
      <c r="BL130" s="8" t="s">
        <v>85</v>
      </c>
      <c r="BM130" s="108" t="s">
        <v>108</v>
      </c>
    </row>
    <row r="131" spans="1:65" s="2" customFormat="1" ht="37.9" customHeight="1" x14ac:dyDescent="0.2">
      <c r="A131" s="17"/>
      <c r="B131" s="96"/>
      <c r="C131" s="97" t="s">
        <v>97</v>
      </c>
      <c r="D131" s="97" t="s">
        <v>81</v>
      </c>
      <c r="E131" s="98" t="s">
        <v>110</v>
      </c>
      <c r="F131" s="99" t="s">
        <v>111</v>
      </c>
      <c r="G131" s="100" t="s">
        <v>103</v>
      </c>
      <c r="H131" s="101">
        <v>178.60599999999999</v>
      </c>
      <c r="I131" s="102"/>
      <c r="J131" s="101">
        <f t="shared" si="0"/>
        <v>0</v>
      </c>
      <c r="K131" s="103"/>
      <c r="L131" s="18"/>
      <c r="M131" s="104" t="s">
        <v>0</v>
      </c>
      <c r="N131" s="105" t="s">
        <v>27</v>
      </c>
      <c r="O131" s="33"/>
      <c r="P131" s="106">
        <f t="shared" si="1"/>
        <v>0</v>
      </c>
      <c r="Q131" s="106">
        <v>0</v>
      </c>
      <c r="R131" s="106">
        <f t="shared" si="2"/>
        <v>0</v>
      </c>
      <c r="S131" s="106">
        <v>0</v>
      </c>
      <c r="T131" s="107">
        <f t="shared" si="3"/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R131" s="108" t="s">
        <v>85</v>
      </c>
      <c r="AT131" s="108" t="s">
        <v>81</v>
      </c>
      <c r="AU131" s="108" t="s">
        <v>86</v>
      </c>
      <c r="AY131" s="8" t="s">
        <v>79</v>
      </c>
      <c r="BE131" s="109">
        <f t="shared" si="4"/>
        <v>0</v>
      </c>
      <c r="BF131" s="109">
        <f t="shared" si="5"/>
        <v>0</v>
      </c>
      <c r="BG131" s="109">
        <f t="shared" si="6"/>
        <v>0</v>
      </c>
      <c r="BH131" s="109">
        <f t="shared" si="7"/>
        <v>0</v>
      </c>
      <c r="BI131" s="109">
        <f t="shared" si="8"/>
        <v>0</v>
      </c>
      <c r="BJ131" s="8" t="s">
        <v>86</v>
      </c>
      <c r="BK131" s="110">
        <f t="shared" si="9"/>
        <v>0</v>
      </c>
      <c r="BL131" s="8" t="s">
        <v>85</v>
      </c>
      <c r="BM131" s="108" t="s">
        <v>112</v>
      </c>
    </row>
    <row r="132" spans="1:65" s="2" customFormat="1" ht="44.25" customHeight="1" x14ac:dyDescent="0.2">
      <c r="A132" s="17"/>
      <c r="B132" s="96"/>
      <c r="C132" s="97" t="s">
        <v>99</v>
      </c>
      <c r="D132" s="97" t="s">
        <v>81</v>
      </c>
      <c r="E132" s="98" t="s">
        <v>114</v>
      </c>
      <c r="F132" s="99" t="s">
        <v>115</v>
      </c>
      <c r="G132" s="100" t="s">
        <v>103</v>
      </c>
      <c r="H132" s="101">
        <v>3036.3020000000001</v>
      </c>
      <c r="I132" s="102"/>
      <c r="J132" s="101">
        <f t="shared" si="0"/>
        <v>0</v>
      </c>
      <c r="K132" s="103"/>
      <c r="L132" s="18"/>
      <c r="M132" s="104" t="s">
        <v>0</v>
      </c>
      <c r="N132" s="105" t="s">
        <v>27</v>
      </c>
      <c r="O132" s="33"/>
      <c r="P132" s="106">
        <f t="shared" si="1"/>
        <v>0</v>
      </c>
      <c r="Q132" s="106">
        <v>0</v>
      </c>
      <c r="R132" s="106">
        <f t="shared" si="2"/>
        <v>0</v>
      </c>
      <c r="S132" s="106">
        <v>0</v>
      </c>
      <c r="T132" s="107">
        <f t="shared" si="3"/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R132" s="108" t="s">
        <v>85</v>
      </c>
      <c r="AT132" s="108" t="s">
        <v>81</v>
      </c>
      <c r="AU132" s="108" t="s">
        <v>86</v>
      </c>
      <c r="AY132" s="8" t="s">
        <v>79</v>
      </c>
      <c r="BE132" s="109">
        <f t="shared" si="4"/>
        <v>0</v>
      </c>
      <c r="BF132" s="109">
        <f t="shared" si="5"/>
        <v>0</v>
      </c>
      <c r="BG132" s="109">
        <f t="shared" si="6"/>
        <v>0</v>
      </c>
      <c r="BH132" s="109">
        <f t="shared" si="7"/>
        <v>0</v>
      </c>
      <c r="BI132" s="109">
        <f t="shared" si="8"/>
        <v>0</v>
      </c>
      <c r="BJ132" s="8" t="s">
        <v>86</v>
      </c>
      <c r="BK132" s="110">
        <f t="shared" si="9"/>
        <v>0</v>
      </c>
      <c r="BL132" s="8" t="s">
        <v>85</v>
      </c>
      <c r="BM132" s="108" t="s">
        <v>116</v>
      </c>
    </row>
    <row r="133" spans="1:65" s="2" customFormat="1" ht="16.5" customHeight="1" x14ac:dyDescent="0.2">
      <c r="A133" s="17"/>
      <c r="B133" s="96"/>
      <c r="C133" s="97" t="s">
        <v>100</v>
      </c>
      <c r="D133" s="97" t="s">
        <v>81</v>
      </c>
      <c r="E133" s="98" t="s">
        <v>118</v>
      </c>
      <c r="F133" s="99" t="s">
        <v>119</v>
      </c>
      <c r="G133" s="100" t="s">
        <v>120</v>
      </c>
      <c r="H133" s="101">
        <v>267.90899999999999</v>
      </c>
      <c r="I133" s="102"/>
      <c r="J133" s="101">
        <f t="shared" si="0"/>
        <v>0</v>
      </c>
      <c r="K133" s="103"/>
      <c r="L133" s="18"/>
      <c r="M133" s="104" t="s">
        <v>0</v>
      </c>
      <c r="N133" s="105" t="s">
        <v>27</v>
      </c>
      <c r="O133" s="33"/>
      <c r="P133" s="106">
        <f t="shared" si="1"/>
        <v>0</v>
      </c>
      <c r="Q133" s="106">
        <v>0</v>
      </c>
      <c r="R133" s="106">
        <f t="shared" si="2"/>
        <v>0</v>
      </c>
      <c r="S133" s="106">
        <v>0</v>
      </c>
      <c r="T133" s="107">
        <f t="shared" si="3"/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R133" s="108" t="s">
        <v>85</v>
      </c>
      <c r="AT133" s="108" t="s">
        <v>81</v>
      </c>
      <c r="AU133" s="108" t="s">
        <v>86</v>
      </c>
      <c r="AY133" s="8" t="s">
        <v>79</v>
      </c>
      <c r="BE133" s="109">
        <f t="shared" si="4"/>
        <v>0</v>
      </c>
      <c r="BF133" s="109">
        <f t="shared" si="5"/>
        <v>0</v>
      </c>
      <c r="BG133" s="109">
        <f t="shared" si="6"/>
        <v>0</v>
      </c>
      <c r="BH133" s="109">
        <f t="shared" si="7"/>
        <v>0</v>
      </c>
      <c r="BI133" s="109">
        <f t="shared" si="8"/>
        <v>0</v>
      </c>
      <c r="BJ133" s="8" t="s">
        <v>86</v>
      </c>
      <c r="BK133" s="110">
        <f t="shared" si="9"/>
        <v>0</v>
      </c>
      <c r="BL133" s="8" t="s">
        <v>85</v>
      </c>
      <c r="BM133" s="108" t="s">
        <v>121</v>
      </c>
    </row>
    <row r="134" spans="1:65" s="2" customFormat="1" ht="21.75" customHeight="1" x14ac:dyDescent="0.2">
      <c r="A134" s="17"/>
      <c r="B134" s="96"/>
      <c r="C134" s="97" t="s">
        <v>105</v>
      </c>
      <c r="D134" s="97" t="s">
        <v>81</v>
      </c>
      <c r="E134" s="98" t="s">
        <v>123</v>
      </c>
      <c r="F134" s="99" t="s">
        <v>124</v>
      </c>
      <c r="G134" s="100" t="s">
        <v>92</v>
      </c>
      <c r="H134" s="101">
        <v>464.46</v>
      </c>
      <c r="I134" s="102"/>
      <c r="J134" s="101">
        <f t="shared" si="0"/>
        <v>0</v>
      </c>
      <c r="K134" s="103"/>
      <c r="L134" s="18"/>
      <c r="M134" s="104" t="s">
        <v>0</v>
      </c>
      <c r="N134" s="105" t="s">
        <v>27</v>
      </c>
      <c r="O134" s="33"/>
      <c r="P134" s="106">
        <f t="shared" si="1"/>
        <v>0</v>
      </c>
      <c r="Q134" s="106">
        <v>0</v>
      </c>
      <c r="R134" s="106">
        <f t="shared" si="2"/>
        <v>0</v>
      </c>
      <c r="S134" s="106">
        <v>0</v>
      </c>
      <c r="T134" s="107">
        <f t="shared" si="3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R134" s="108" t="s">
        <v>85</v>
      </c>
      <c r="AT134" s="108" t="s">
        <v>81</v>
      </c>
      <c r="AU134" s="108" t="s">
        <v>86</v>
      </c>
      <c r="AY134" s="8" t="s">
        <v>79</v>
      </c>
      <c r="BE134" s="109">
        <f t="shared" si="4"/>
        <v>0</v>
      </c>
      <c r="BF134" s="109">
        <f t="shared" si="5"/>
        <v>0</v>
      </c>
      <c r="BG134" s="109">
        <f t="shared" si="6"/>
        <v>0</v>
      </c>
      <c r="BH134" s="109">
        <f t="shared" si="7"/>
        <v>0</v>
      </c>
      <c r="BI134" s="109">
        <f t="shared" si="8"/>
        <v>0</v>
      </c>
      <c r="BJ134" s="8" t="s">
        <v>86</v>
      </c>
      <c r="BK134" s="110">
        <f t="shared" si="9"/>
        <v>0</v>
      </c>
      <c r="BL134" s="8" t="s">
        <v>85</v>
      </c>
      <c r="BM134" s="108" t="s">
        <v>125</v>
      </c>
    </row>
    <row r="135" spans="1:65" s="2" customFormat="1" ht="16.5" customHeight="1" x14ac:dyDescent="0.2">
      <c r="A135" s="17"/>
      <c r="B135" s="96"/>
      <c r="C135" s="111" t="s">
        <v>109</v>
      </c>
      <c r="D135" s="111" t="s">
        <v>127</v>
      </c>
      <c r="E135" s="112" t="s">
        <v>128</v>
      </c>
      <c r="F135" s="113" t="s">
        <v>129</v>
      </c>
      <c r="G135" s="114" t="s">
        <v>130</v>
      </c>
      <c r="H135" s="115">
        <v>14.352</v>
      </c>
      <c r="I135" s="116"/>
      <c r="J135" s="115">
        <f t="shared" si="0"/>
        <v>0</v>
      </c>
      <c r="K135" s="117"/>
      <c r="L135" s="118"/>
      <c r="M135" s="119" t="s">
        <v>0</v>
      </c>
      <c r="N135" s="120" t="s">
        <v>27</v>
      </c>
      <c r="O135" s="33"/>
      <c r="P135" s="106">
        <f t="shared" si="1"/>
        <v>0</v>
      </c>
      <c r="Q135" s="106">
        <v>1E-3</v>
      </c>
      <c r="R135" s="106">
        <f t="shared" si="2"/>
        <v>1.4352E-2</v>
      </c>
      <c r="S135" s="106">
        <v>0</v>
      </c>
      <c r="T135" s="107">
        <f t="shared" si="3"/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08" t="s">
        <v>100</v>
      </c>
      <c r="AT135" s="108" t="s">
        <v>127</v>
      </c>
      <c r="AU135" s="108" t="s">
        <v>86</v>
      </c>
      <c r="AY135" s="8" t="s">
        <v>79</v>
      </c>
      <c r="BE135" s="109">
        <f t="shared" si="4"/>
        <v>0</v>
      </c>
      <c r="BF135" s="109">
        <f t="shared" si="5"/>
        <v>0</v>
      </c>
      <c r="BG135" s="109">
        <f t="shared" si="6"/>
        <v>0</v>
      </c>
      <c r="BH135" s="109">
        <f t="shared" si="7"/>
        <v>0</v>
      </c>
      <c r="BI135" s="109">
        <f t="shared" si="8"/>
        <v>0</v>
      </c>
      <c r="BJ135" s="8" t="s">
        <v>86</v>
      </c>
      <c r="BK135" s="110">
        <f t="shared" si="9"/>
        <v>0</v>
      </c>
      <c r="BL135" s="8" t="s">
        <v>85</v>
      </c>
      <c r="BM135" s="108" t="s">
        <v>131</v>
      </c>
    </row>
    <row r="136" spans="1:65" s="2" customFormat="1" ht="33" customHeight="1" x14ac:dyDescent="0.2">
      <c r="A136" s="17"/>
      <c r="B136" s="96"/>
      <c r="C136" s="97" t="s">
        <v>113</v>
      </c>
      <c r="D136" s="97" t="s">
        <v>81</v>
      </c>
      <c r="E136" s="98" t="s">
        <v>133</v>
      </c>
      <c r="F136" s="99" t="s">
        <v>134</v>
      </c>
      <c r="G136" s="100" t="s">
        <v>92</v>
      </c>
      <c r="H136" s="101">
        <v>464.46</v>
      </c>
      <c r="I136" s="102"/>
      <c r="J136" s="101">
        <f t="shared" si="0"/>
        <v>0</v>
      </c>
      <c r="K136" s="103"/>
      <c r="L136" s="18"/>
      <c r="M136" s="104" t="s">
        <v>0</v>
      </c>
      <c r="N136" s="105" t="s">
        <v>27</v>
      </c>
      <c r="O136" s="33"/>
      <c r="P136" s="106">
        <f t="shared" si="1"/>
        <v>0</v>
      </c>
      <c r="Q136" s="106">
        <v>0</v>
      </c>
      <c r="R136" s="106">
        <f t="shared" si="2"/>
        <v>0</v>
      </c>
      <c r="S136" s="106">
        <v>0</v>
      </c>
      <c r="T136" s="107">
        <f t="shared" si="3"/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08" t="s">
        <v>85</v>
      </c>
      <c r="AT136" s="108" t="s">
        <v>81</v>
      </c>
      <c r="AU136" s="108" t="s">
        <v>86</v>
      </c>
      <c r="AY136" s="8" t="s">
        <v>79</v>
      </c>
      <c r="BE136" s="109">
        <f t="shared" si="4"/>
        <v>0</v>
      </c>
      <c r="BF136" s="109">
        <f t="shared" si="5"/>
        <v>0</v>
      </c>
      <c r="BG136" s="109">
        <f t="shared" si="6"/>
        <v>0</v>
      </c>
      <c r="BH136" s="109">
        <f t="shared" si="7"/>
        <v>0</v>
      </c>
      <c r="BI136" s="109">
        <f t="shared" si="8"/>
        <v>0</v>
      </c>
      <c r="BJ136" s="8" t="s">
        <v>86</v>
      </c>
      <c r="BK136" s="110">
        <f t="shared" si="9"/>
        <v>0</v>
      </c>
      <c r="BL136" s="8" t="s">
        <v>85</v>
      </c>
      <c r="BM136" s="108" t="s">
        <v>135</v>
      </c>
    </row>
    <row r="137" spans="1:65" s="2" customFormat="1" ht="24.2" customHeight="1" x14ac:dyDescent="0.2">
      <c r="A137" s="17"/>
      <c r="B137" s="96"/>
      <c r="C137" s="97" t="s">
        <v>117</v>
      </c>
      <c r="D137" s="97" t="s">
        <v>81</v>
      </c>
      <c r="E137" s="98" t="s">
        <v>137</v>
      </c>
      <c r="F137" s="99" t="s">
        <v>138</v>
      </c>
      <c r="G137" s="100" t="s">
        <v>92</v>
      </c>
      <c r="H137" s="101">
        <v>464.46</v>
      </c>
      <c r="I137" s="102"/>
      <c r="J137" s="101">
        <f t="shared" si="0"/>
        <v>0</v>
      </c>
      <c r="K137" s="103"/>
      <c r="L137" s="18"/>
      <c r="M137" s="104" t="s">
        <v>0</v>
      </c>
      <c r="N137" s="105" t="s">
        <v>27</v>
      </c>
      <c r="O137" s="33"/>
      <c r="P137" s="106">
        <f t="shared" si="1"/>
        <v>0</v>
      </c>
      <c r="Q137" s="106">
        <v>0</v>
      </c>
      <c r="R137" s="106">
        <f t="shared" si="2"/>
        <v>0</v>
      </c>
      <c r="S137" s="106">
        <v>0</v>
      </c>
      <c r="T137" s="107">
        <f t="shared" si="3"/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R137" s="108" t="s">
        <v>85</v>
      </c>
      <c r="AT137" s="108" t="s">
        <v>81</v>
      </c>
      <c r="AU137" s="108" t="s">
        <v>86</v>
      </c>
      <c r="AY137" s="8" t="s">
        <v>79</v>
      </c>
      <c r="BE137" s="109">
        <f t="shared" si="4"/>
        <v>0</v>
      </c>
      <c r="BF137" s="109">
        <f t="shared" si="5"/>
        <v>0</v>
      </c>
      <c r="BG137" s="109">
        <f t="shared" si="6"/>
        <v>0</v>
      </c>
      <c r="BH137" s="109">
        <f t="shared" si="7"/>
        <v>0</v>
      </c>
      <c r="BI137" s="109">
        <f t="shared" si="8"/>
        <v>0</v>
      </c>
      <c r="BJ137" s="8" t="s">
        <v>86</v>
      </c>
      <c r="BK137" s="110">
        <f t="shared" si="9"/>
        <v>0</v>
      </c>
      <c r="BL137" s="8" t="s">
        <v>85</v>
      </c>
      <c r="BM137" s="108" t="s">
        <v>139</v>
      </c>
    </row>
    <row r="138" spans="1:65" s="2" customFormat="1" ht="24.2" customHeight="1" x14ac:dyDescent="0.2">
      <c r="A138" s="17"/>
      <c r="B138" s="96"/>
      <c r="C138" s="97" t="s">
        <v>122</v>
      </c>
      <c r="D138" s="97" t="s">
        <v>81</v>
      </c>
      <c r="E138" s="98" t="s">
        <v>141</v>
      </c>
      <c r="F138" s="99" t="s">
        <v>142</v>
      </c>
      <c r="G138" s="100" t="s">
        <v>92</v>
      </c>
      <c r="H138" s="101">
        <v>464.46</v>
      </c>
      <c r="I138" s="102"/>
      <c r="J138" s="101">
        <f t="shared" si="0"/>
        <v>0</v>
      </c>
      <c r="K138" s="103"/>
      <c r="L138" s="18"/>
      <c r="M138" s="104" t="s">
        <v>0</v>
      </c>
      <c r="N138" s="105" t="s">
        <v>27</v>
      </c>
      <c r="O138" s="33"/>
      <c r="P138" s="106">
        <f t="shared" si="1"/>
        <v>0</v>
      </c>
      <c r="Q138" s="106">
        <v>0</v>
      </c>
      <c r="R138" s="106">
        <f t="shared" si="2"/>
        <v>0</v>
      </c>
      <c r="S138" s="106">
        <v>0</v>
      </c>
      <c r="T138" s="107">
        <f t="shared" si="3"/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R138" s="108" t="s">
        <v>85</v>
      </c>
      <c r="AT138" s="108" t="s">
        <v>81</v>
      </c>
      <c r="AU138" s="108" t="s">
        <v>86</v>
      </c>
      <c r="AY138" s="8" t="s">
        <v>79</v>
      </c>
      <c r="BE138" s="109">
        <f t="shared" si="4"/>
        <v>0</v>
      </c>
      <c r="BF138" s="109">
        <f t="shared" si="5"/>
        <v>0</v>
      </c>
      <c r="BG138" s="109">
        <f t="shared" si="6"/>
        <v>0</v>
      </c>
      <c r="BH138" s="109">
        <f t="shared" si="7"/>
        <v>0</v>
      </c>
      <c r="BI138" s="109">
        <f t="shared" si="8"/>
        <v>0</v>
      </c>
      <c r="BJ138" s="8" t="s">
        <v>86</v>
      </c>
      <c r="BK138" s="110">
        <f t="shared" si="9"/>
        <v>0</v>
      </c>
      <c r="BL138" s="8" t="s">
        <v>85</v>
      </c>
      <c r="BM138" s="108" t="s">
        <v>143</v>
      </c>
    </row>
    <row r="139" spans="1:65" s="2" customFormat="1" ht="24.2" customHeight="1" x14ac:dyDescent="0.2">
      <c r="A139" s="17"/>
      <c r="B139" s="96"/>
      <c r="C139" s="97" t="s">
        <v>126</v>
      </c>
      <c r="D139" s="97" t="s">
        <v>81</v>
      </c>
      <c r="E139" s="98" t="s">
        <v>145</v>
      </c>
      <c r="F139" s="99" t="s">
        <v>146</v>
      </c>
      <c r="G139" s="100" t="s">
        <v>92</v>
      </c>
      <c r="H139" s="101">
        <v>464.46</v>
      </c>
      <c r="I139" s="102"/>
      <c r="J139" s="101">
        <f t="shared" si="0"/>
        <v>0</v>
      </c>
      <c r="K139" s="103"/>
      <c r="L139" s="18"/>
      <c r="M139" s="104" t="s">
        <v>0</v>
      </c>
      <c r="N139" s="105" t="s">
        <v>27</v>
      </c>
      <c r="O139" s="33"/>
      <c r="P139" s="106">
        <f t="shared" si="1"/>
        <v>0</v>
      </c>
      <c r="Q139" s="106">
        <v>0</v>
      </c>
      <c r="R139" s="106">
        <f t="shared" si="2"/>
        <v>0</v>
      </c>
      <c r="S139" s="106">
        <v>0</v>
      </c>
      <c r="T139" s="107">
        <f t="shared" si="3"/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R139" s="108" t="s">
        <v>85</v>
      </c>
      <c r="AT139" s="108" t="s">
        <v>81</v>
      </c>
      <c r="AU139" s="108" t="s">
        <v>86</v>
      </c>
      <c r="AY139" s="8" t="s">
        <v>79</v>
      </c>
      <c r="BE139" s="109">
        <f t="shared" si="4"/>
        <v>0</v>
      </c>
      <c r="BF139" s="109">
        <f t="shared" si="5"/>
        <v>0</v>
      </c>
      <c r="BG139" s="109">
        <f t="shared" si="6"/>
        <v>0</v>
      </c>
      <c r="BH139" s="109">
        <f t="shared" si="7"/>
        <v>0</v>
      </c>
      <c r="BI139" s="109">
        <f t="shared" si="8"/>
        <v>0</v>
      </c>
      <c r="BJ139" s="8" t="s">
        <v>86</v>
      </c>
      <c r="BK139" s="110">
        <f t="shared" si="9"/>
        <v>0</v>
      </c>
      <c r="BL139" s="8" t="s">
        <v>85</v>
      </c>
      <c r="BM139" s="108" t="s">
        <v>147</v>
      </c>
    </row>
    <row r="140" spans="1:65" s="7" customFormat="1" ht="22.9" customHeight="1" x14ac:dyDescent="0.2">
      <c r="B140" s="83"/>
      <c r="D140" s="84" t="s">
        <v>43</v>
      </c>
      <c r="E140" s="94" t="s">
        <v>86</v>
      </c>
      <c r="F140" s="94" t="s">
        <v>148</v>
      </c>
      <c r="I140" s="86"/>
      <c r="J140" s="95">
        <f>BK140</f>
        <v>0</v>
      </c>
      <c r="L140" s="83"/>
      <c r="M140" s="88"/>
      <c r="N140" s="89"/>
      <c r="O140" s="89"/>
      <c r="P140" s="90">
        <f>P141</f>
        <v>0</v>
      </c>
      <c r="Q140" s="89"/>
      <c r="R140" s="90">
        <f>R141</f>
        <v>1.7481062600000001</v>
      </c>
      <c r="S140" s="89"/>
      <c r="T140" s="91">
        <f>T141</f>
        <v>0</v>
      </c>
      <c r="AR140" s="84" t="s">
        <v>45</v>
      </c>
      <c r="AT140" s="92" t="s">
        <v>43</v>
      </c>
      <c r="AU140" s="92" t="s">
        <v>45</v>
      </c>
      <c r="AY140" s="84" t="s">
        <v>79</v>
      </c>
      <c r="BK140" s="93">
        <f>BK141</f>
        <v>0</v>
      </c>
    </row>
    <row r="141" spans="1:65" s="2" customFormat="1" ht="16.5" customHeight="1" x14ac:dyDescent="0.2">
      <c r="A141" s="17"/>
      <c r="B141" s="96"/>
      <c r="C141" s="97" t="s">
        <v>132</v>
      </c>
      <c r="D141" s="97" t="s">
        <v>81</v>
      </c>
      <c r="E141" s="98" t="s">
        <v>150</v>
      </c>
      <c r="F141" s="99" t="s">
        <v>151</v>
      </c>
      <c r="G141" s="100" t="s">
        <v>103</v>
      </c>
      <c r="H141" s="101">
        <v>0.78200000000000003</v>
      </c>
      <c r="I141" s="102"/>
      <c r="J141" s="101">
        <f>ROUND(I141*H141,3)</f>
        <v>0</v>
      </c>
      <c r="K141" s="103"/>
      <c r="L141" s="18"/>
      <c r="M141" s="104" t="s">
        <v>0</v>
      </c>
      <c r="N141" s="105" t="s">
        <v>27</v>
      </c>
      <c r="O141" s="33"/>
      <c r="P141" s="106">
        <f>O141*H141</f>
        <v>0</v>
      </c>
      <c r="Q141" s="106">
        <v>2.23543</v>
      </c>
      <c r="R141" s="106">
        <f>Q141*H141</f>
        <v>1.7481062600000001</v>
      </c>
      <c r="S141" s="106">
        <v>0</v>
      </c>
      <c r="T141" s="107">
        <f>S141*H141</f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08" t="s">
        <v>85</v>
      </c>
      <c r="AT141" s="108" t="s">
        <v>81</v>
      </c>
      <c r="AU141" s="108" t="s">
        <v>86</v>
      </c>
      <c r="AY141" s="8" t="s">
        <v>79</v>
      </c>
      <c r="BE141" s="109">
        <f>IF(N141="základná",J141,0)</f>
        <v>0</v>
      </c>
      <c r="BF141" s="109">
        <f>IF(N141="znížená",J141,0)</f>
        <v>0</v>
      </c>
      <c r="BG141" s="109">
        <f>IF(N141="zákl. prenesená",J141,0)</f>
        <v>0</v>
      </c>
      <c r="BH141" s="109">
        <f>IF(N141="zníž. prenesená",J141,0)</f>
        <v>0</v>
      </c>
      <c r="BI141" s="109">
        <f>IF(N141="nulová",J141,0)</f>
        <v>0</v>
      </c>
      <c r="BJ141" s="8" t="s">
        <v>86</v>
      </c>
      <c r="BK141" s="110">
        <f>ROUND(I141*H141,3)</f>
        <v>0</v>
      </c>
      <c r="BL141" s="8" t="s">
        <v>85</v>
      </c>
      <c r="BM141" s="108" t="s">
        <v>152</v>
      </c>
    </row>
    <row r="142" spans="1:65" s="7" customFormat="1" ht="22.9" customHeight="1" x14ac:dyDescent="0.2">
      <c r="B142" s="83"/>
      <c r="D142" s="84" t="s">
        <v>43</v>
      </c>
      <c r="E142" s="94" t="s">
        <v>93</v>
      </c>
      <c r="F142" s="94" t="s">
        <v>153</v>
      </c>
      <c r="I142" s="86"/>
      <c r="J142" s="95">
        <f>BK142</f>
        <v>0</v>
      </c>
      <c r="L142" s="83"/>
      <c r="M142" s="88"/>
      <c r="N142" s="89"/>
      <c r="O142" s="89"/>
      <c r="P142" s="90">
        <f>SUM(P143:P146)</f>
        <v>0</v>
      </c>
      <c r="Q142" s="89"/>
      <c r="R142" s="90">
        <f>SUM(R143:R146)</f>
        <v>404.97532200000001</v>
      </c>
      <c r="S142" s="89"/>
      <c r="T142" s="91">
        <f>SUM(T143:T146)</f>
        <v>0</v>
      </c>
      <c r="AR142" s="84" t="s">
        <v>45</v>
      </c>
      <c r="AT142" s="92" t="s">
        <v>43</v>
      </c>
      <c r="AU142" s="92" t="s">
        <v>45</v>
      </c>
      <c r="AY142" s="84" t="s">
        <v>79</v>
      </c>
      <c r="BK142" s="93">
        <f>SUM(BK143:BK146)</f>
        <v>0</v>
      </c>
    </row>
    <row r="143" spans="1:65" s="2" customFormat="1" ht="24.2" customHeight="1" x14ac:dyDescent="0.2">
      <c r="A143" s="17"/>
      <c r="B143" s="96"/>
      <c r="C143" s="97" t="s">
        <v>136</v>
      </c>
      <c r="D143" s="97" t="s">
        <v>81</v>
      </c>
      <c r="E143" s="98" t="s">
        <v>154</v>
      </c>
      <c r="F143" s="99" t="s">
        <v>155</v>
      </c>
      <c r="G143" s="100" t="s">
        <v>92</v>
      </c>
      <c r="H143" s="101">
        <v>523.1</v>
      </c>
      <c r="I143" s="102"/>
      <c r="J143" s="101">
        <f>ROUND(I143*H143,3)</f>
        <v>0</v>
      </c>
      <c r="K143" s="103"/>
      <c r="L143" s="18"/>
      <c r="M143" s="104" t="s">
        <v>0</v>
      </c>
      <c r="N143" s="105" t="s">
        <v>27</v>
      </c>
      <c r="O143" s="33"/>
      <c r="P143" s="106">
        <f>O143*H143</f>
        <v>0</v>
      </c>
      <c r="Q143" s="106">
        <v>0.33445999999999998</v>
      </c>
      <c r="R143" s="106">
        <f>Q143*H143</f>
        <v>174.95602600000001</v>
      </c>
      <c r="S143" s="106">
        <v>0</v>
      </c>
      <c r="T143" s="107">
        <f>S143*H143</f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08" t="s">
        <v>85</v>
      </c>
      <c r="AT143" s="108" t="s">
        <v>81</v>
      </c>
      <c r="AU143" s="108" t="s">
        <v>86</v>
      </c>
      <c r="AY143" s="8" t="s">
        <v>79</v>
      </c>
      <c r="BE143" s="109">
        <f>IF(N143="základná",J143,0)</f>
        <v>0</v>
      </c>
      <c r="BF143" s="109">
        <f>IF(N143="znížená",J143,0)</f>
        <v>0</v>
      </c>
      <c r="BG143" s="109">
        <f>IF(N143="zákl. prenesená",J143,0)</f>
        <v>0</v>
      </c>
      <c r="BH143" s="109">
        <f>IF(N143="zníž. prenesená",J143,0)</f>
        <v>0</v>
      </c>
      <c r="BI143" s="109">
        <f>IF(N143="nulová",J143,0)</f>
        <v>0</v>
      </c>
      <c r="BJ143" s="8" t="s">
        <v>86</v>
      </c>
      <c r="BK143" s="110">
        <f>ROUND(I143*H143,3)</f>
        <v>0</v>
      </c>
      <c r="BL143" s="8" t="s">
        <v>85</v>
      </c>
      <c r="BM143" s="108" t="s">
        <v>156</v>
      </c>
    </row>
    <row r="144" spans="1:65" s="2" customFormat="1" ht="33" customHeight="1" x14ac:dyDescent="0.2">
      <c r="A144" s="17"/>
      <c r="B144" s="96"/>
      <c r="C144" s="97" t="s">
        <v>140</v>
      </c>
      <c r="D144" s="97" t="s">
        <v>81</v>
      </c>
      <c r="E144" s="98" t="s">
        <v>158</v>
      </c>
      <c r="F144" s="99" t="s">
        <v>159</v>
      </c>
      <c r="G144" s="100" t="s">
        <v>92</v>
      </c>
      <c r="H144" s="101">
        <v>482.4</v>
      </c>
      <c r="I144" s="102"/>
      <c r="J144" s="101">
        <f>ROUND(I144*H144,3)</f>
        <v>0</v>
      </c>
      <c r="K144" s="103"/>
      <c r="L144" s="18"/>
      <c r="M144" s="104" t="s">
        <v>0</v>
      </c>
      <c r="N144" s="105" t="s">
        <v>27</v>
      </c>
      <c r="O144" s="33"/>
      <c r="P144" s="106">
        <f>O144*H144</f>
        <v>0</v>
      </c>
      <c r="Q144" s="106">
        <v>7.5300000000000002E-3</v>
      </c>
      <c r="R144" s="106">
        <f>Q144*H144</f>
        <v>3.6324719999999999</v>
      </c>
      <c r="S144" s="106">
        <v>0</v>
      </c>
      <c r="T144" s="107">
        <f>S144*H144</f>
        <v>0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R144" s="108" t="s">
        <v>85</v>
      </c>
      <c r="AT144" s="108" t="s">
        <v>81</v>
      </c>
      <c r="AU144" s="108" t="s">
        <v>86</v>
      </c>
      <c r="AY144" s="8" t="s">
        <v>79</v>
      </c>
      <c r="BE144" s="109">
        <f>IF(N144="základná",J144,0)</f>
        <v>0</v>
      </c>
      <c r="BF144" s="109">
        <f>IF(N144="znížená",J144,0)</f>
        <v>0</v>
      </c>
      <c r="BG144" s="109">
        <f>IF(N144="zákl. prenesená",J144,0)</f>
        <v>0</v>
      </c>
      <c r="BH144" s="109">
        <f>IF(N144="zníž. prenesená",J144,0)</f>
        <v>0</v>
      </c>
      <c r="BI144" s="109">
        <f>IF(N144="nulová",J144,0)</f>
        <v>0</v>
      </c>
      <c r="BJ144" s="8" t="s">
        <v>86</v>
      </c>
      <c r="BK144" s="110">
        <f>ROUND(I144*H144,3)</f>
        <v>0</v>
      </c>
      <c r="BL144" s="8" t="s">
        <v>85</v>
      </c>
      <c r="BM144" s="108" t="s">
        <v>160</v>
      </c>
    </row>
    <row r="145" spans="1:65" s="2" customFormat="1" ht="33" customHeight="1" x14ac:dyDescent="0.2">
      <c r="A145" s="17"/>
      <c r="B145" s="96"/>
      <c r="C145" s="97" t="s">
        <v>144</v>
      </c>
      <c r="D145" s="97" t="s">
        <v>81</v>
      </c>
      <c r="E145" s="98" t="s">
        <v>162</v>
      </c>
      <c r="F145" s="99" t="s">
        <v>163</v>
      </c>
      <c r="G145" s="100" t="s">
        <v>92</v>
      </c>
      <c r="H145" s="101">
        <v>1005.5</v>
      </c>
      <c r="I145" s="102"/>
      <c r="J145" s="101">
        <f>ROUND(I145*H145,3)</f>
        <v>0</v>
      </c>
      <c r="K145" s="103"/>
      <c r="L145" s="18"/>
      <c r="M145" s="104" t="s">
        <v>0</v>
      </c>
      <c r="N145" s="105" t="s">
        <v>27</v>
      </c>
      <c r="O145" s="33"/>
      <c r="P145" s="106">
        <f>O145*H145</f>
        <v>0</v>
      </c>
      <c r="Q145" s="106">
        <v>0.10373</v>
      </c>
      <c r="R145" s="106">
        <f>Q145*H145</f>
        <v>104.300515</v>
      </c>
      <c r="S145" s="106">
        <v>0</v>
      </c>
      <c r="T145" s="107">
        <f>S145*H145</f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108" t="s">
        <v>85</v>
      </c>
      <c r="AT145" s="108" t="s">
        <v>81</v>
      </c>
      <c r="AU145" s="108" t="s">
        <v>86</v>
      </c>
      <c r="AY145" s="8" t="s">
        <v>79</v>
      </c>
      <c r="BE145" s="109">
        <f>IF(N145="základná",J145,0)</f>
        <v>0</v>
      </c>
      <c r="BF145" s="109">
        <f>IF(N145="znížená",J145,0)</f>
        <v>0</v>
      </c>
      <c r="BG145" s="109">
        <f>IF(N145="zákl. prenesená",J145,0)</f>
        <v>0</v>
      </c>
      <c r="BH145" s="109">
        <f>IF(N145="zníž. prenesená",J145,0)</f>
        <v>0</v>
      </c>
      <c r="BI145" s="109">
        <f>IF(N145="nulová",J145,0)</f>
        <v>0</v>
      </c>
      <c r="BJ145" s="8" t="s">
        <v>86</v>
      </c>
      <c r="BK145" s="110">
        <f>ROUND(I145*H145,3)</f>
        <v>0</v>
      </c>
      <c r="BL145" s="8" t="s">
        <v>85</v>
      </c>
      <c r="BM145" s="108" t="s">
        <v>164</v>
      </c>
    </row>
    <row r="146" spans="1:65" s="2" customFormat="1" ht="33" customHeight="1" x14ac:dyDescent="0.2">
      <c r="A146" s="17"/>
      <c r="B146" s="96"/>
      <c r="C146" s="97" t="s">
        <v>149</v>
      </c>
      <c r="D146" s="97" t="s">
        <v>81</v>
      </c>
      <c r="E146" s="98" t="s">
        <v>166</v>
      </c>
      <c r="F146" s="99" t="s">
        <v>167</v>
      </c>
      <c r="G146" s="100" t="s">
        <v>92</v>
      </c>
      <c r="H146" s="101">
        <v>523.1</v>
      </c>
      <c r="I146" s="102"/>
      <c r="J146" s="101">
        <f>ROUND(I146*H146,3)</f>
        <v>0</v>
      </c>
      <c r="K146" s="103"/>
      <c r="L146" s="18"/>
      <c r="M146" s="104" t="s">
        <v>0</v>
      </c>
      <c r="N146" s="105" t="s">
        <v>27</v>
      </c>
      <c r="O146" s="33"/>
      <c r="P146" s="106">
        <f>O146*H146</f>
        <v>0</v>
      </c>
      <c r="Q146" s="106">
        <v>0.23338999999999999</v>
      </c>
      <c r="R146" s="106">
        <f>Q146*H146</f>
        <v>122.086309</v>
      </c>
      <c r="S146" s="106">
        <v>0</v>
      </c>
      <c r="T146" s="107">
        <f>S146*H146</f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08" t="s">
        <v>85</v>
      </c>
      <c r="AT146" s="108" t="s">
        <v>81</v>
      </c>
      <c r="AU146" s="108" t="s">
        <v>86</v>
      </c>
      <c r="AY146" s="8" t="s">
        <v>79</v>
      </c>
      <c r="BE146" s="109">
        <f>IF(N146="základná",J146,0)</f>
        <v>0</v>
      </c>
      <c r="BF146" s="109">
        <f>IF(N146="znížená",J146,0)</f>
        <v>0</v>
      </c>
      <c r="BG146" s="109">
        <f>IF(N146="zákl. prenesená",J146,0)</f>
        <v>0</v>
      </c>
      <c r="BH146" s="109">
        <f>IF(N146="zníž. prenesená",J146,0)</f>
        <v>0</v>
      </c>
      <c r="BI146" s="109">
        <f>IF(N146="nulová",J146,0)</f>
        <v>0</v>
      </c>
      <c r="BJ146" s="8" t="s">
        <v>86</v>
      </c>
      <c r="BK146" s="110">
        <f>ROUND(I146*H146,3)</f>
        <v>0</v>
      </c>
      <c r="BL146" s="8" t="s">
        <v>85</v>
      </c>
      <c r="BM146" s="108" t="s">
        <v>168</v>
      </c>
    </row>
    <row r="147" spans="1:65" s="7" customFormat="1" ht="22.9" customHeight="1" x14ac:dyDescent="0.2">
      <c r="B147" s="83"/>
      <c r="D147" s="84" t="s">
        <v>43</v>
      </c>
      <c r="E147" s="94" t="s">
        <v>100</v>
      </c>
      <c r="F147" s="94" t="s">
        <v>169</v>
      </c>
      <c r="I147" s="86"/>
      <c r="J147" s="95">
        <f>BK147</f>
        <v>0</v>
      </c>
      <c r="L147" s="83"/>
      <c r="M147" s="88"/>
      <c r="N147" s="89"/>
      <c r="O147" s="89"/>
      <c r="P147" s="90">
        <f>P148</f>
        <v>0</v>
      </c>
      <c r="Q147" s="89"/>
      <c r="R147" s="90">
        <f>R148</f>
        <v>2.2896999999999998</v>
      </c>
      <c r="S147" s="89"/>
      <c r="T147" s="91">
        <f>T148</f>
        <v>0</v>
      </c>
      <c r="AR147" s="84" t="s">
        <v>45</v>
      </c>
      <c r="AT147" s="92" t="s">
        <v>43</v>
      </c>
      <c r="AU147" s="92" t="s">
        <v>45</v>
      </c>
      <c r="AY147" s="84" t="s">
        <v>79</v>
      </c>
      <c r="BK147" s="93">
        <f>BK148</f>
        <v>0</v>
      </c>
    </row>
    <row r="148" spans="1:65" s="2" customFormat="1" ht="16.5" customHeight="1" x14ac:dyDescent="0.2">
      <c r="A148" s="17"/>
      <c r="B148" s="96"/>
      <c r="C148" s="97" t="s">
        <v>3</v>
      </c>
      <c r="D148" s="97" t="s">
        <v>81</v>
      </c>
      <c r="E148" s="98" t="s">
        <v>172</v>
      </c>
      <c r="F148" s="99" t="s">
        <v>173</v>
      </c>
      <c r="G148" s="100" t="s">
        <v>84</v>
      </c>
      <c r="H148" s="101">
        <v>7</v>
      </c>
      <c r="I148" s="102"/>
      <c r="J148" s="101">
        <f>ROUND(I148*H148,3)</f>
        <v>0</v>
      </c>
      <c r="K148" s="103"/>
      <c r="L148" s="18"/>
      <c r="M148" s="104" t="s">
        <v>0</v>
      </c>
      <c r="N148" s="105" t="s">
        <v>27</v>
      </c>
      <c r="O148" s="33"/>
      <c r="P148" s="106">
        <f>O148*H148</f>
        <v>0</v>
      </c>
      <c r="Q148" s="106">
        <v>0.3271</v>
      </c>
      <c r="R148" s="106">
        <f>Q148*H148</f>
        <v>2.2896999999999998</v>
      </c>
      <c r="S148" s="106">
        <v>0</v>
      </c>
      <c r="T148" s="107">
        <f>S148*H148</f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108" t="s">
        <v>85</v>
      </c>
      <c r="AT148" s="108" t="s">
        <v>81</v>
      </c>
      <c r="AU148" s="108" t="s">
        <v>86</v>
      </c>
      <c r="AY148" s="8" t="s">
        <v>79</v>
      </c>
      <c r="BE148" s="109">
        <f>IF(N148="základná",J148,0)</f>
        <v>0</v>
      </c>
      <c r="BF148" s="109">
        <f>IF(N148="znížená",J148,0)</f>
        <v>0</v>
      </c>
      <c r="BG148" s="109">
        <f>IF(N148="zákl. prenesená",J148,0)</f>
        <v>0</v>
      </c>
      <c r="BH148" s="109">
        <f>IF(N148="zníž. prenesená",J148,0)</f>
        <v>0</v>
      </c>
      <c r="BI148" s="109">
        <f>IF(N148="nulová",J148,0)</f>
        <v>0</v>
      </c>
      <c r="BJ148" s="8" t="s">
        <v>86</v>
      </c>
      <c r="BK148" s="110">
        <f>ROUND(I148*H148,3)</f>
        <v>0</v>
      </c>
      <c r="BL148" s="8" t="s">
        <v>85</v>
      </c>
      <c r="BM148" s="108" t="s">
        <v>174</v>
      </c>
    </row>
    <row r="149" spans="1:65" s="7" customFormat="1" ht="22.9" customHeight="1" x14ac:dyDescent="0.2">
      <c r="B149" s="83"/>
      <c r="D149" s="84" t="s">
        <v>43</v>
      </c>
      <c r="E149" s="94" t="s">
        <v>105</v>
      </c>
      <c r="F149" s="94" t="s">
        <v>175</v>
      </c>
      <c r="I149" s="86"/>
      <c r="J149" s="95">
        <f>BK149</f>
        <v>0</v>
      </c>
      <c r="L149" s="83"/>
      <c r="M149" s="88"/>
      <c r="N149" s="89"/>
      <c r="O149" s="89"/>
      <c r="P149" s="90">
        <f>SUM(P150:P165)</f>
        <v>0</v>
      </c>
      <c r="Q149" s="89"/>
      <c r="R149" s="90">
        <f>SUM(R150:R165)</f>
        <v>48.20326</v>
      </c>
      <c r="S149" s="89"/>
      <c r="T149" s="91">
        <f>SUM(T150:T165)</f>
        <v>0</v>
      </c>
      <c r="AR149" s="84" t="s">
        <v>45</v>
      </c>
      <c r="AT149" s="92" t="s">
        <v>43</v>
      </c>
      <c r="AU149" s="92" t="s">
        <v>45</v>
      </c>
      <c r="AY149" s="84" t="s">
        <v>79</v>
      </c>
      <c r="BK149" s="93">
        <f>SUM(BK150:BK165)</f>
        <v>0</v>
      </c>
    </row>
    <row r="150" spans="1:65" s="2" customFormat="1" ht="24.2" customHeight="1" x14ac:dyDescent="0.2">
      <c r="A150" s="17"/>
      <c r="B150" s="96"/>
      <c r="C150" s="97" t="s">
        <v>157</v>
      </c>
      <c r="D150" s="97" t="s">
        <v>81</v>
      </c>
      <c r="E150" s="98" t="s">
        <v>177</v>
      </c>
      <c r="F150" s="99" t="s">
        <v>178</v>
      </c>
      <c r="G150" s="100" t="s">
        <v>84</v>
      </c>
      <c r="H150" s="101">
        <v>14</v>
      </c>
      <c r="I150" s="102"/>
      <c r="J150" s="101">
        <f t="shared" ref="J150:J165" si="10">ROUND(I150*H150,3)</f>
        <v>0</v>
      </c>
      <c r="K150" s="103"/>
      <c r="L150" s="18"/>
      <c r="M150" s="104" t="s">
        <v>0</v>
      </c>
      <c r="N150" s="105" t="s">
        <v>27</v>
      </c>
      <c r="O150" s="33"/>
      <c r="P150" s="106">
        <f t="shared" ref="P150:P165" si="11">O150*H150</f>
        <v>0</v>
      </c>
      <c r="Q150" s="106">
        <v>0.22133</v>
      </c>
      <c r="R150" s="106">
        <f t="shared" ref="R150:R165" si="12">Q150*H150</f>
        <v>3.0986199999999999</v>
      </c>
      <c r="S150" s="106">
        <v>0</v>
      </c>
      <c r="T150" s="107">
        <f t="shared" ref="T150:T165" si="13">S150*H150</f>
        <v>0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R150" s="108" t="s">
        <v>85</v>
      </c>
      <c r="AT150" s="108" t="s">
        <v>81</v>
      </c>
      <c r="AU150" s="108" t="s">
        <v>86</v>
      </c>
      <c r="AY150" s="8" t="s">
        <v>79</v>
      </c>
      <c r="BE150" s="109">
        <f t="shared" ref="BE150:BE165" si="14">IF(N150="základná",J150,0)</f>
        <v>0</v>
      </c>
      <c r="BF150" s="109">
        <f t="shared" ref="BF150:BF165" si="15">IF(N150="znížená",J150,0)</f>
        <v>0</v>
      </c>
      <c r="BG150" s="109">
        <f t="shared" ref="BG150:BG165" si="16">IF(N150="zákl. prenesená",J150,0)</f>
        <v>0</v>
      </c>
      <c r="BH150" s="109">
        <f t="shared" ref="BH150:BH165" si="17">IF(N150="zníž. prenesená",J150,0)</f>
        <v>0</v>
      </c>
      <c r="BI150" s="109">
        <f t="shared" ref="BI150:BI165" si="18">IF(N150="nulová",J150,0)</f>
        <v>0</v>
      </c>
      <c r="BJ150" s="8" t="s">
        <v>86</v>
      </c>
      <c r="BK150" s="110">
        <f t="shared" ref="BK150:BK165" si="19">ROUND(I150*H150,3)</f>
        <v>0</v>
      </c>
      <c r="BL150" s="8" t="s">
        <v>85</v>
      </c>
      <c r="BM150" s="108" t="s">
        <v>179</v>
      </c>
    </row>
    <row r="151" spans="1:65" s="2" customFormat="1" ht="33" customHeight="1" x14ac:dyDescent="0.2">
      <c r="A151" s="17"/>
      <c r="B151" s="96"/>
      <c r="C151" s="111" t="s">
        <v>161</v>
      </c>
      <c r="D151" s="111" t="s">
        <v>127</v>
      </c>
      <c r="E151" s="112" t="s">
        <v>181</v>
      </c>
      <c r="F151" s="113" t="s">
        <v>182</v>
      </c>
      <c r="G151" s="114" t="s">
        <v>84</v>
      </c>
      <c r="H151" s="115">
        <v>2</v>
      </c>
      <c r="I151" s="116"/>
      <c r="J151" s="115">
        <f t="shared" si="10"/>
        <v>0</v>
      </c>
      <c r="K151" s="117"/>
      <c r="L151" s="118"/>
      <c r="M151" s="119" t="s">
        <v>0</v>
      </c>
      <c r="N151" s="120" t="s">
        <v>27</v>
      </c>
      <c r="O151" s="33"/>
      <c r="P151" s="106">
        <f t="shared" si="11"/>
        <v>0</v>
      </c>
      <c r="Q151" s="106">
        <v>8.9999999999999998E-4</v>
      </c>
      <c r="R151" s="106">
        <f t="shared" si="12"/>
        <v>1.8E-3</v>
      </c>
      <c r="S151" s="106">
        <v>0</v>
      </c>
      <c r="T151" s="107">
        <f t="shared" si="13"/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08" t="s">
        <v>100</v>
      </c>
      <c r="AT151" s="108" t="s">
        <v>127</v>
      </c>
      <c r="AU151" s="108" t="s">
        <v>86</v>
      </c>
      <c r="AY151" s="8" t="s">
        <v>79</v>
      </c>
      <c r="BE151" s="109">
        <f t="shared" si="14"/>
        <v>0</v>
      </c>
      <c r="BF151" s="109">
        <f t="shared" si="15"/>
        <v>0</v>
      </c>
      <c r="BG151" s="109">
        <f t="shared" si="16"/>
        <v>0</v>
      </c>
      <c r="BH151" s="109">
        <f t="shared" si="17"/>
        <v>0</v>
      </c>
      <c r="BI151" s="109">
        <f t="shared" si="18"/>
        <v>0</v>
      </c>
      <c r="BJ151" s="8" t="s">
        <v>86</v>
      </c>
      <c r="BK151" s="110">
        <f t="shared" si="19"/>
        <v>0</v>
      </c>
      <c r="BL151" s="8" t="s">
        <v>85</v>
      </c>
      <c r="BM151" s="108" t="s">
        <v>258</v>
      </c>
    </row>
    <row r="152" spans="1:65" s="2" customFormat="1" ht="37.9" customHeight="1" x14ac:dyDescent="0.2">
      <c r="A152" s="17"/>
      <c r="B152" s="96"/>
      <c r="C152" s="111" t="s">
        <v>165</v>
      </c>
      <c r="D152" s="111" t="s">
        <v>127</v>
      </c>
      <c r="E152" s="112" t="s">
        <v>186</v>
      </c>
      <c r="F152" s="113" t="s">
        <v>187</v>
      </c>
      <c r="G152" s="114" t="s">
        <v>84</v>
      </c>
      <c r="H152" s="115">
        <v>3</v>
      </c>
      <c r="I152" s="116"/>
      <c r="J152" s="115">
        <f t="shared" si="10"/>
        <v>0</v>
      </c>
      <c r="K152" s="117"/>
      <c r="L152" s="118"/>
      <c r="M152" s="119" t="s">
        <v>0</v>
      </c>
      <c r="N152" s="120" t="s">
        <v>27</v>
      </c>
      <c r="O152" s="33"/>
      <c r="P152" s="106">
        <f t="shared" si="11"/>
        <v>0</v>
      </c>
      <c r="Q152" s="106">
        <v>8.9999999999999998E-4</v>
      </c>
      <c r="R152" s="106">
        <f t="shared" si="12"/>
        <v>2.7000000000000001E-3</v>
      </c>
      <c r="S152" s="106">
        <v>0</v>
      </c>
      <c r="T152" s="107">
        <f t="shared" si="13"/>
        <v>0</v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R152" s="108" t="s">
        <v>100</v>
      </c>
      <c r="AT152" s="108" t="s">
        <v>127</v>
      </c>
      <c r="AU152" s="108" t="s">
        <v>86</v>
      </c>
      <c r="AY152" s="8" t="s">
        <v>79</v>
      </c>
      <c r="BE152" s="109">
        <f t="shared" si="14"/>
        <v>0</v>
      </c>
      <c r="BF152" s="109">
        <f t="shared" si="15"/>
        <v>0</v>
      </c>
      <c r="BG152" s="109">
        <f t="shared" si="16"/>
        <v>0</v>
      </c>
      <c r="BH152" s="109">
        <f t="shared" si="17"/>
        <v>0</v>
      </c>
      <c r="BI152" s="109">
        <f t="shared" si="18"/>
        <v>0</v>
      </c>
      <c r="BJ152" s="8" t="s">
        <v>86</v>
      </c>
      <c r="BK152" s="110">
        <f t="shared" si="19"/>
        <v>0</v>
      </c>
      <c r="BL152" s="8" t="s">
        <v>85</v>
      </c>
      <c r="BM152" s="108" t="s">
        <v>188</v>
      </c>
    </row>
    <row r="153" spans="1:65" s="2" customFormat="1" ht="37.9" customHeight="1" x14ac:dyDescent="0.2">
      <c r="A153" s="17"/>
      <c r="B153" s="96"/>
      <c r="C153" s="111" t="s">
        <v>170</v>
      </c>
      <c r="D153" s="111" t="s">
        <v>127</v>
      </c>
      <c r="E153" s="112" t="s">
        <v>190</v>
      </c>
      <c r="F153" s="113" t="s">
        <v>191</v>
      </c>
      <c r="G153" s="114" t="s">
        <v>84</v>
      </c>
      <c r="H153" s="115">
        <v>5</v>
      </c>
      <c r="I153" s="116"/>
      <c r="J153" s="115">
        <f t="shared" si="10"/>
        <v>0</v>
      </c>
      <c r="K153" s="117"/>
      <c r="L153" s="118"/>
      <c r="M153" s="119" t="s">
        <v>0</v>
      </c>
      <c r="N153" s="120" t="s">
        <v>27</v>
      </c>
      <c r="O153" s="33"/>
      <c r="P153" s="106">
        <f t="shared" si="11"/>
        <v>0</v>
      </c>
      <c r="Q153" s="106">
        <v>8.9999999999999998E-4</v>
      </c>
      <c r="R153" s="106">
        <f t="shared" si="12"/>
        <v>4.4999999999999997E-3</v>
      </c>
      <c r="S153" s="106">
        <v>0</v>
      </c>
      <c r="T153" s="107">
        <f t="shared" si="13"/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08" t="s">
        <v>100</v>
      </c>
      <c r="AT153" s="108" t="s">
        <v>127</v>
      </c>
      <c r="AU153" s="108" t="s">
        <v>86</v>
      </c>
      <c r="AY153" s="8" t="s">
        <v>79</v>
      </c>
      <c r="BE153" s="109">
        <f t="shared" si="14"/>
        <v>0</v>
      </c>
      <c r="BF153" s="109">
        <f t="shared" si="15"/>
        <v>0</v>
      </c>
      <c r="BG153" s="109">
        <f t="shared" si="16"/>
        <v>0</v>
      </c>
      <c r="BH153" s="109">
        <f t="shared" si="17"/>
        <v>0</v>
      </c>
      <c r="BI153" s="109">
        <f t="shared" si="18"/>
        <v>0</v>
      </c>
      <c r="BJ153" s="8" t="s">
        <v>86</v>
      </c>
      <c r="BK153" s="110">
        <f t="shared" si="19"/>
        <v>0</v>
      </c>
      <c r="BL153" s="8" t="s">
        <v>85</v>
      </c>
      <c r="BM153" s="108" t="s">
        <v>192</v>
      </c>
    </row>
    <row r="154" spans="1:65" s="2" customFormat="1" ht="37.9" customHeight="1" x14ac:dyDescent="0.2">
      <c r="A154" s="17"/>
      <c r="B154" s="96"/>
      <c r="C154" s="111" t="s">
        <v>171</v>
      </c>
      <c r="D154" s="111" t="s">
        <v>127</v>
      </c>
      <c r="E154" s="112" t="s">
        <v>198</v>
      </c>
      <c r="F154" s="113" t="s">
        <v>199</v>
      </c>
      <c r="G154" s="114" t="s">
        <v>84</v>
      </c>
      <c r="H154" s="115">
        <v>4</v>
      </c>
      <c r="I154" s="116"/>
      <c r="J154" s="115">
        <f t="shared" si="10"/>
        <v>0</v>
      </c>
      <c r="K154" s="117"/>
      <c r="L154" s="118"/>
      <c r="M154" s="119" t="s">
        <v>0</v>
      </c>
      <c r="N154" s="120" t="s">
        <v>27</v>
      </c>
      <c r="O154" s="33"/>
      <c r="P154" s="106">
        <f t="shared" si="11"/>
        <v>0</v>
      </c>
      <c r="Q154" s="106">
        <v>1.1999999999999999E-3</v>
      </c>
      <c r="R154" s="106">
        <f t="shared" si="12"/>
        <v>4.7999999999999996E-3</v>
      </c>
      <c r="S154" s="106">
        <v>0</v>
      </c>
      <c r="T154" s="107">
        <f t="shared" si="13"/>
        <v>0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R154" s="108" t="s">
        <v>100</v>
      </c>
      <c r="AT154" s="108" t="s">
        <v>127</v>
      </c>
      <c r="AU154" s="108" t="s">
        <v>86</v>
      </c>
      <c r="AY154" s="8" t="s">
        <v>79</v>
      </c>
      <c r="BE154" s="109">
        <f t="shared" si="14"/>
        <v>0</v>
      </c>
      <c r="BF154" s="109">
        <f t="shared" si="15"/>
        <v>0</v>
      </c>
      <c r="BG154" s="109">
        <f t="shared" si="16"/>
        <v>0</v>
      </c>
      <c r="BH154" s="109">
        <f t="shared" si="17"/>
        <v>0</v>
      </c>
      <c r="BI154" s="109">
        <f t="shared" si="18"/>
        <v>0</v>
      </c>
      <c r="BJ154" s="8" t="s">
        <v>86</v>
      </c>
      <c r="BK154" s="110">
        <f t="shared" si="19"/>
        <v>0</v>
      </c>
      <c r="BL154" s="8" t="s">
        <v>85</v>
      </c>
      <c r="BM154" s="108" t="s">
        <v>200</v>
      </c>
    </row>
    <row r="155" spans="1:65" s="2" customFormat="1" ht="24.2" customHeight="1" x14ac:dyDescent="0.2">
      <c r="A155" s="17"/>
      <c r="B155" s="96"/>
      <c r="C155" s="97" t="s">
        <v>176</v>
      </c>
      <c r="D155" s="97" t="s">
        <v>81</v>
      </c>
      <c r="E155" s="98" t="s">
        <v>202</v>
      </c>
      <c r="F155" s="99" t="s">
        <v>203</v>
      </c>
      <c r="G155" s="100" t="s">
        <v>84</v>
      </c>
      <c r="H155" s="101">
        <v>14</v>
      </c>
      <c r="I155" s="102"/>
      <c r="J155" s="101">
        <f t="shared" si="10"/>
        <v>0</v>
      </c>
      <c r="K155" s="103"/>
      <c r="L155" s="18"/>
      <c r="M155" s="104" t="s">
        <v>0</v>
      </c>
      <c r="N155" s="105" t="s">
        <v>27</v>
      </c>
      <c r="O155" s="33"/>
      <c r="P155" s="106">
        <f t="shared" si="11"/>
        <v>0</v>
      </c>
      <c r="Q155" s="106">
        <v>0.11958000000000001</v>
      </c>
      <c r="R155" s="106">
        <f t="shared" si="12"/>
        <v>1.6741200000000001</v>
      </c>
      <c r="S155" s="106">
        <v>0</v>
      </c>
      <c r="T155" s="107">
        <f t="shared" si="13"/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108" t="s">
        <v>85</v>
      </c>
      <c r="AT155" s="108" t="s">
        <v>81</v>
      </c>
      <c r="AU155" s="108" t="s">
        <v>86</v>
      </c>
      <c r="AY155" s="8" t="s">
        <v>79</v>
      </c>
      <c r="BE155" s="109">
        <f t="shared" si="14"/>
        <v>0</v>
      </c>
      <c r="BF155" s="109">
        <f t="shared" si="15"/>
        <v>0</v>
      </c>
      <c r="BG155" s="109">
        <f t="shared" si="16"/>
        <v>0</v>
      </c>
      <c r="BH155" s="109">
        <f t="shared" si="17"/>
        <v>0</v>
      </c>
      <c r="BI155" s="109">
        <f t="shared" si="18"/>
        <v>0</v>
      </c>
      <c r="BJ155" s="8" t="s">
        <v>86</v>
      </c>
      <c r="BK155" s="110">
        <f t="shared" si="19"/>
        <v>0</v>
      </c>
      <c r="BL155" s="8" t="s">
        <v>85</v>
      </c>
      <c r="BM155" s="108" t="s">
        <v>204</v>
      </c>
    </row>
    <row r="156" spans="1:65" s="2" customFormat="1" ht="16.5" customHeight="1" x14ac:dyDescent="0.2">
      <c r="A156" s="17"/>
      <c r="B156" s="96"/>
      <c r="C156" s="111" t="s">
        <v>180</v>
      </c>
      <c r="D156" s="111" t="s">
        <v>127</v>
      </c>
      <c r="E156" s="112" t="s">
        <v>206</v>
      </c>
      <c r="F156" s="113" t="s">
        <v>207</v>
      </c>
      <c r="G156" s="114" t="s">
        <v>84</v>
      </c>
      <c r="H156" s="115">
        <v>14</v>
      </c>
      <c r="I156" s="116"/>
      <c r="J156" s="115">
        <f t="shared" si="10"/>
        <v>0</v>
      </c>
      <c r="K156" s="117"/>
      <c r="L156" s="118"/>
      <c r="M156" s="119" t="s">
        <v>0</v>
      </c>
      <c r="N156" s="120" t="s">
        <v>27</v>
      </c>
      <c r="O156" s="33"/>
      <c r="P156" s="106">
        <f t="shared" si="11"/>
        <v>0</v>
      </c>
      <c r="Q156" s="106">
        <v>1.4E-3</v>
      </c>
      <c r="R156" s="106">
        <f t="shared" si="12"/>
        <v>1.9599999999999999E-2</v>
      </c>
      <c r="S156" s="106">
        <v>0</v>
      </c>
      <c r="T156" s="107">
        <f t="shared" si="13"/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R156" s="108" t="s">
        <v>100</v>
      </c>
      <c r="AT156" s="108" t="s">
        <v>127</v>
      </c>
      <c r="AU156" s="108" t="s">
        <v>86</v>
      </c>
      <c r="AY156" s="8" t="s">
        <v>79</v>
      </c>
      <c r="BE156" s="109">
        <f t="shared" si="14"/>
        <v>0</v>
      </c>
      <c r="BF156" s="109">
        <f t="shared" si="15"/>
        <v>0</v>
      </c>
      <c r="BG156" s="109">
        <f t="shared" si="16"/>
        <v>0</v>
      </c>
      <c r="BH156" s="109">
        <f t="shared" si="17"/>
        <v>0</v>
      </c>
      <c r="BI156" s="109">
        <f t="shared" si="18"/>
        <v>0</v>
      </c>
      <c r="BJ156" s="8" t="s">
        <v>86</v>
      </c>
      <c r="BK156" s="110">
        <f t="shared" si="19"/>
        <v>0</v>
      </c>
      <c r="BL156" s="8" t="s">
        <v>85</v>
      </c>
      <c r="BM156" s="108" t="s">
        <v>208</v>
      </c>
    </row>
    <row r="157" spans="1:65" s="2" customFormat="1" ht="37.9" customHeight="1" x14ac:dyDescent="0.2">
      <c r="A157" s="17"/>
      <c r="B157" s="96"/>
      <c r="C157" s="97" t="s">
        <v>184</v>
      </c>
      <c r="D157" s="97" t="s">
        <v>81</v>
      </c>
      <c r="E157" s="98" t="s">
        <v>210</v>
      </c>
      <c r="F157" s="99" t="s">
        <v>211</v>
      </c>
      <c r="G157" s="100" t="s">
        <v>92</v>
      </c>
      <c r="H157" s="101">
        <v>24</v>
      </c>
      <c r="I157" s="102"/>
      <c r="J157" s="101">
        <f t="shared" si="10"/>
        <v>0</v>
      </c>
      <c r="K157" s="103"/>
      <c r="L157" s="18"/>
      <c r="M157" s="104" t="s">
        <v>0</v>
      </c>
      <c r="N157" s="105" t="s">
        <v>27</v>
      </c>
      <c r="O157" s="33"/>
      <c r="P157" s="106">
        <f t="shared" si="11"/>
        <v>0</v>
      </c>
      <c r="Q157" s="106">
        <v>8.9999999999999998E-4</v>
      </c>
      <c r="R157" s="106">
        <f t="shared" si="12"/>
        <v>2.1600000000000001E-2</v>
      </c>
      <c r="S157" s="106">
        <v>0</v>
      </c>
      <c r="T157" s="107">
        <f t="shared" si="13"/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108" t="s">
        <v>85</v>
      </c>
      <c r="AT157" s="108" t="s">
        <v>81</v>
      </c>
      <c r="AU157" s="108" t="s">
        <v>86</v>
      </c>
      <c r="AY157" s="8" t="s">
        <v>79</v>
      </c>
      <c r="BE157" s="109">
        <f t="shared" si="14"/>
        <v>0</v>
      </c>
      <c r="BF157" s="109">
        <f t="shared" si="15"/>
        <v>0</v>
      </c>
      <c r="BG157" s="109">
        <f t="shared" si="16"/>
        <v>0</v>
      </c>
      <c r="BH157" s="109">
        <f t="shared" si="17"/>
        <v>0</v>
      </c>
      <c r="BI157" s="109">
        <f t="shared" si="18"/>
        <v>0</v>
      </c>
      <c r="BJ157" s="8" t="s">
        <v>86</v>
      </c>
      <c r="BK157" s="110">
        <f t="shared" si="19"/>
        <v>0</v>
      </c>
      <c r="BL157" s="8" t="s">
        <v>85</v>
      </c>
      <c r="BM157" s="108" t="s">
        <v>212</v>
      </c>
    </row>
    <row r="158" spans="1:65" s="2" customFormat="1" ht="24.2" customHeight="1" x14ac:dyDescent="0.2">
      <c r="A158" s="17"/>
      <c r="B158" s="96"/>
      <c r="C158" s="97" t="s">
        <v>185</v>
      </c>
      <c r="D158" s="97" t="s">
        <v>81</v>
      </c>
      <c r="E158" s="98" t="s">
        <v>214</v>
      </c>
      <c r="F158" s="99" t="s">
        <v>215</v>
      </c>
      <c r="G158" s="100" t="s">
        <v>92</v>
      </c>
      <c r="H158" s="101">
        <v>24</v>
      </c>
      <c r="I158" s="102"/>
      <c r="J158" s="101">
        <f t="shared" si="10"/>
        <v>0</v>
      </c>
      <c r="K158" s="103"/>
      <c r="L158" s="18"/>
      <c r="M158" s="104" t="s">
        <v>0</v>
      </c>
      <c r="N158" s="105" t="s">
        <v>27</v>
      </c>
      <c r="O158" s="33"/>
      <c r="P158" s="106">
        <f t="shared" si="11"/>
        <v>0</v>
      </c>
      <c r="Q158" s="106">
        <v>1.0000000000000001E-5</v>
      </c>
      <c r="R158" s="106">
        <f t="shared" si="12"/>
        <v>2.4000000000000003E-4</v>
      </c>
      <c r="S158" s="106">
        <v>0</v>
      </c>
      <c r="T158" s="107">
        <f t="shared" si="13"/>
        <v>0</v>
      </c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R158" s="108" t="s">
        <v>85</v>
      </c>
      <c r="AT158" s="108" t="s">
        <v>81</v>
      </c>
      <c r="AU158" s="108" t="s">
        <v>86</v>
      </c>
      <c r="AY158" s="8" t="s">
        <v>79</v>
      </c>
      <c r="BE158" s="109">
        <f t="shared" si="14"/>
        <v>0</v>
      </c>
      <c r="BF158" s="109">
        <f t="shared" si="15"/>
        <v>0</v>
      </c>
      <c r="BG158" s="109">
        <f t="shared" si="16"/>
        <v>0</v>
      </c>
      <c r="BH158" s="109">
        <f t="shared" si="17"/>
        <v>0</v>
      </c>
      <c r="BI158" s="109">
        <f t="shared" si="18"/>
        <v>0</v>
      </c>
      <c r="BJ158" s="8" t="s">
        <v>86</v>
      </c>
      <c r="BK158" s="110">
        <f t="shared" si="19"/>
        <v>0</v>
      </c>
      <c r="BL158" s="8" t="s">
        <v>85</v>
      </c>
      <c r="BM158" s="108" t="s">
        <v>216</v>
      </c>
    </row>
    <row r="159" spans="1:65" s="2" customFormat="1" ht="37.9" customHeight="1" x14ac:dyDescent="0.2">
      <c r="A159" s="17"/>
      <c r="B159" s="96"/>
      <c r="C159" s="97" t="s">
        <v>189</v>
      </c>
      <c r="D159" s="97" t="s">
        <v>81</v>
      </c>
      <c r="E159" s="98" t="s">
        <v>218</v>
      </c>
      <c r="F159" s="99" t="s">
        <v>219</v>
      </c>
      <c r="G159" s="100" t="s">
        <v>98</v>
      </c>
      <c r="H159" s="101">
        <v>358</v>
      </c>
      <c r="I159" s="102"/>
      <c r="J159" s="101">
        <f t="shared" si="10"/>
        <v>0</v>
      </c>
      <c r="K159" s="103"/>
      <c r="L159" s="18"/>
      <c r="M159" s="104" t="s">
        <v>0</v>
      </c>
      <c r="N159" s="105" t="s">
        <v>27</v>
      </c>
      <c r="O159" s="33"/>
      <c r="P159" s="106">
        <f t="shared" si="11"/>
        <v>0</v>
      </c>
      <c r="Q159" s="106">
        <v>9.7930000000000003E-2</v>
      </c>
      <c r="R159" s="106">
        <f t="shared" si="12"/>
        <v>35.05894</v>
      </c>
      <c r="S159" s="106">
        <v>0</v>
      </c>
      <c r="T159" s="107">
        <f t="shared" si="13"/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R159" s="108" t="s">
        <v>85</v>
      </c>
      <c r="AT159" s="108" t="s">
        <v>81</v>
      </c>
      <c r="AU159" s="108" t="s">
        <v>86</v>
      </c>
      <c r="AY159" s="8" t="s">
        <v>79</v>
      </c>
      <c r="BE159" s="109">
        <f t="shared" si="14"/>
        <v>0</v>
      </c>
      <c r="BF159" s="109">
        <f t="shared" si="15"/>
        <v>0</v>
      </c>
      <c r="BG159" s="109">
        <f t="shared" si="16"/>
        <v>0</v>
      </c>
      <c r="BH159" s="109">
        <f t="shared" si="17"/>
        <v>0</v>
      </c>
      <c r="BI159" s="109">
        <f t="shared" si="18"/>
        <v>0</v>
      </c>
      <c r="BJ159" s="8" t="s">
        <v>86</v>
      </c>
      <c r="BK159" s="110">
        <f t="shared" si="19"/>
        <v>0</v>
      </c>
      <c r="BL159" s="8" t="s">
        <v>85</v>
      </c>
      <c r="BM159" s="108" t="s">
        <v>220</v>
      </c>
    </row>
    <row r="160" spans="1:65" s="2" customFormat="1" ht="21.75" customHeight="1" x14ac:dyDescent="0.2">
      <c r="A160" s="17"/>
      <c r="B160" s="96"/>
      <c r="C160" s="111" t="s">
        <v>193</v>
      </c>
      <c r="D160" s="111" t="s">
        <v>127</v>
      </c>
      <c r="E160" s="112" t="s">
        <v>222</v>
      </c>
      <c r="F160" s="113" t="s">
        <v>223</v>
      </c>
      <c r="G160" s="114" t="s">
        <v>84</v>
      </c>
      <c r="H160" s="115">
        <v>361.58</v>
      </c>
      <c r="I160" s="116"/>
      <c r="J160" s="115">
        <f t="shared" si="10"/>
        <v>0</v>
      </c>
      <c r="K160" s="117"/>
      <c r="L160" s="118"/>
      <c r="M160" s="119" t="s">
        <v>0</v>
      </c>
      <c r="N160" s="120" t="s">
        <v>27</v>
      </c>
      <c r="O160" s="33"/>
      <c r="P160" s="106">
        <f t="shared" si="11"/>
        <v>0</v>
      </c>
      <c r="Q160" s="106">
        <v>2.3E-2</v>
      </c>
      <c r="R160" s="106">
        <f t="shared" si="12"/>
        <v>8.3163400000000003</v>
      </c>
      <c r="S160" s="106">
        <v>0</v>
      </c>
      <c r="T160" s="107">
        <f t="shared" si="13"/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R160" s="108" t="s">
        <v>100</v>
      </c>
      <c r="AT160" s="108" t="s">
        <v>127</v>
      </c>
      <c r="AU160" s="108" t="s">
        <v>86</v>
      </c>
      <c r="AY160" s="8" t="s">
        <v>79</v>
      </c>
      <c r="BE160" s="109">
        <f t="shared" si="14"/>
        <v>0</v>
      </c>
      <c r="BF160" s="109">
        <f t="shared" si="15"/>
        <v>0</v>
      </c>
      <c r="BG160" s="109">
        <f t="shared" si="16"/>
        <v>0</v>
      </c>
      <c r="BH160" s="109">
        <f t="shared" si="17"/>
        <v>0</v>
      </c>
      <c r="BI160" s="109">
        <f t="shared" si="18"/>
        <v>0</v>
      </c>
      <c r="BJ160" s="8" t="s">
        <v>86</v>
      </c>
      <c r="BK160" s="110">
        <f t="shared" si="19"/>
        <v>0</v>
      </c>
      <c r="BL160" s="8" t="s">
        <v>85</v>
      </c>
      <c r="BM160" s="108" t="s">
        <v>224</v>
      </c>
    </row>
    <row r="161" spans="1:65" s="2" customFormat="1" ht="16.5" customHeight="1" x14ac:dyDescent="0.2">
      <c r="A161" s="17"/>
      <c r="B161" s="96"/>
      <c r="C161" s="97" t="s">
        <v>197</v>
      </c>
      <c r="D161" s="97" t="s">
        <v>81</v>
      </c>
      <c r="E161" s="98" t="s">
        <v>228</v>
      </c>
      <c r="F161" s="99" t="s">
        <v>229</v>
      </c>
      <c r="G161" s="100" t="s">
        <v>98</v>
      </c>
      <c r="H161" s="101">
        <v>283</v>
      </c>
      <c r="I161" s="102"/>
      <c r="J161" s="101">
        <f t="shared" si="10"/>
        <v>0</v>
      </c>
      <c r="K161" s="103"/>
      <c r="L161" s="18"/>
      <c r="M161" s="104" t="s">
        <v>0</v>
      </c>
      <c r="N161" s="105" t="s">
        <v>27</v>
      </c>
      <c r="O161" s="33"/>
      <c r="P161" s="106">
        <f t="shared" si="11"/>
        <v>0</v>
      </c>
      <c r="Q161" s="106">
        <v>0</v>
      </c>
      <c r="R161" s="106">
        <f t="shared" si="12"/>
        <v>0</v>
      </c>
      <c r="S161" s="106">
        <v>0</v>
      </c>
      <c r="T161" s="107">
        <f t="shared" si="13"/>
        <v>0</v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R161" s="108" t="s">
        <v>85</v>
      </c>
      <c r="AT161" s="108" t="s">
        <v>81</v>
      </c>
      <c r="AU161" s="108" t="s">
        <v>86</v>
      </c>
      <c r="AY161" s="8" t="s">
        <v>79</v>
      </c>
      <c r="BE161" s="109">
        <f t="shared" si="14"/>
        <v>0</v>
      </c>
      <c r="BF161" s="109">
        <f t="shared" si="15"/>
        <v>0</v>
      </c>
      <c r="BG161" s="109">
        <f t="shared" si="16"/>
        <v>0</v>
      </c>
      <c r="BH161" s="109">
        <f t="shared" si="17"/>
        <v>0</v>
      </c>
      <c r="BI161" s="109">
        <f t="shared" si="18"/>
        <v>0</v>
      </c>
      <c r="BJ161" s="8" t="s">
        <v>86</v>
      </c>
      <c r="BK161" s="110">
        <f t="shared" si="19"/>
        <v>0</v>
      </c>
      <c r="BL161" s="8" t="s">
        <v>85</v>
      </c>
      <c r="BM161" s="108" t="s">
        <v>230</v>
      </c>
    </row>
    <row r="162" spans="1:65" s="2" customFormat="1" ht="24.2" customHeight="1" x14ac:dyDescent="0.2">
      <c r="A162" s="17"/>
      <c r="B162" s="96"/>
      <c r="C162" s="97" t="s">
        <v>201</v>
      </c>
      <c r="D162" s="97" t="s">
        <v>81</v>
      </c>
      <c r="E162" s="98" t="s">
        <v>235</v>
      </c>
      <c r="F162" s="99" t="s">
        <v>236</v>
      </c>
      <c r="G162" s="100" t="s">
        <v>120</v>
      </c>
      <c r="H162" s="101">
        <v>95.548000000000002</v>
      </c>
      <c r="I162" s="102"/>
      <c r="J162" s="101">
        <f t="shared" si="10"/>
        <v>0</v>
      </c>
      <c r="K162" s="103"/>
      <c r="L162" s="18"/>
      <c r="M162" s="104" t="s">
        <v>0</v>
      </c>
      <c r="N162" s="105" t="s">
        <v>27</v>
      </c>
      <c r="O162" s="33"/>
      <c r="P162" s="106">
        <f t="shared" si="11"/>
        <v>0</v>
      </c>
      <c r="Q162" s="106">
        <v>0</v>
      </c>
      <c r="R162" s="106">
        <f t="shared" si="12"/>
        <v>0</v>
      </c>
      <c r="S162" s="106">
        <v>0</v>
      </c>
      <c r="T162" s="107">
        <f t="shared" si="13"/>
        <v>0</v>
      </c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R162" s="108" t="s">
        <v>85</v>
      </c>
      <c r="AT162" s="108" t="s">
        <v>81</v>
      </c>
      <c r="AU162" s="108" t="s">
        <v>86</v>
      </c>
      <c r="AY162" s="8" t="s">
        <v>79</v>
      </c>
      <c r="BE162" s="109">
        <f t="shared" si="14"/>
        <v>0</v>
      </c>
      <c r="BF162" s="109">
        <f t="shared" si="15"/>
        <v>0</v>
      </c>
      <c r="BG162" s="109">
        <f t="shared" si="16"/>
        <v>0</v>
      </c>
      <c r="BH162" s="109">
        <f t="shared" si="17"/>
        <v>0</v>
      </c>
      <c r="BI162" s="109">
        <f t="shared" si="18"/>
        <v>0</v>
      </c>
      <c r="BJ162" s="8" t="s">
        <v>86</v>
      </c>
      <c r="BK162" s="110">
        <f t="shared" si="19"/>
        <v>0</v>
      </c>
      <c r="BL162" s="8" t="s">
        <v>85</v>
      </c>
      <c r="BM162" s="108" t="s">
        <v>237</v>
      </c>
    </row>
    <row r="163" spans="1:65" s="2" customFormat="1" ht="24.2" customHeight="1" x14ac:dyDescent="0.2">
      <c r="A163" s="17"/>
      <c r="B163" s="96"/>
      <c r="C163" s="97" t="s">
        <v>205</v>
      </c>
      <c r="D163" s="97" t="s">
        <v>81</v>
      </c>
      <c r="E163" s="98" t="s">
        <v>238</v>
      </c>
      <c r="F163" s="99" t="s">
        <v>239</v>
      </c>
      <c r="G163" s="100" t="s">
        <v>120</v>
      </c>
      <c r="H163" s="101">
        <v>1815.412</v>
      </c>
      <c r="I163" s="102"/>
      <c r="J163" s="101">
        <f t="shared" si="10"/>
        <v>0</v>
      </c>
      <c r="K163" s="103"/>
      <c r="L163" s="18"/>
      <c r="M163" s="104" t="s">
        <v>0</v>
      </c>
      <c r="N163" s="105" t="s">
        <v>27</v>
      </c>
      <c r="O163" s="33"/>
      <c r="P163" s="106">
        <f t="shared" si="11"/>
        <v>0</v>
      </c>
      <c r="Q163" s="106">
        <v>0</v>
      </c>
      <c r="R163" s="106">
        <f t="shared" si="12"/>
        <v>0</v>
      </c>
      <c r="S163" s="106">
        <v>0</v>
      </c>
      <c r="T163" s="107">
        <f t="shared" si="13"/>
        <v>0</v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R163" s="108" t="s">
        <v>85</v>
      </c>
      <c r="AT163" s="108" t="s">
        <v>81</v>
      </c>
      <c r="AU163" s="108" t="s">
        <v>86</v>
      </c>
      <c r="AY163" s="8" t="s">
        <v>79</v>
      </c>
      <c r="BE163" s="109">
        <f t="shared" si="14"/>
        <v>0</v>
      </c>
      <c r="BF163" s="109">
        <f t="shared" si="15"/>
        <v>0</v>
      </c>
      <c r="BG163" s="109">
        <f t="shared" si="16"/>
        <v>0</v>
      </c>
      <c r="BH163" s="109">
        <f t="shared" si="17"/>
        <v>0</v>
      </c>
      <c r="BI163" s="109">
        <f t="shared" si="18"/>
        <v>0</v>
      </c>
      <c r="BJ163" s="8" t="s">
        <v>86</v>
      </c>
      <c r="BK163" s="110">
        <f t="shared" si="19"/>
        <v>0</v>
      </c>
      <c r="BL163" s="8" t="s">
        <v>85</v>
      </c>
      <c r="BM163" s="108" t="s">
        <v>240</v>
      </c>
    </row>
    <row r="164" spans="1:65" s="2" customFormat="1" ht="24.2" customHeight="1" x14ac:dyDescent="0.2">
      <c r="A164" s="17"/>
      <c r="B164" s="96"/>
      <c r="C164" s="97" t="s">
        <v>209</v>
      </c>
      <c r="D164" s="97" t="s">
        <v>81</v>
      </c>
      <c r="E164" s="98" t="s">
        <v>241</v>
      </c>
      <c r="F164" s="99" t="s">
        <v>242</v>
      </c>
      <c r="G164" s="100" t="s">
        <v>120</v>
      </c>
      <c r="H164" s="101">
        <v>95.548000000000002</v>
      </c>
      <c r="I164" s="102"/>
      <c r="J164" s="101">
        <f t="shared" si="10"/>
        <v>0</v>
      </c>
      <c r="K164" s="103"/>
      <c r="L164" s="18"/>
      <c r="M164" s="104" t="s">
        <v>0</v>
      </c>
      <c r="N164" s="105" t="s">
        <v>27</v>
      </c>
      <c r="O164" s="33"/>
      <c r="P164" s="106">
        <f t="shared" si="11"/>
        <v>0</v>
      </c>
      <c r="Q164" s="106">
        <v>0</v>
      </c>
      <c r="R164" s="106">
        <f t="shared" si="12"/>
        <v>0</v>
      </c>
      <c r="S164" s="106">
        <v>0</v>
      </c>
      <c r="T164" s="107">
        <f t="shared" si="13"/>
        <v>0</v>
      </c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R164" s="108" t="s">
        <v>85</v>
      </c>
      <c r="AT164" s="108" t="s">
        <v>81</v>
      </c>
      <c r="AU164" s="108" t="s">
        <v>86</v>
      </c>
      <c r="AY164" s="8" t="s">
        <v>79</v>
      </c>
      <c r="BE164" s="109">
        <f t="shared" si="14"/>
        <v>0</v>
      </c>
      <c r="BF164" s="109">
        <f t="shared" si="15"/>
        <v>0</v>
      </c>
      <c r="BG164" s="109">
        <f t="shared" si="16"/>
        <v>0</v>
      </c>
      <c r="BH164" s="109">
        <f t="shared" si="17"/>
        <v>0</v>
      </c>
      <c r="BI164" s="109">
        <f t="shared" si="18"/>
        <v>0</v>
      </c>
      <c r="BJ164" s="8" t="s">
        <v>86</v>
      </c>
      <c r="BK164" s="110">
        <f t="shared" si="19"/>
        <v>0</v>
      </c>
      <c r="BL164" s="8" t="s">
        <v>85</v>
      </c>
      <c r="BM164" s="108" t="s">
        <v>243</v>
      </c>
    </row>
    <row r="165" spans="1:65" s="2" customFormat="1" ht="16.5" customHeight="1" x14ac:dyDescent="0.2">
      <c r="A165" s="17"/>
      <c r="B165" s="96"/>
      <c r="C165" s="97" t="s">
        <v>213</v>
      </c>
      <c r="D165" s="97" t="s">
        <v>81</v>
      </c>
      <c r="E165" s="98" t="s">
        <v>244</v>
      </c>
      <c r="F165" s="99" t="s">
        <v>119</v>
      </c>
      <c r="G165" s="100" t="s">
        <v>120</v>
      </c>
      <c r="H165" s="101">
        <v>95.548000000000002</v>
      </c>
      <c r="I165" s="102"/>
      <c r="J165" s="101">
        <f t="shared" si="10"/>
        <v>0</v>
      </c>
      <c r="K165" s="103"/>
      <c r="L165" s="18"/>
      <c r="M165" s="104" t="s">
        <v>0</v>
      </c>
      <c r="N165" s="105" t="s">
        <v>27</v>
      </c>
      <c r="O165" s="33"/>
      <c r="P165" s="106">
        <f t="shared" si="11"/>
        <v>0</v>
      </c>
      <c r="Q165" s="106">
        <v>0</v>
      </c>
      <c r="R165" s="106">
        <f t="shared" si="12"/>
        <v>0</v>
      </c>
      <c r="S165" s="106">
        <v>0</v>
      </c>
      <c r="T165" s="107">
        <f t="shared" si="13"/>
        <v>0</v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R165" s="108" t="s">
        <v>85</v>
      </c>
      <c r="AT165" s="108" t="s">
        <v>81</v>
      </c>
      <c r="AU165" s="108" t="s">
        <v>86</v>
      </c>
      <c r="AY165" s="8" t="s">
        <v>79</v>
      </c>
      <c r="BE165" s="109">
        <f t="shared" si="14"/>
        <v>0</v>
      </c>
      <c r="BF165" s="109">
        <f t="shared" si="15"/>
        <v>0</v>
      </c>
      <c r="BG165" s="109">
        <f t="shared" si="16"/>
        <v>0</v>
      </c>
      <c r="BH165" s="109">
        <f t="shared" si="17"/>
        <v>0</v>
      </c>
      <c r="BI165" s="109">
        <f t="shared" si="18"/>
        <v>0</v>
      </c>
      <c r="BJ165" s="8" t="s">
        <v>86</v>
      </c>
      <c r="BK165" s="110">
        <f t="shared" si="19"/>
        <v>0</v>
      </c>
      <c r="BL165" s="8" t="s">
        <v>85</v>
      </c>
      <c r="BM165" s="108" t="s">
        <v>245</v>
      </c>
    </row>
    <row r="166" spans="1:65" s="7" customFormat="1" ht="22.9" customHeight="1" x14ac:dyDescent="0.2">
      <c r="B166" s="83"/>
      <c r="D166" s="84" t="s">
        <v>43</v>
      </c>
      <c r="E166" s="94" t="s">
        <v>246</v>
      </c>
      <c r="F166" s="94" t="s">
        <v>247</v>
      </c>
      <c r="I166" s="86"/>
      <c r="J166" s="95">
        <f>BK166</f>
        <v>0</v>
      </c>
      <c r="L166" s="83"/>
      <c r="M166" s="88"/>
      <c r="N166" s="89"/>
      <c r="O166" s="89"/>
      <c r="P166" s="90">
        <f>P167</f>
        <v>0</v>
      </c>
      <c r="Q166" s="89"/>
      <c r="R166" s="90">
        <f>R167</f>
        <v>0</v>
      </c>
      <c r="S166" s="89"/>
      <c r="T166" s="91">
        <f>T167</f>
        <v>0</v>
      </c>
      <c r="AR166" s="84" t="s">
        <v>45</v>
      </c>
      <c r="AT166" s="92" t="s">
        <v>43</v>
      </c>
      <c r="AU166" s="92" t="s">
        <v>45</v>
      </c>
      <c r="AY166" s="84" t="s">
        <v>79</v>
      </c>
      <c r="BK166" s="93">
        <f>BK167</f>
        <v>0</v>
      </c>
    </row>
    <row r="167" spans="1:65" s="2" customFormat="1" ht="33" customHeight="1" x14ac:dyDescent="0.2">
      <c r="A167" s="17"/>
      <c r="B167" s="96"/>
      <c r="C167" s="97" t="s">
        <v>217</v>
      </c>
      <c r="D167" s="97" t="s">
        <v>81</v>
      </c>
      <c r="E167" s="98" t="s">
        <v>248</v>
      </c>
      <c r="F167" s="99" t="s">
        <v>249</v>
      </c>
      <c r="G167" s="100" t="s">
        <v>120</v>
      </c>
      <c r="H167" s="101">
        <v>457.23099999999999</v>
      </c>
      <c r="I167" s="102"/>
      <c r="J167" s="101">
        <f>ROUND(I167*H167,3)</f>
        <v>0</v>
      </c>
      <c r="K167" s="103"/>
      <c r="L167" s="18"/>
      <c r="M167" s="121" t="s">
        <v>0</v>
      </c>
      <c r="N167" s="122" t="s">
        <v>27</v>
      </c>
      <c r="O167" s="123"/>
      <c r="P167" s="124">
        <f>O167*H167</f>
        <v>0</v>
      </c>
      <c r="Q167" s="124">
        <v>0</v>
      </c>
      <c r="R167" s="124">
        <f>Q167*H167</f>
        <v>0</v>
      </c>
      <c r="S167" s="124">
        <v>0</v>
      </c>
      <c r="T167" s="125">
        <f>S167*H167</f>
        <v>0</v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R167" s="108" t="s">
        <v>85</v>
      </c>
      <c r="AT167" s="108" t="s">
        <v>81</v>
      </c>
      <c r="AU167" s="108" t="s">
        <v>86</v>
      </c>
      <c r="AY167" s="8" t="s">
        <v>79</v>
      </c>
      <c r="BE167" s="109">
        <f>IF(N167="základná",J167,0)</f>
        <v>0</v>
      </c>
      <c r="BF167" s="109">
        <f>IF(N167="znížená",J167,0)</f>
        <v>0</v>
      </c>
      <c r="BG167" s="109">
        <f>IF(N167="zákl. prenesená",J167,0)</f>
        <v>0</v>
      </c>
      <c r="BH167" s="109">
        <f>IF(N167="zníž. prenesená",J167,0)</f>
        <v>0</v>
      </c>
      <c r="BI167" s="109">
        <f>IF(N167="nulová",J167,0)</f>
        <v>0</v>
      </c>
      <c r="BJ167" s="8" t="s">
        <v>86</v>
      </c>
      <c r="BK167" s="110">
        <f>ROUND(I167*H167,3)</f>
        <v>0</v>
      </c>
      <c r="BL167" s="8" t="s">
        <v>85</v>
      </c>
      <c r="BM167" s="108" t="s">
        <v>259</v>
      </c>
    </row>
    <row r="168" spans="1:65" s="2" customFormat="1" ht="6.95" customHeight="1" x14ac:dyDescent="0.2">
      <c r="A168" s="17"/>
      <c r="B168" s="27"/>
      <c r="C168" s="28"/>
      <c r="D168" s="28"/>
      <c r="E168" s="28"/>
      <c r="F168" s="28"/>
      <c r="G168" s="28"/>
      <c r="H168" s="28"/>
      <c r="I168" s="28"/>
      <c r="J168" s="28"/>
      <c r="K168" s="28"/>
      <c r="L168" s="18"/>
      <c r="M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</sheetData>
  <autoFilter ref="C122:K16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126" t="s">
        <v>2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AT2" s="8" t="s">
        <v>47</v>
      </c>
    </row>
    <row r="3" spans="1:46" s="1" customFormat="1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44</v>
      </c>
    </row>
    <row r="4" spans="1:46" s="1" customFormat="1" ht="24.95" customHeight="1" x14ac:dyDescent="0.2">
      <c r="B4" s="11"/>
      <c r="D4" s="12" t="s">
        <v>51</v>
      </c>
      <c r="L4" s="11"/>
      <c r="M4" s="42" t="s">
        <v>4</v>
      </c>
      <c r="AT4" s="8" t="s">
        <v>1</v>
      </c>
    </row>
    <row r="5" spans="1:46" s="1" customFormat="1" ht="6.95" customHeight="1" x14ac:dyDescent="0.2">
      <c r="B5" s="11"/>
      <c r="L5" s="11"/>
    </row>
    <row r="6" spans="1:46" s="1" customFormat="1" ht="12" customHeight="1" x14ac:dyDescent="0.2">
      <c r="B6" s="11"/>
      <c r="D6" s="14" t="s">
        <v>5</v>
      </c>
      <c r="L6" s="11"/>
    </row>
    <row r="7" spans="1:46" s="1" customFormat="1" ht="16.5" customHeight="1" x14ac:dyDescent="0.2">
      <c r="B7" s="11"/>
      <c r="E7" s="132" t="e">
        <f>#REF!</f>
        <v>#REF!</v>
      </c>
      <c r="F7" s="133"/>
      <c r="G7" s="133"/>
      <c r="H7" s="133"/>
      <c r="L7" s="11"/>
    </row>
    <row r="8" spans="1:46" s="2" customFormat="1" ht="12" customHeight="1" x14ac:dyDescent="0.2">
      <c r="A8" s="17"/>
      <c r="B8" s="18"/>
      <c r="C8" s="17"/>
      <c r="D8" s="14" t="s">
        <v>52</v>
      </c>
      <c r="E8" s="17"/>
      <c r="F8" s="17"/>
      <c r="G8" s="17"/>
      <c r="H8" s="17"/>
      <c r="I8" s="17"/>
      <c r="J8" s="17"/>
      <c r="K8" s="17"/>
      <c r="L8" s="22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2" customFormat="1" ht="16.5" customHeight="1" x14ac:dyDescent="0.2">
      <c r="A9" s="17"/>
      <c r="B9" s="18"/>
      <c r="C9" s="17"/>
      <c r="D9" s="17"/>
      <c r="E9" s="130" t="s">
        <v>260</v>
      </c>
      <c r="F9" s="131"/>
      <c r="G9" s="131"/>
      <c r="H9" s="131"/>
      <c r="I9" s="17"/>
      <c r="J9" s="17"/>
      <c r="K9" s="17"/>
      <c r="L9" s="22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2" customFormat="1" x14ac:dyDescent="0.2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2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2" customFormat="1" ht="12" customHeight="1" x14ac:dyDescent="0.2">
      <c r="A11" s="17"/>
      <c r="B11" s="18"/>
      <c r="C11" s="17"/>
      <c r="D11" s="14" t="s">
        <v>6</v>
      </c>
      <c r="E11" s="17"/>
      <c r="F11" s="13" t="s">
        <v>0</v>
      </c>
      <c r="G11" s="17"/>
      <c r="H11" s="17"/>
      <c r="I11" s="14" t="s">
        <v>7</v>
      </c>
      <c r="J11" s="13" t="s">
        <v>0</v>
      </c>
      <c r="K11" s="17"/>
      <c r="L11" s="2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2" customFormat="1" ht="12" customHeight="1" x14ac:dyDescent="0.2">
      <c r="A12" s="17"/>
      <c r="B12" s="18"/>
      <c r="C12" s="17"/>
      <c r="D12" s="14" t="s">
        <v>8</v>
      </c>
      <c r="E12" s="17"/>
      <c r="F12" s="13" t="s">
        <v>9</v>
      </c>
      <c r="G12" s="17"/>
      <c r="H12" s="17"/>
      <c r="I12" s="14" t="s">
        <v>10</v>
      </c>
      <c r="J12" s="31" t="e">
        <f>#REF!</f>
        <v>#REF!</v>
      </c>
      <c r="K12" s="17"/>
      <c r="L12" s="2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2" customFormat="1" ht="10.9" customHeight="1" x14ac:dyDescent="0.2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2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2" customFormat="1" ht="12" customHeight="1" x14ac:dyDescent="0.2">
      <c r="A14" s="17"/>
      <c r="B14" s="18"/>
      <c r="C14" s="17"/>
      <c r="D14" s="14" t="s">
        <v>11</v>
      </c>
      <c r="E14" s="17"/>
      <c r="F14" s="17"/>
      <c r="G14" s="17"/>
      <c r="H14" s="17"/>
      <c r="I14" s="14" t="s">
        <v>12</v>
      </c>
      <c r="J14" s="13" t="s">
        <v>0</v>
      </c>
      <c r="K14" s="17"/>
      <c r="L14" s="22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2" customFormat="1" ht="18" customHeight="1" x14ac:dyDescent="0.2">
      <c r="A15" s="17"/>
      <c r="B15" s="18"/>
      <c r="C15" s="17"/>
      <c r="D15" s="17"/>
      <c r="E15" s="13" t="s">
        <v>13</v>
      </c>
      <c r="F15" s="17"/>
      <c r="G15" s="17"/>
      <c r="H15" s="17"/>
      <c r="I15" s="14" t="s">
        <v>14</v>
      </c>
      <c r="J15" s="13" t="s">
        <v>0</v>
      </c>
      <c r="K15" s="17"/>
      <c r="L15" s="22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2" customFormat="1" ht="6.95" customHeight="1" x14ac:dyDescent="0.2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2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2" customFormat="1" ht="12" customHeight="1" x14ac:dyDescent="0.2">
      <c r="A17" s="17"/>
      <c r="B17" s="18"/>
      <c r="C17" s="17"/>
      <c r="D17" s="14" t="s">
        <v>15</v>
      </c>
      <c r="E17" s="17"/>
      <c r="F17" s="17"/>
      <c r="G17" s="17"/>
      <c r="H17" s="17"/>
      <c r="I17" s="14" t="s">
        <v>12</v>
      </c>
      <c r="J17" s="15" t="e">
        <f>#REF!</f>
        <v>#REF!</v>
      </c>
      <c r="K17" s="17"/>
      <c r="L17" s="22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2" customFormat="1" ht="18" customHeight="1" x14ac:dyDescent="0.2">
      <c r="A18" s="17"/>
      <c r="B18" s="18"/>
      <c r="C18" s="17"/>
      <c r="D18" s="17"/>
      <c r="E18" s="134" t="e">
        <f>#REF!</f>
        <v>#REF!</v>
      </c>
      <c r="F18" s="128"/>
      <c r="G18" s="128"/>
      <c r="H18" s="128"/>
      <c r="I18" s="14" t="s">
        <v>14</v>
      </c>
      <c r="J18" s="15" t="e">
        <f>#REF!</f>
        <v>#REF!</v>
      </c>
      <c r="K18" s="17"/>
      <c r="L18" s="22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2" customFormat="1" ht="6.95" customHeight="1" x14ac:dyDescent="0.2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2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2" customFormat="1" ht="12" customHeight="1" x14ac:dyDescent="0.2">
      <c r="A20" s="17"/>
      <c r="B20" s="18"/>
      <c r="C20" s="17"/>
      <c r="D20" s="14" t="s">
        <v>16</v>
      </c>
      <c r="E20" s="17"/>
      <c r="F20" s="17"/>
      <c r="G20" s="17"/>
      <c r="H20" s="17"/>
      <c r="I20" s="14" t="s">
        <v>12</v>
      </c>
      <c r="J20" s="13" t="s">
        <v>17</v>
      </c>
      <c r="K20" s="17"/>
      <c r="L20" s="22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2" customFormat="1" ht="18" customHeight="1" x14ac:dyDescent="0.2">
      <c r="A21" s="17"/>
      <c r="B21" s="18"/>
      <c r="C21" s="17"/>
      <c r="D21" s="17"/>
      <c r="E21" s="13" t="s">
        <v>18</v>
      </c>
      <c r="F21" s="17"/>
      <c r="G21" s="17"/>
      <c r="H21" s="17"/>
      <c r="I21" s="14" t="s">
        <v>14</v>
      </c>
      <c r="J21" s="13" t="s">
        <v>0</v>
      </c>
      <c r="K21" s="17"/>
      <c r="L21" s="22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2" customFormat="1" ht="6.95" customHeight="1" x14ac:dyDescent="0.2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2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2" customFormat="1" ht="12" customHeight="1" x14ac:dyDescent="0.2">
      <c r="A23" s="17"/>
      <c r="B23" s="18"/>
      <c r="C23" s="17"/>
      <c r="D23" s="14" t="s">
        <v>19</v>
      </c>
      <c r="E23" s="17"/>
      <c r="F23" s="17"/>
      <c r="G23" s="17"/>
      <c r="H23" s="17"/>
      <c r="I23" s="14" t="s">
        <v>12</v>
      </c>
      <c r="J23" s="13" t="e">
        <f>IF(#REF!="","",#REF!)</f>
        <v>#REF!</v>
      </c>
      <c r="K23" s="17"/>
      <c r="L23" s="22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2" customFormat="1" ht="18" customHeight="1" x14ac:dyDescent="0.2">
      <c r="A24" s="17"/>
      <c r="B24" s="18"/>
      <c r="C24" s="17"/>
      <c r="D24" s="17"/>
      <c r="E24" s="13" t="e">
        <f>IF(#REF!="","",#REF!)</f>
        <v>#REF!</v>
      </c>
      <c r="F24" s="17"/>
      <c r="G24" s="17"/>
      <c r="H24" s="17"/>
      <c r="I24" s="14" t="s">
        <v>14</v>
      </c>
      <c r="J24" s="13" t="e">
        <f>IF(#REF!="","",#REF!)</f>
        <v>#REF!</v>
      </c>
      <c r="K24" s="17"/>
      <c r="L24" s="22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2" customFormat="1" ht="6.95" customHeight="1" x14ac:dyDescent="0.2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2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2" customFormat="1" ht="12" customHeight="1" x14ac:dyDescent="0.2">
      <c r="A26" s="17"/>
      <c r="B26" s="18"/>
      <c r="C26" s="17"/>
      <c r="D26" s="14" t="s">
        <v>20</v>
      </c>
      <c r="E26" s="17"/>
      <c r="F26" s="17"/>
      <c r="G26" s="17"/>
      <c r="H26" s="17"/>
      <c r="I26" s="17"/>
      <c r="J26" s="17"/>
      <c r="K26" s="17"/>
      <c r="L26" s="22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3" customFormat="1" ht="16.5" customHeight="1" x14ac:dyDescent="0.2">
      <c r="A27" s="43"/>
      <c r="B27" s="44"/>
      <c r="C27" s="43"/>
      <c r="D27" s="43"/>
      <c r="E27" s="129" t="s">
        <v>0</v>
      </c>
      <c r="F27" s="129"/>
      <c r="G27" s="129"/>
      <c r="H27" s="129"/>
      <c r="I27" s="43"/>
      <c r="J27" s="43"/>
      <c r="K27" s="43"/>
      <c r="L27" s="45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2" customFormat="1" ht="6.95" customHeight="1" x14ac:dyDescent="0.2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2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2" customFormat="1" ht="6.95" customHeight="1" x14ac:dyDescent="0.2">
      <c r="A29" s="17"/>
      <c r="B29" s="18"/>
      <c r="C29" s="17"/>
      <c r="D29" s="39"/>
      <c r="E29" s="39"/>
      <c r="F29" s="39"/>
      <c r="G29" s="39"/>
      <c r="H29" s="39"/>
      <c r="I29" s="39"/>
      <c r="J29" s="39"/>
      <c r="K29" s="39"/>
      <c r="L29" s="22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2" customFormat="1" ht="25.35" customHeight="1" x14ac:dyDescent="0.2">
      <c r="A30" s="17"/>
      <c r="B30" s="18"/>
      <c r="C30" s="17"/>
      <c r="D30" s="46" t="s">
        <v>21</v>
      </c>
      <c r="E30" s="17"/>
      <c r="F30" s="17"/>
      <c r="G30" s="17"/>
      <c r="H30" s="17"/>
      <c r="I30" s="17"/>
      <c r="J30" s="41">
        <f>ROUND(J121, 2)</f>
        <v>0</v>
      </c>
      <c r="K30" s="17"/>
      <c r="L30" s="22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2" customFormat="1" ht="6.95" customHeight="1" x14ac:dyDescent="0.2">
      <c r="A31" s="17"/>
      <c r="B31" s="18"/>
      <c r="C31" s="17"/>
      <c r="D31" s="39"/>
      <c r="E31" s="39"/>
      <c r="F31" s="39"/>
      <c r="G31" s="39"/>
      <c r="H31" s="39"/>
      <c r="I31" s="39"/>
      <c r="J31" s="39"/>
      <c r="K31" s="39"/>
      <c r="L31" s="22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2" customFormat="1" ht="14.45" customHeight="1" x14ac:dyDescent="0.2">
      <c r="A32" s="17"/>
      <c r="B32" s="18"/>
      <c r="C32" s="17"/>
      <c r="D32" s="17"/>
      <c r="E32" s="17"/>
      <c r="F32" s="20" t="s">
        <v>23</v>
      </c>
      <c r="G32" s="17"/>
      <c r="H32" s="17"/>
      <c r="I32" s="20" t="s">
        <v>22</v>
      </c>
      <c r="J32" s="20" t="s">
        <v>24</v>
      </c>
      <c r="K32" s="17"/>
      <c r="L32" s="22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2" customFormat="1" ht="14.45" customHeight="1" x14ac:dyDescent="0.2">
      <c r="A33" s="17"/>
      <c r="B33" s="18"/>
      <c r="C33" s="17"/>
      <c r="D33" s="47" t="s">
        <v>25</v>
      </c>
      <c r="E33" s="21" t="s">
        <v>26</v>
      </c>
      <c r="F33" s="48">
        <f>ROUND((SUM(BE121:BE149)),  2)</f>
        <v>0</v>
      </c>
      <c r="G33" s="49"/>
      <c r="H33" s="49"/>
      <c r="I33" s="50">
        <v>0.2</v>
      </c>
      <c r="J33" s="48">
        <f>ROUND(((SUM(BE121:BE149))*I33),  2)</f>
        <v>0</v>
      </c>
      <c r="K33" s="17"/>
      <c r="L33" s="22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2" customFormat="1" ht="14.45" customHeight="1" x14ac:dyDescent="0.2">
      <c r="A34" s="17"/>
      <c r="B34" s="18"/>
      <c r="C34" s="17"/>
      <c r="D34" s="17"/>
      <c r="E34" s="21" t="s">
        <v>27</v>
      </c>
      <c r="F34" s="48">
        <f>ROUND((SUM(BF121:BF149)),  2)</f>
        <v>0</v>
      </c>
      <c r="G34" s="49"/>
      <c r="H34" s="49"/>
      <c r="I34" s="50">
        <v>0.2</v>
      </c>
      <c r="J34" s="48">
        <f>ROUND(((SUM(BF121:BF149))*I34),  2)</f>
        <v>0</v>
      </c>
      <c r="K34" s="17"/>
      <c r="L34" s="22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2" customFormat="1" ht="14.45" hidden="1" customHeight="1" x14ac:dyDescent="0.2">
      <c r="A35" s="17"/>
      <c r="B35" s="18"/>
      <c r="C35" s="17"/>
      <c r="D35" s="17"/>
      <c r="E35" s="14" t="s">
        <v>28</v>
      </c>
      <c r="F35" s="51">
        <f>ROUND((SUM(BG121:BG149)),  2)</f>
        <v>0</v>
      </c>
      <c r="G35" s="17"/>
      <c r="H35" s="17"/>
      <c r="I35" s="52">
        <v>0.2</v>
      </c>
      <c r="J35" s="51">
        <f>0</f>
        <v>0</v>
      </c>
      <c r="K35" s="17"/>
      <c r="L35" s="22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2" customFormat="1" ht="14.45" hidden="1" customHeight="1" x14ac:dyDescent="0.2">
      <c r="A36" s="17"/>
      <c r="B36" s="18"/>
      <c r="C36" s="17"/>
      <c r="D36" s="17"/>
      <c r="E36" s="14" t="s">
        <v>29</v>
      </c>
      <c r="F36" s="51">
        <f>ROUND((SUM(BH121:BH149)),  2)</f>
        <v>0</v>
      </c>
      <c r="G36" s="17"/>
      <c r="H36" s="17"/>
      <c r="I36" s="52">
        <v>0.2</v>
      </c>
      <c r="J36" s="51">
        <f>0</f>
        <v>0</v>
      </c>
      <c r="K36" s="17"/>
      <c r="L36" s="22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2" customFormat="1" ht="14.45" hidden="1" customHeight="1" x14ac:dyDescent="0.2">
      <c r="A37" s="17"/>
      <c r="B37" s="18"/>
      <c r="C37" s="17"/>
      <c r="D37" s="17"/>
      <c r="E37" s="21" t="s">
        <v>30</v>
      </c>
      <c r="F37" s="48">
        <f>ROUND((SUM(BI121:BI149)),  2)</f>
        <v>0</v>
      </c>
      <c r="G37" s="49"/>
      <c r="H37" s="49"/>
      <c r="I37" s="50">
        <v>0</v>
      </c>
      <c r="J37" s="48">
        <f>0</f>
        <v>0</v>
      </c>
      <c r="K37" s="17"/>
      <c r="L37" s="22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2" customFormat="1" ht="6.95" customHeight="1" x14ac:dyDescent="0.2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22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" customFormat="1" ht="25.35" customHeight="1" x14ac:dyDescent="0.2">
      <c r="A39" s="17"/>
      <c r="B39" s="18"/>
      <c r="C39" s="53"/>
      <c r="D39" s="54" t="s">
        <v>31</v>
      </c>
      <c r="E39" s="34"/>
      <c r="F39" s="34"/>
      <c r="G39" s="55" t="s">
        <v>32</v>
      </c>
      <c r="H39" s="56" t="s">
        <v>33</v>
      </c>
      <c r="I39" s="34"/>
      <c r="J39" s="57">
        <f>SUM(J30:J37)</f>
        <v>0</v>
      </c>
      <c r="K39" s="58"/>
      <c r="L39" s="2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2" customFormat="1" ht="14.45" customHeight="1" x14ac:dyDescent="0.2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2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" customFormat="1" ht="14.45" customHeight="1" x14ac:dyDescent="0.2">
      <c r="B41" s="11"/>
      <c r="L41" s="11"/>
    </row>
    <row r="42" spans="1:31" s="1" customFormat="1" ht="14.45" customHeight="1" x14ac:dyDescent="0.2">
      <c r="B42" s="11"/>
      <c r="L42" s="11"/>
    </row>
    <row r="43" spans="1:31" s="1" customFormat="1" ht="14.45" customHeight="1" x14ac:dyDescent="0.2">
      <c r="B43" s="11"/>
      <c r="L43" s="11"/>
    </row>
    <row r="44" spans="1:31" s="1" customFormat="1" ht="14.45" customHeight="1" x14ac:dyDescent="0.2">
      <c r="B44" s="11"/>
      <c r="L44" s="11"/>
    </row>
    <row r="45" spans="1:31" s="1" customFormat="1" ht="14.45" customHeight="1" x14ac:dyDescent="0.2">
      <c r="B45" s="11"/>
      <c r="L45" s="11"/>
    </row>
    <row r="46" spans="1:31" s="1" customFormat="1" ht="14.45" customHeight="1" x14ac:dyDescent="0.2">
      <c r="B46" s="11"/>
      <c r="L46" s="11"/>
    </row>
    <row r="47" spans="1:31" s="1" customFormat="1" ht="14.45" customHeight="1" x14ac:dyDescent="0.2">
      <c r="B47" s="11"/>
      <c r="L47" s="11"/>
    </row>
    <row r="48" spans="1:31" s="1" customFormat="1" ht="14.45" customHeight="1" x14ac:dyDescent="0.2">
      <c r="B48" s="11"/>
      <c r="L48" s="11"/>
    </row>
    <row r="49" spans="1:31" s="1" customFormat="1" ht="14.45" customHeight="1" x14ac:dyDescent="0.2">
      <c r="B49" s="11"/>
      <c r="L49" s="11"/>
    </row>
    <row r="50" spans="1:31" s="2" customFormat="1" ht="14.45" customHeight="1" x14ac:dyDescent="0.2">
      <c r="B50" s="22"/>
      <c r="D50" s="23" t="s">
        <v>34</v>
      </c>
      <c r="E50" s="24"/>
      <c r="F50" s="24"/>
      <c r="G50" s="23" t="s">
        <v>35</v>
      </c>
      <c r="H50" s="24"/>
      <c r="I50" s="24"/>
      <c r="J50" s="24"/>
      <c r="K50" s="24"/>
      <c r="L50" s="22"/>
    </row>
    <row r="51" spans="1:31" x14ac:dyDescent="0.2">
      <c r="B51" s="11"/>
      <c r="L51" s="11"/>
    </row>
    <row r="52" spans="1:31" x14ac:dyDescent="0.2">
      <c r="B52" s="11"/>
      <c r="L52" s="11"/>
    </row>
    <row r="53" spans="1:31" x14ac:dyDescent="0.2">
      <c r="B53" s="11"/>
      <c r="L53" s="11"/>
    </row>
    <row r="54" spans="1:31" x14ac:dyDescent="0.2">
      <c r="B54" s="11"/>
      <c r="L54" s="11"/>
    </row>
    <row r="55" spans="1:31" x14ac:dyDescent="0.2">
      <c r="B55" s="11"/>
      <c r="L55" s="11"/>
    </row>
    <row r="56" spans="1:31" x14ac:dyDescent="0.2">
      <c r="B56" s="11"/>
      <c r="L56" s="11"/>
    </row>
    <row r="57" spans="1:31" x14ac:dyDescent="0.2">
      <c r="B57" s="11"/>
      <c r="L57" s="11"/>
    </row>
    <row r="58" spans="1:31" x14ac:dyDescent="0.2">
      <c r="B58" s="11"/>
      <c r="L58" s="11"/>
    </row>
    <row r="59" spans="1:31" x14ac:dyDescent="0.2">
      <c r="B59" s="11"/>
      <c r="L59" s="11"/>
    </row>
    <row r="60" spans="1:31" x14ac:dyDescent="0.2">
      <c r="B60" s="11"/>
      <c r="L60" s="11"/>
    </row>
    <row r="61" spans="1:31" s="2" customFormat="1" ht="12.75" x14ac:dyDescent="0.2">
      <c r="A61" s="17"/>
      <c r="B61" s="18"/>
      <c r="C61" s="17"/>
      <c r="D61" s="25" t="s">
        <v>36</v>
      </c>
      <c r="E61" s="19"/>
      <c r="F61" s="59" t="s">
        <v>37</v>
      </c>
      <c r="G61" s="25" t="s">
        <v>36</v>
      </c>
      <c r="H61" s="19"/>
      <c r="I61" s="19"/>
      <c r="J61" s="60" t="s">
        <v>37</v>
      </c>
      <c r="K61" s="19"/>
      <c r="L61" s="22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">
      <c r="B62" s="11"/>
      <c r="L62" s="11"/>
    </row>
    <row r="63" spans="1:31" x14ac:dyDescent="0.2">
      <c r="B63" s="11"/>
      <c r="L63" s="11"/>
    </row>
    <row r="64" spans="1:31" x14ac:dyDescent="0.2">
      <c r="B64" s="11"/>
      <c r="L64" s="11"/>
    </row>
    <row r="65" spans="1:31" s="2" customFormat="1" ht="12.75" x14ac:dyDescent="0.2">
      <c r="A65" s="17"/>
      <c r="B65" s="18"/>
      <c r="C65" s="17"/>
      <c r="D65" s="23" t="s">
        <v>38</v>
      </c>
      <c r="E65" s="26"/>
      <c r="F65" s="26"/>
      <c r="G65" s="23" t="s">
        <v>39</v>
      </c>
      <c r="H65" s="26"/>
      <c r="I65" s="26"/>
      <c r="J65" s="26"/>
      <c r="K65" s="26"/>
      <c r="L65" s="22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">
      <c r="B66" s="11"/>
      <c r="L66" s="11"/>
    </row>
    <row r="67" spans="1:31" x14ac:dyDescent="0.2">
      <c r="B67" s="11"/>
      <c r="L67" s="11"/>
    </row>
    <row r="68" spans="1:31" x14ac:dyDescent="0.2">
      <c r="B68" s="11"/>
      <c r="L68" s="11"/>
    </row>
    <row r="69" spans="1:31" x14ac:dyDescent="0.2">
      <c r="B69" s="11"/>
      <c r="L69" s="11"/>
    </row>
    <row r="70" spans="1:31" x14ac:dyDescent="0.2">
      <c r="B70" s="11"/>
      <c r="L70" s="11"/>
    </row>
    <row r="71" spans="1:31" x14ac:dyDescent="0.2">
      <c r="B71" s="11"/>
      <c r="L71" s="11"/>
    </row>
    <row r="72" spans="1:31" x14ac:dyDescent="0.2">
      <c r="B72" s="11"/>
      <c r="L72" s="11"/>
    </row>
    <row r="73" spans="1:31" x14ac:dyDescent="0.2">
      <c r="B73" s="11"/>
      <c r="L73" s="11"/>
    </row>
    <row r="74" spans="1:31" x14ac:dyDescent="0.2">
      <c r="B74" s="11"/>
      <c r="L74" s="11"/>
    </row>
    <row r="75" spans="1:31" x14ac:dyDescent="0.2">
      <c r="B75" s="11"/>
      <c r="L75" s="11"/>
    </row>
    <row r="76" spans="1:31" s="2" customFormat="1" ht="12.75" x14ac:dyDescent="0.2">
      <c r="A76" s="17"/>
      <c r="B76" s="18"/>
      <c r="C76" s="17"/>
      <c r="D76" s="25" t="s">
        <v>36</v>
      </c>
      <c r="E76" s="19"/>
      <c r="F76" s="59" t="s">
        <v>37</v>
      </c>
      <c r="G76" s="25" t="s">
        <v>36</v>
      </c>
      <c r="H76" s="19"/>
      <c r="I76" s="19"/>
      <c r="J76" s="60" t="s">
        <v>37</v>
      </c>
      <c r="K76" s="19"/>
      <c r="L76" s="22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2" customFormat="1" ht="14.45" customHeight="1" x14ac:dyDescent="0.2">
      <c r="A77" s="17"/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2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81" spans="1:47" s="2" customFormat="1" ht="6.95" customHeight="1" x14ac:dyDescent="0.2">
      <c r="A81" s="17"/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22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2" customFormat="1" ht="24.95" customHeight="1" x14ac:dyDescent="0.2">
      <c r="A82" s="17"/>
      <c r="B82" s="18"/>
      <c r="C82" s="12" t="s">
        <v>53</v>
      </c>
      <c r="D82" s="17"/>
      <c r="E82" s="17"/>
      <c r="F82" s="17"/>
      <c r="G82" s="17"/>
      <c r="H82" s="17"/>
      <c r="I82" s="17"/>
      <c r="J82" s="17"/>
      <c r="K82" s="17"/>
      <c r="L82" s="22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2" customFormat="1" ht="6.95" customHeight="1" x14ac:dyDescent="0.2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22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2" customFormat="1" ht="12" customHeight="1" x14ac:dyDescent="0.2">
      <c r="A84" s="17"/>
      <c r="B84" s="18"/>
      <c r="C84" s="14" t="s">
        <v>5</v>
      </c>
      <c r="D84" s="17"/>
      <c r="E84" s="17"/>
      <c r="F84" s="17"/>
      <c r="G84" s="17"/>
      <c r="H84" s="17"/>
      <c r="I84" s="17"/>
      <c r="J84" s="17"/>
      <c r="K84" s="17"/>
      <c r="L84" s="22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2" customFormat="1" ht="16.5" customHeight="1" x14ac:dyDescent="0.2">
      <c r="A85" s="17"/>
      <c r="B85" s="18"/>
      <c r="C85" s="17"/>
      <c r="D85" s="17"/>
      <c r="E85" s="132" t="e">
        <f>E7</f>
        <v>#REF!</v>
      </c>
      <c r="F85" s="133"/>
      <c r="G85" s="133"/>
      <c r="H85" s="133"/>
      <c r="I85" s="17"/>
      <c r="J85" s="17"/>
      <c r="K85" s="17"/>
      <c r="L85" s="22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2" customFormat="1" ht="12" customHeight="1" x14ac:dyDescent="0.2">
      <c r="A86" s="17"/>
      <c r="B86" s="18"/>
      <c r="C86" s="14" t="s">
        <v>52</v>
      </c>
      <c r="D86" s="17"/>
      <c r="E86" s="17"/>
      <c r="F86" s="17"/>
      <c r="G86" s="17"/>
      <c r="H86" s="17"/>
      <c r="I86" s="17"/>
      <c r="J86" s="17"/>
      <c r="K86" s="17"/>
      <c r="L86" s="22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2" customFormat="1" ht="16.5" customHeight="1" x14ac:dyDescent="0.2">
      <c r="A87" s="17"/>
      <c r="B87" s="18"/>
      <c r="C87" s="17"/>
      <c r="D87" s="17"/>
      <c r="E87" s="130" t="str">
        <f>E9</f>
        <v>03 - Cyklistická cestička - 3. úsek</v>
      </c>
      <c r="F87" s="131"/>
      <c r="G87" s="131"/>
      <c r="H87" s="131"/>
      <c r="I87" s="17"/>
      <c r="J87" s="17"/>
      <c r="K87" s="17"/>
      <c r="L87" s="22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2" customFormat="1" ht="6.95" customHeight="1" x14ac:dyDescent="0.2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22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2" customFormat="1" ht="12" customHeight="1" x14ac:dyDescent="0.2">
      <c r="A89" s="17"/>
      <c r="B89" s="18"/>
      <c r="C89" s="14" t="s">
        <v>8</v>
      </c>
      <c r="D89" s="17"/>
      <c r="E89" s="17"/>
      <c r="F89" s="13" t="str">
        <f>F12</f>
        <v xml:space="preserve"> </v>
      </c>
      <c r="G89" s="17"/>
      <c r="H89" s="17"/>
      <c r="I89" s="14" t="s">
        <v>10</v>
      </c>
      <c r="J89" s="31" t="e">
        <f>IF(J12="","",J12)</f>
        <v>#REF!</v>
      </c>
      <c r="K89" s="17"/>
      <c r="L89" s="22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2" customFormat="1" ht="6.95" customHeight="1" x14ac:dyDescent="0.2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22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2" customFormat="1" ht="25.7" customHeight="1" x14ac:dyDescent="0.2">
      <c r="A91" s="17"/>
      <c r="B91" s="18"/>
      <c r="C91" s="14" t="s">
        <v>11</v>
      </c>
      <c r="D91" s="17"/>
      <c r="E91" s="17"/>
      <c r="F91" s="13" t="str">
        <f>E15</f>
        <v>Mesto Levice</v>
      </c>
      <c r="G91" s="17"/>
      <c r="H91" s="17"/>
      <c r="I91" s="14" t="s">
        <v>16</v>
      </c>
      <c r="J91" s="16" t="str">
        <f>E21</f>
        <v>STAVPROS PLUS s.r.o.</v>
      </c>
      <c r="K91" s="17"/>
      <c r="L91" s="22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2" customFormat="1" ht="15.2" customHeight="1" x14ac:dyDescent="0.2">
      <c r="A92" s="17"/>
      <c r="B92" s="18"/>
      <c r="C92" s="14" t="s">
        <v>15</v>
      </c>
      <c r="D92" s="17"/>
      <c r="E92" s="17"/>
      <c r="F92" s="13" t="e">
        <f>IF(E18="","",E18)</f>
        <v>#REF!</v>
      </c>
      <c r="G92" s="17"/>
      <c r="H92" s="17"/>
      <c r="I92" s="14" t="s">
        <v>19</v>
      </c>
      <c r="J92" s="16" t="e">
        <f>E24</f>
        <v>#REF!</v>
      </c>
      <c r="K92" s="17"/>
      <c r="L92" s="22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2" customFormat="1" ht="10.35" customHeight="1" x14ac:dyDescent="0.2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22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47" s="2" customFormat="1" ht="29.25" customHeight="1" x14ac:dyDescent="0.2">
      <c r="A94" s="17"/>
      <c r="B94" s="18"/>
      <c r="C94" s="61" t="s">
        <v>54</v>
      </c>
      <c r="D94" s="53"/>
      <c r="E94" s="53"/>
      <c r="F94" s="53"/>
      <c r="G94" s="53"/>
      <c r="H94" s="53"/>
      <c r="I94" s="53"/>
      <c r="J94" s="62" t="s">
        <v>55</v>
      </c>
      <c r="K94" s="53"/>
      <c r="L94" s="22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47" s="2" customFormat="1" ht="10.35" customHeight="1" x14ac:dyDescent="0.2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22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47" s="2" customFormat="1" ht="22.9" customHeight="1" x14ac:dyDescent="0.2">
      <c r="A96" s="17"/>
      <c r="B96" s="18"/>
      <c r="C96" s="63" t="s">
        <v>56</v>
      </c>
      <c r="D96" s="17"/>
      <c r="E96" s="17"/>
      <c r="F96" s="17"/>
      <c r="G96" s="17"/>
      <c r="H96" s="17"/>
      <c r="I96" s="17"/>
      <c r="J96" s="41">
        <f>J121</f>
        <v>0</v>
      </c>
      <c r="K96" s="17"/>
      <c r="L96" s="22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U96" s="8" t="s">
        <v>57</v>
      </c>
    </row>
    <row r="97" spans="1:31" s="4" customFormat="1" ht="24.95" customHeight="1" x14ac:dyDescent="0.2">
      <c r="B97" s="64"/>
      <c r="D97" s="65" t="s">
        <v>58</v>
      </c>
      <c r="E97" s="66"/>
      <c r="F97" s="66"/>
      <c r="G97" s="66"/>
      <c r="H97" s="66"/>
      <c r="I97" s="66"/>
      <c r="J97" s="67">
        <f>J122</f>
        <v>0</v>
      </c>
      <c r="L97" s="64"/>
    </row>
    <row r="98" spans="1:31" s="5" customFormat="1" ht="19.899999999999999" customHeight="1" x14ac:dyDescent="0.2">
      <c r="B98" s="68"/>
      <c r="D98" s="69" t="s">
        <v>59</v>
      </c>
      <c r="E98" s="70"/>
      <c r="F98" s="70"/>
      <c r="G98" s="70"/>
      <c r="H98" s="70"/>
      <c r="I98" s="70"/>
      <c r="J98" s="71">
        <f>J123</f>
        <v>0</v>
      </c>
      <c r="L98" s="68"/>
    </row>
    <row r="99" spans="1:31" s="5" customFormat="1" ht="19.899999999999999" customHeight="1" x14ac:dyDescent="0.2">
      <c r="B99" s="68"/>
      <c r="D99" s="69" t="s">
        <v>60</v>
      </c>
      <c r="E99" s="70"/>
      <c r="F99" s="70"/>
      <c r="G99" s="70"/>
      <c r="H99" s="70"/>
      <c r="I99" s="70"/>
      <c r="J99" s="71">
        <f>J128</f>
        <v>0</v>
      </c>
      <c r="L99" s="68"/>
    </row>
    <row r="100" spans="1:31" s="5" customFormat="1" ht="19.899999999999999" customHeight="1" x14ac:dyDescent="0.2">
      <c r="B100" s="68"/>
      <c r="D100" s="69" t="s">
        <v>63</v>
      </c>
      <c r="E100" s="70"/>
      <c r="F100" s="70"/>
      <c r="G100" s="70"/>
      <c r="H100" s="70"/>
      <c r="I100" s="70"/>
      <c r="J100" s="71">
        <f>J130</f>
        <v>0</v>
      </c>
      <c r="L100" s="68"/>
    </row>
    <row r="101" spans="1:31" s="5" customFormat="1" ht="19.899999999999999" customHeight="1" x14ac:dyDescent="0.2">
      <c r="B101" s="68"/>
      <c r="D101" s="69" t="s">
        <v>64</v>
      </c>
      <c r="E101" s="70"/>
      <c r="F101" s="70"/>
      <c r="G101" s="70"/>
      <c r="H101" s="70"/>
      <c r="I101" s="70"/>
      <c r="J101" s="71">
        <f>J148</f>
        <v>0</v>
      </c>
      <c r="L101" s="68"/>
    </row>
    <row r="102" spans="1:31" s="2" customFormat="1" ht="21.75" customHeight="1" x14ac:dyDescent="0.2">
      <c r="A102" s="17"/>
      <c r="B102" s="18"/>
      <c r="C102" s="17"/>
      <c r="D102" s="17"/>
      <c r="E102" s="17"/>
      <c r="F102" s="17"/>
      <c r="G102" s="17"/>
      <c r="H102" s="17"/>
      <c r="I102" s="17"/>
      <c r="J102" s="17"/>
      <c r="K102" s="17"/>
      <c r="L102" s="22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2" customFormat="1" ht="6.95" customHeight="1" x14ac:dyDescent="0.2">
      <c r="A103" s="17"/>
      <c r="B103" s="27"/>
      <c r="C103" s="28"/>
      <c r="D103" s="28"/>
      <c r="E103" s="28"/>
      <c r="F103" s="28"/>
      <c r="G103" s="28"/>
      <c r="H103" s="28"/>
      <c r="I103" s="28"/>
      <c r="J103" s="28"/>
      <c r="K103" s="28"/>
      <c r="L103" s="22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7" spans="1:31" s="2" customFormat="1" ht="6.95" customHeight="1" x14ac:dyDescent="0.2">
      <c r="A107" s="17"/>
      <c r="B107" s="29"/>
      <c r="C107" s="30"/>
      <c r="D107" s="30"/>
      <c r="E107" s="30"/>
      <c r="F107" s="30"/>
      <c r="G107" s="30"/>
      <c r="H107" s="30"/>
      <c r="I107" s="30"/>
      <c r="J107" s="30"/>
      <c r="K107" s="30"/>
      <c r="L107" s="22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s="2" customFormat="1" ht="24.95" customHeight="1" x14ac:dyDescent="0.2">
      <c r="A108" s="17"/>
      <c r="B108" s="18"/>
      <c r="C108" s="12" t="s">
        <v>65</v>
      </c>
      <c r="D108" s="17"/>
      <c r="E108" s="17"/>
      <c r="F108" s="17"/>
      <c r="G108" s="17"/>
      <c r="H108" s="17"/>
      <c r="I108" s="17"/>
      <c r="J108" s="17"/>
      <c r="K108" s="17"/>
      <c r="L108" s="22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2" customFormat="1" ht="6.95" customHeight="1" x14ac:dyDescent="0.2">
      <c r="A109" s="17"/>
      <c r="B109" s="18"/>
      <c r="C109" s="17"/>
      <c r="D109" s="17"/>
      <c r="E109" s="17"/>
      <c r="F109" s="17"/>
      <c r="G109" s="17"/>
      <c r="H109" s="17"/>
      <c r="I109" s="17"/>
      <c r="J109" s="17"/>
      <c r="K109" s="17"/>
      <c r="L109" s="22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2" customFormat="1" ht="12" customHeight="1" x14ac:dyDescent="0.2">
      <c r="A110" s="17"/>
      <c r="B110" s="18"/>
      <c r="C110" s="14" t="s">
        <v>5</v>
      </c>
      <c r="D110" s="17"/>
      <c r="E110" s="17"/>
      <c r="F110" s="17"/>
      <c r="G110" s="17"/>
      <c r="H110" s="17"/>
      <c r="I110" s="17"/>
      <c r="J110" s="17"/>
      <c r="K110" s="17"/>
      <c r="L110" s="22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2" customFormat="1" ht="16.5" customHeight="1" x14ac:dyDescent="0.2">
      <c r="A111" s="17"/>
      <c r="B111" s="18"/>
      <c r="C111" s="17"/>
      <c r="D111" s="17"/>
      <c r="E111" s="132" t="e">
        <f>E7</f>
        <v>#REF!</v>
      </c>
      <c r="F111" s="133"/>
      <c r="G111" s="133"/>
      <c r="H111" s="133"/>
      <c r="I111" s="17"/>
      <c r="J111" s="17"/>
      <c r="K111" s="17"/>
      <c r="L111" s="22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2" customFormat="1" ht="12" customHeight="1" x14ac:dyDescent="0.2">
      <c r="A112" s="17"/>
      <c r="B112" s="18"/>
      <c r="C112" s="14" t="s">
        <v>52</v>
      </c>
      <c r="D112" s="17"/>
      <c r="E112" s="17"/>
      <c r="F112" s="17"/>
      <c r="G112" s="17"/>
      <c r="H112" s="17"/>
      <c r="I112" s="17"/>
      <c r="J112" s="17"/>
      <c r="K112" s="17"/>
      <c r="L112" s="22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65" s="2" customFormat="1" ht="16.5" customHeight="1" x14ac:dyDescent="0.2">
      <c r="A113" s="17"/>
      <c r="B113" s="18"/>
      <c r="C113" s="17"/>
      <c r="D113" s="17"/>
      <c r="E113" s="130" t="str">
        <f>E9</f>
        <v>03 - Cyklistická cestička - 3. úsek</v>
      </c>
      <c r="F113" s="131"/>
      <c r="G113" s="131"/>
      <c r="H113" s="131"/>
      <c r="I113" s="17"/>
      <c r="J113" s="17"/>
      <c r="K113" s="17"/>
      <c r="L113" s="22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65" s="2" customFormat="1" ht="6.95" customHeight="1" x14ac:dyDescent="0.2">
      <c r="A114" s="17"/>
      <c r="B114" s="18"/>
      <c r="C114" s="17"/>
      <c r="D114" s="17"/>
      <c r="E114" s="17"/>
      <c r="F114" s="17"/>
      <c r="G114" s="17"/>
      <c r="H114" s="17"/>
      <c r="I114" s="17"/>
      <c r="J114" s="17"/>
      <c r="K114" s="17"/>
      <c r="L114" s="22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65" s="2" customFormat="1" ht="12" customHeight="1" x14ac:dyDescent="0.2">
      <c r="A115" s="17"/>
      <c r="B115" s="18"/>
      <c r="C115" s="14" t="s">
        <v>8</v>
      </c>
      <c r="D115" s="17"/>
      <c r="E115" s="17"/>
      <c r="F115" s="13" t="str">
        <f>F12</f>
        <v xml:space="preserve"> </v>
      </c>
      <c r="G115" s="17"/>
      <c r="H115" s="17"/>
      <c r="I115" s="14" t="s">
        <v>10</v>
      </c>
      <c r="J115" s="31" t="e">
        <f>IF(J12="","",J12)</f>
        <v>#REF!</v>
      </c>
      <c r="K115" s="17"/>
      <c r="L115" s="22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65" s="2" customFormat="1" ht="6.95" customHeight="1" x14ac:dyDescent="0.2">
      <c r="A116" s="17"/>
      <c r="B116" s="18"/>
      <c r="C116" s="17"/>
      <c r="D116" s="17"/>
      <c r="E116" s="17"/>
      <c r="F116" s="17"/>
      <c r="G116" s="17"/>
      <c r="H116" s="17"/>
      <c r="I116" s="17"/>
      <c r="J116" s="17"/>
      <c r="K116" s="17"/>
      <c r="L116" s="22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65" s="2" customFormat="1" ht="25.7" customHeight="1" x14ac:dyDescent="0.2">
      <c r="A117" s="17"/>
      <c r="B117" s="18"/>
      <c r="C117" s="14" t="s">
        <v>11</v>
      </c>
      <c r="D117" s="17"/>
      <c r="E117" s="17"/>
      <c r="F117" s="13" t="str">
        <f>E15</f>
        <v>Mesto Levice</v>
      </c>
      <c r="G117" s="17"/>
      <c r="H117" s="17"/>
      <c r="I117" s="14" t="s">
        <v>16</v>
      </c>
      <c r="J117" s="16" t="str">
        <f>E21</f>
        <v>STAVPROS PLUS s.r.o.</v>
      </c>
      <c r="K117" s="17"/>
      <c r="L117" s="22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65" s="2" customFormat="1" ht="15.2" customHeight="1" x14ac:dyDescent="0.2">
      <c r="A118" s="17"/>
      <c r="B118" s="18"/>
      <c r="C118" s="14" t="s">
        <v>15</v>
      </c>
      <c r="D118" s="17"/>
      <c r="E118" s="17"/>
      <c r="F118" s="13" t="e">
        <f>IF(E18="","",E18)</f>
        <v>#REF!</v>
      </c>
      <c r="G118" s="17"/>
      <c r="H118" s="17"/>
      <c r="I118" s="14" t="s">
        <v>19</v>
      </c>
      <c r="J118" s="16" t="e">
        <f>E24</f>
        <v>#REF!</v>
      </c>
      <c r="K118" s="17"/>
      <c r="L118" s="22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65" s="2" customFormat="1" ht="10.35" customHeight="1" x14ac:dyDescent="0.2">
      <c r="A119" s="17"/>
      <c r="B119" s="18"/>
      <c r="C119" s="17"/>
      <c r="D119" s="17"/>
      <c r="E119" s="17"/>
      <c r="F119" s="17"/>
      <c r="G119" s="17"/>
      <c r="H119" s="17"/>
      <c r="I119" s="17"/>
      <c r="J119" s="17"/>
      <c r="K119" s="17"/>
      <c r="L119" s="22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65" s="6" customFormat="1" ht="29.25" customHeight="1" x14ac:dyDescent="0.2">
      <c r="A120" s="72"/>
      <c r="B120" s="73"/>
      <c r="C120" s="74" t="s">
        <v>66</v>
      </c>
      <c r="D120" s="75" t="s">
        <v>42</v>
      </c>
      <c r="E120" s="75" t="s">
        <v>40</v>
      </c>
      <c r="F120" s="75" t="s">
        <v>41</v>
      </c>
      <c r="G120" s="75" t="s">
        <v>67</v>
      </c>
      <c r="H120" s="75" t="s">
        <v>68</v>
      </c>
      <c r="I120" s="75" t="s">
        <v>69</v>
      </c>
      <c r="J120" s="76" t="s">
        <v>55</v>
      </c>
      <c r="K120" s="77" t="s">
        <v>70</v>
      </c>
      <c r="L120" s="78"/>
      <c r="M120" s="35" t="s">
        <v>0</v>
      </c>
      <c r="N120" s="36" t="s">
        <v>25</v>
      </c>
      <c r="O120" s="36" t="s">
        <v>71</v>
      </c>
      <c r="P120" s="36" t="s">
        <v>72</v>
      </c>
      <c r="Q120" s="36" t="s">
        <v>73</v>
      </c>
      <c r="R120" s="36" t="s">
        <v>74</v>
      </c>
      <c r="S120" s="36" t="s">
        <v>75</v>
      </c>
      <c r="T120" s="37" t="s">
        <v>76</v>
      </c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</row>
    <row r="121" spans="1:65" s="2" customFormat="1" ht="22.9" customHeight="1" x14ac:dyDescent="0.25">
      <c r="A121" s="17"/>
      <c r="B121" s="18"/>
      <c r="C121" s="40" t="s">
        <v>56</v>
      </c>
      <c r="D121" s="17"/>
      <c r="E121" s="17"/>
      <c r="F121" s="17"/>
      <c r="G121" s="17"/>
      <c r="H121" s="17"/>
      <c r="I121" s="17"/>
      <c r="J121" s="79">
        <f>BK121</f>
        <v>0</v>
      </c>
      <c r="K121" s="17"/>
      <c r="L121" s="18"/>
      <c r="M121" s="38"/>
      <c r="N121" s="32"/>
      <c r="O121" s="39"/>
      <c r="P121" s="80">
        <f>P122</f>
        <v>0</v>
      </c>
      <c r="Q121" s="39"/>
      <c r="R121" s="80">
        <f>R122</f>
        <v>7.1379432600000001</v>
      </c>
      <c r="S121" s="39"/>
      <c r="T121" s="81">
        <f>T122</f>
        <v>0</v>
      </c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T121" s="8" t="s">
        <v>43</v>
      </c>
      <c r="AU121" s="8" t="s">
        <v>57</v>
      </c>
      <c r="BK121" s="82">
        <f>BK122</f>
        <v>0</v>
      </c>
    </row>
    <row r="122" spans="1:65" s="7" customFormat="1" ht="25.9" customHeight="1" x14ac:dyDescent="0.2">
      <c r="B122" s="83"/>
      <c r="D122" s="84" t="s">
        <v>43</v>
      </c>
      <c r="E122" s="85" t="s">
        <v>77</v>
      </c>
      <c r="F122" s="85" t="s">
        <v>78</v>
      </c>
      <c r="I122" s="86"/>
      <c r="J122" s="87">
        <f>BK122</f>
        <v>0</v>
      </c>
      <c r="L122" s="83"/>
      <c r="M122" s="88"/>
      <c r="N122" s="89"/>
      <c r="O122" s="89"/>
      <c r="P122" s="90">
        <f>P123+P128+P130+P148</f>
        <v>0</v>
      </c>
      <c r="Q122" s="89"/>
      <c r="R122" s="90">
        <f>R123+R128+R130+R148</f>
        <v>7.1379432600000001</v>
      </c>
      <c r="S122" s="89"/>
      <c r="T122" s="91">
        <f>T123+T128+T130+T148</f>
        <v>0</v>
      </c>
      <c r="AR122" s="84" t="s">
        <v>45</v>
      </c>
      <c r="AT122" s="92" t="s">
        <v>43</v>
      </c>
      <c r="AU122" s="92" t="s">
        <v>44</v>
      </c>
      <c r="AY122" s="84" t="s">
        <v>79</v>
      </c>
      <c r="BK122" s="93">
        <f>BK123+BK128+BK130+BK148</f>
        <v>0</v>
      </c>
    </row>
    <row r="123" spans="1:65" s="7" customFormat="1" ht="22.9" customHeight="1" x14ac:dyDescent="0.2">
      <c r="B123" s="83"/>
      <c r="D123" s="84" t="s">
        <v>43</v>
      </c>
      <c r="E123" s="94" t="s">
        <v>45</v>
      </c>
      <c r="F123" s="94" t="s">
        <v>80</v>
      </c>
      <c r="I123" s="86"/>
      <c r="J123" s="95">
        <f>BK123</f>
        <v>0</v>
      </c>
      <c r="L123" s="83"/>
      <c r="M123" s="88"/>
      <c r="N123" s="89"/>
      <c r="O123" s="89"/>
      <c r="P123" s="90">
        <f>SUM(P124:P127)</f>
        <v>0</v>
      </c>
      <c r="Q123" s="89"/>
      <c r="R123" s="90">
        <f>SUM(R124:R127)</f>
        <v>0</v>
      </c>
      <c r="S123" s="89"/>
      <c r="T123" s="91">
        <f>SUM(T124:T127)</f>
        <v>0</v>
      </c>
      <c r="AR123" s="84" t="s">
        <v>45</v>
      </c>
      <c r="AT123" s="92" t="s">
        <v>43</v>
      </c>
      <c r="AU123" s="92" t="s">
        <v>45</v>
      </c>
      <c r="AY123" s="84" t="s">
        <v>79</v>
      </c>
      <c r="BK123" s="93">
        <f>SUM(BK124:BK127)</f>
        <v>0</v>
      </c>
    </row>
    <row r="124" spans="1:65" s="2" customFormat="1" ht="24.2" customHeight="1" x14ac:dyDescent="0.2">
      <c r="A124" s="17"/>
      <c r="B124" s="96"/>
      <c r="C124" s="97" t="s">
        <v>45</v>
      </c>
      <c r="D124" s="97" t="s">
        <v>81</v>
      </c>
      <c r="E124" s="98" t="s">
        <v>106</v>
      </c>
      <c r="F124" s="99" t="s">
        <v>107</v>
      </c>
      <c r="G124" s="100" t="s">
        <v>103</v>
      </c>
      <c r="H124" s="101">
        <v>0.75600000000000001</v>
      </c>
      <c r="I124" s="102"/>
      <c r="J124" s="101">
        <f>ROUND(I124*H124,3)</f>
        <v>0</v>
      </c>
      <c r="K124" s="103"/>
      <c r="L124" s="18"/>
      <c r="M124" s="104" t="s">
        <v>0</v>
      </c>
      <c r="N124" s="105" t="s">
        <v>27</v>
      </c>
      <c r="O124" s="33"/>
      <c r="P124" s="106">
        <f>O124*H124</f>
        <v>0</v>
      </c>
      <c r="Q124" s="106">
        <v>0</v>
      </c>
      <c r="R124" s="106">
        <f>Q124*H124</f>
        <v>0</v>
      </c>
      <c r="S124" s="106">
        <v>0</v>
      </c>
      <c r="T124" s="107">
        <f>S124*H124</f>
        <v>0</v>
      </c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R124" s="108" t="s">
        <v>85</v>
      </c>
      <c r="AT124" s="108" t="s">
        <v>81</v>
      </c>
      <c r="AU124" s="108" t="s">
        <v>86</v>
      </c>
      <c r="AY124" s="8" t="s">
        <v>79</v>
      </c>
      <c r="BE124" s="109">
        <f>IF(N124="základná",J124,0)</f>
        <v>0</v>
      </c>
      <c r="BF124" s="109">
        <f>IF(N124="znížená",J124,0)</f>
        <v>0</v>
      </c>
      <c r="BG124" s="109">
        <f>IF(N124="zákl. prenesená",J124,0)</f>
        <v>0</v>
      </c>
      <c r="BH124" s="109">
        <f>IF(N124="zníž. prenesená",J124,0)</f>
        <v>0</v>
      </c>
      <c r="BI124" s="109">
        <f>IF(N124="nulová",J124,0)</f>
        <v>0</v>
      </c>
      <c r="BJ124" s="8" t="s">
        <v>86</v>
      </c>
      <c r="BK124" s="110">
        <f>ROUND(I124*H124,3)</f>
        <v>0</v>
      </c>
      <c r="BL124" s="8" t="s">
        <v>85</v>
      </c>
      <c r="BM124" s="108" t="s">
        <v>108</v>
      </c>
    </row>
    <row r="125" spans="1:65" s="2" customFormat="1" ht="37.9" customHeight="1" x14ac:dyDescent="0.2">
      <c r="A125" s="17"/>
      <c r="B125" s="96"/>
      <c r="C125" s="97" t="s">
        <v>86</v>
      </c>
      <c r="D125" s="97" t="s">
        <v>81</v>
      </c>
      <c r="E125" s="98" t="s">
        <v>110</v>
      </c>
      <c r="F125" s="99" t="s">
        <v>111</v>
      </c>
      <c r="G125" s="100" t="s">
        <v>103</v>
      </c>
      <c r="H125" s="101">
        <v>0.75600000000000001</v>
      </c>
      <c r="I125" s="102"/>
      <c r="J125" s="101">
        <f>ROUND(I125*H125,3)</f>
        <v>0</v>
      </c>
      <c r="K125" s="103"/>
      <c r="L125" s="18"/>
      <c r="M125" s="104" t="s">
        <v>0</v>
      </c>
      <c r="N125" s="105" t="s">
        <v>27</v>
      </c>
      <c r="O125" s="33"/>
      <c r="P125" s="106">
        <f>O125*H125</f>
        <v>0</v>
      </c>
      <c r="Q125" s="106">
        <v>0</v>
      </c>
      <c r="R125" s="106">
        <f>Q125*H125</f>
        <v>0</v>
      </c>
      <c r="S125" s="106">
        <v>0</v>
      </c>
      <c r="T125" s="107">
        <f>S125*H125</f>
        <v>0</v>
      </c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R125" s="108" t="s">
        <v>85</v>
      </c>
      <c r="AT125" s="108" t="s">
        <v>81</v>
      </c>
      <c r="AU125" s="108" t="s">
        <v>86</v>
      </c>
      <c r="AY125" s="8" t="s">
        <v>79</v>
      </c>
      <c r="BE125" s="109">
        <f>IF(N125="základná",J125,0)</f>
        <v>0</v>
      </c>
      <c r="BF125" s="109">
        <f>IF(N125="znížená",J125,0)</f>
        <v>0</v>
      </c>
      <c r="BG125" s="109">
        <f>IF(N125="zákl. prenesená",J125,0)</f>
        <v>0</v>
      </c>
      <c r="BH125" s="109">
        <f>IF(N125="zníž. prenesená",J125,0)</f>
        <v>0</v>
      </c>
      <c r="BI125" s="109">
        <f>IF(N125="nulová",J125,0)</f>
        <v>0</v>
      </c>
      <c r="BJ125" s="8" t="s">
        <v>86</v>
      </c>
      <c r="BK125" s="110">
        <f>ROUND(I125*H125,3)</f>
        <v>0</v>
      </c>
      <c r="BL125" s="8" t="s">
        <v>85</v>
      </c>
      <c r="BM125" s="108" t="s">
        <v>112</v>
      </c>
    </row>
    <row r="126" spans="1:65" s="2" customFormat="1" ht="44.25" customHeight="1" x14ac:dyDescent="0.2">
      <c r="A126" s="17"/>
      <c r="B126" s="96"/>
      <c r="C126" s="97" t="s">
        <v>91</v>
      </c>
      <c r="D126" s="97" t="s">
        <v>81</v>
      </c>
      <c r="E126" s="98" t="s">
        <v>114</v>
      </c>
      <c r="F126" s="99" t="s">
        <v>115</v>
      </c>
      <c r="G126" s="100" t="s">
        <v>103</v>
      </c>
      <c r="H126" s="101">
        <v>12.852</v>
      </c>
      <c r="I126" s="102"/>
      <c r="J126" s="101">
        <f>ROUND(I126*H126,3)</f>
        <v>0</v>
      </c>
      <c r="K126" s="103"/>
      <c r="L126" s="18"/>
      <c r="M126" s="104" t="s">
        <v>0</v>
      </c>
      <c r="N126" s="105" t="s">
        <v>27</v>
      </c>
      <c r="O126" s="33"/>
      <c r="P126" s="106">
        <f>O126*H126</f>
        <v>0</v>
      </c>
      <c r="Q126" s="106">
        <v>0</v>
      </c>
      <c r="R126" s="106">
        <f>Q126*H126</f>
        <v>0</v>
      </c>
      <c r="S126" s="106">
        <v>0</v>
      </c>
      <c r="T126" s="107">
        <f>S126*H126</f>
        <v>0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R126" s="108" t="s">
        <v>85</v>
      </c>
      <c r="AT126" s="108" t="s">
        <v>81</v>
      </c>
      <c r="AU126" s="108" t="s">
        <v>86</v>
      </c>
      <c r="AY126" s="8" t="s">
        <v>79</v>
      </c>
      <c r="BE126" s="109">
        <f>IF(N126="základná",J126,0)</f>
        <v>0</v>
      </c>
      <c r="BF126" s="109">
        <f>IF(N126="znížená",J126,0)</f>
        <v>0</v>
      </c>
      <c r="BG126" s="109">
        <f>IF(N126="zákl. prenesená",J126,0)</f>
        <v>0</v>
      </c>
      <c r="BH126" s="109">
        <f>IF(N126="zníž. prenesená",J126,0)</f>
        <v>0</v>
      </c>
      <c r="BI126" s="109">
        <f>IF(N126="nulová",J126,0)</f>
        <v>0</v>
      </c>
      <c r="BJ126" s="8" t="s">
        <v>86</v>
      </c>
      <c r="BK126" s="110">
        <f>ROUND(I126*H126,3)</f>
        <v>0</v>
      </c>
      <c r="BL126" s="8" t="s">
        <v>85</v>
      </c>
      <c r="BM126" s="108" t="s">
        <v>116</v>
      </c>
    </row>
    <row r="127" spans="1:65" s="2" customFormat="1" ht="16.5" customHeight="1" x14ac:dyDescent="0.2">
      <c r="A127" s="17"/>
      <c r="B127" s="96"/>
      <c r="C127" s="97" t="s">
        <v>85</v>
      </c>
      <c r="D127" s="97" t="s">
        <v>81</v>
      </c>
      <c r="E127" s="98" t="s">
        <v>118</v>
      </c>
      <c r="F127" s="99" t="s">
        <v>119</v>
      </c>
      <c r="G127" s="100" t="s">
        <v>120</v>
      </c>
      <c r="H127" s="101">
        <v>1.1339999999999999</v>
      </c>
      <c r="I127" s="102"/>
      <c r="J127" s="101">
        <f>ROUND(I127*H127,3)</f>
        <v>0</v>
      </c>
      <c r="K127" s="103"/>
      <c r="L127" s="18"/>
      <c r="M127" s="104" t="s">
        <v>0</v>
      </c>
      <c r="N127" s="105" t="s">
        <v>27</v>
      </c>
      <c r="O127" s="33"/>
      <c r="P127" s="106">
        <f>O127*H127</f>
        <v>0</v>
      </c>
      <c r="Q127" s="106">
        <v>0</v>
      </c>
      <c r="R127" s="106">
        <f>Q127*H127</f>
        <v>0</v>
      </c>
      <c r="S127" s="106">
        <v>0</v>
      </c>
      <c r="T127" s="107">
        <f>S127*H127</f>
        <v>0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R127" s="108" t="s">
        <v>85</v>
      </c>
      <c r="AT127" s="108" t="s">
        <v>81</v>
      </c>
      <c r="AU127" s="108" t="s">
        <v>86</v>
      </c>
      <c r="AY127" s="8" t="s">
        <v>79</v>
      </c>
      <c r="BE127" s="109">
        <f>IF(N127="základná",J127,0)</f>
        <v>0</v>
      </c>
      <c r="BF127" s="109">
        <f>IF(N127="znížená",J127,0)</f>
        <v>0</v>
      </c>
      <c r="BG127" s="109">
        <f>IF(N127="zákl. prenesená",J127,0)</f>
        <v>0</v>
      </c>
      <c r="BH127" s="109">
        <f>IF(N127="zníž. prenesená",J127,0)</f>
        <v>0</v>
      </c>
      <c r="BI127" s="109">
        <f>IF(N127="nulová",J127,0)</f>
        <v>0</v>
      </c>
      <c r="BJ127" s="8" t="s">
        <v>86</v>
      </c>
      <c r="BK127" s="110">
        <f>ROUND(I127*H127,3)</f>
        <v>0</v>
      </c>
      <c r="BL127" s="8" t="s">
        <v>85</v>
      </c>
      <c r="BM127" s="108" t="s">
        <v>121</v>
      </c>
    </row>
    <row r="128" spans="1:65" s="7" customFormat="1" ht="22.9" customHeight="1" x14ac:dyDescent="0.2">
      <c r="B128" s="83"/>
      <c r="D128" s="84" t="s">
        <v>43</v>
      </c>
      <c r="E128" s="94" t="s">
        <v>86</v>
      </c>
      <c r="F128" s="94" t="s">
        <v>148</v>
      </c>
      <c r="I128" s="86"/>
      <c r="J128" s="95">
        <f>BK128</f>
        <v>0</v>
      </c>
      <c r="L128" s="83"/>
      <c r="M128" s="88"/>
      <c r="N128" s="89"/>
      <c r="O128" s="89"/>
      <c r="P128" s="90">
        <f>P129</f>
        <v>0</v>
      </c>
      <c r="Q128" s="89"/>
      <c r="R128" s="90">
        <f>R129</f>
        <v>1.7481062600000001</v>
      </c>
      <c r="S128" s="89"/>
      <c r="T128" s="91">
        <f>T129</f>
        <v>0</v>
      </c>
      <c r="AR128" s="84" t="s">
        <v>45</v>
      </c>
      <c r="AT128" s="92" t="s">
        <v>43</v>
      </c>
      <c r="AU128" s="92" t="s">
        <v>45</v>
      </c>
      <c r="AY128" s="84" t="s">
        <v>79</v>
      </c>
      <c r="BK128" s="93">
        <f>BK129</f>
        <v>0</v>
      </c>
    </row>
    <row r="129" spans="1:65" s="2" customFormat="1" ht="16.5" customHeight="1" x14ac:dyDescent="0.2">
      <c r="A129" s="17"/>
      <c r="B129" s="96"/>
      <c r="C129" s="97" t="s">
        <v>93</v>
      </c>
      <c r="D129" s="97" t="s">
        <v>81</v>
      </c>
      <c r="E129" s="98" t="s">
        <v>150</v>
      </c>
      <c r="F129" s="99" t="s">
        <v>151</v>
      </c>
      <c r="G129" s="100" t="s">
        <v>103</v>
      </c>
      <c r="H129" s="101">
        <v>0.78200000000000003</v>
      </c>
      <c r="I129" s="102"/>
      <c r="J129" s="101">
        <f>ROUND(I129*H129,3)</f>
        <v>0</v>
      </c>
      <c r="K129" s="103"/>
      <c r="L129" s="18"/>
      <c r="M129" s="104" t="s">
        <v>0</v>
      </c>
      <c r="N129" s="105" t="s">
        <v>27</v>
      </c>
      <c r="O129" s="33"/>
      <c r="P129" s="106">
        <f>O129*H129</f>
        <v>0</v>
      </c>
      <c r="Q129" s="106">
        <v>2.23543</v>
      </c>
      <c r="R129" s="106">
        <f>Q129*H129</f>
        <v>1.7481062600000001</v>
      </c>
      <c r="S129" s="106">
        <v>0</v>
      </c>
      <c r="T129" s="107">
        <f>S129*H129</f>
        <v>0</v>
      </c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R129" s="108" t="s">
        <v>85</v>
      </c>
      <c r="AT129" s="108" t="s">
        <v>81</v>
      </c>
      <c r="AU129" s="108" t="s">
        <v>86</v>
      </c>
      <c r="AY129" s="8" t="s">
        <v>79</v>
      </c>
      <c r="BE129" s="109">
        <f>IF(N129="základná",J129,0)</f>
        <v>0</v>
      </c>
      <c r="BF129" s="109">
        <f>IF(N129="znížená",J129,0)</f>
        <v>0</v>
      </c>
      <c r="BG129" s="109">
        <f>IF(N129="zákl. prenesená",J129,0)</f>
        <v>0</v>
      </c>
      <c r="BH129" s="109">
        <f>IF(N129="zníž. prenesená",J129,0)</f>
        <v>0</v>
      </c>
      <c r="BI129" s="109">
        <f>IF(N129="nulová",J129,0)</f>
        <v>0</v>
      </c>
      <c r="BJ129" s="8" t="s">
        <v>86</v>
      </c>
      <c r="BK129" s="110">
        <f>ROUND(I129*H129,3)</f>
        <v>0</v>
      </c>
      <c r="BL129" s="8" t="s">
        <v>85</v>
      </c>
      <c r="BM129" s="108" t="s">
        <v>152</v>
      </c>
    </row>
    <row r="130" spans="1:65" s="7" customFormat="1" ht="22.9" customHeight="1" x14ac:dyDescent="0.2">
      <c r="B130" s="83"/>
      <c r="D130" s="84" t="s">
        <v>43</v>
      </c>
      <c r="E130" s="94" t="s">
        <v>105</v>
      </c>
      <c r="F130" s="94" t="s">
        <v>175</v>
      </c>
      <c r="I130" s="86"/>
      <c r="J130" s="95">
        <f>BK130</f>
        <v>0</v>
      </c>
      <c r="L130" s="83"/>
      <c r="M130" s="88"/>
      <c r="N130" s="89"/>
      <c r="O130" s="89"/>
      <c r="P130" s="90">
        <f>SUM(P131:P147)</f>
        <v>0</v>
      </c>
      <c r="Q130" s="89"/>
      <c r="R130" s="90">
        <f>SUM(R131:R147)</f>
        <v>5.389837</v>
      </c>
      <c r="S130" s="89"/>
      <c r="T130" s="91">
        <f>SUM(T131:T147)</f>
        <v>0</v>
      </c>
      <c r="AR130" s="84" t="s">
        <v>45</v>
      </c>
      <c r="AT130" s="92" t="s">
        <v>43</v>
      </c>
      <c r="AU130" s="92" t="s">
        <v>45</v>
      </c>
      <c r="AY130" s="84" t="s">
        <v>79</v>
      </c>
      <c r="BK130" s="93">
        <f>SUM(BK131:BK147)</f>
        <v>0</v>
      </c>
    </row>
    <row r="131" spans="1:65" s="2" customFormat="1" ht="24.2" customHeight="1" x14ac:dyDescent="0.2">
      <c r="A131" s="17"/>
      <c r="B131" s="96"/>
      <c r="C131" s="97" t="s">
        <v>97</v>
      </c>
      <c r="D131" s="97" t="s">
        <v>81</v>
      </c>
      <c r="E131" s="98" t="s">
        <v>177</v>
      </c>
      <c r="F131" s="99" t="s">
        <v>178</v>
      </c>
      <c r="G131" s="100" t="s">
        <v>84</v>
      </c>
      <c r="H131" s="101">
        <v>16</v>
      </c>
      <c r="I131" s="102"/>
      <c r="J131" s="101">
        <f t="shared" ref="J131:J147" si="0">ROUND(I131*H131,3)</f>
        <v>0</v>
      </c>
      <c r="K131" s="103"/>
      <c r="L131" s="18"/>
      <c r="M131" s="104" t="s">
        <v>0</v>
      </c>
      <c r="N131" s="105" t="s">
        <v>27</v>
      </c>
      <c r="O131" s="33"/>
      <c r="P131" s="106">
        <f t="shared" ref="P131:P147" si="1">O131*H131</f>
        <v>0</v>
      </c>
      <c r="Q131" s="106">
        <v>0.22133</v>
      </c>
      <c r="R131" s="106">
        <f t="shared" ref="R131:R147" si="2">Q131*H131</f>
        <v>3.54128</v>
      </c>
      <c r="S131" s="106">
        <v>0</v>
      </c>
      <c r="T131" s="107">
        <f t="shared" ref="T131:T147" si="3">S131*H131</f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R131" s="108" t="s">
        <v>85</v>
      </c>
      <c r="AT131" s="108" t="s">
        <v>81</v>
      </c>
      <c r="AU131" s="108" t="s">
        <v>86</v>
      </c>
      <c r="AY131" s="8" t="s">
        <v>79</v>
      </c>
      <c r="BE131" s="109">
        <f t="shared" ref="BE131:BE147" si="4">IF(N131="základná",J131,0)</f>
        <v>0</v>
      </c>
      <c r="BF131" s="109">
        <f t="shared" ref="BF131:BF147" si="5">IF(N131="znížená",J131,0)</f>
        <v>0</v>
      </c>
      <c r="BG131" s="109">
        <f t="shared" ref="BG131:BG147" si="6">IF(N131="zákl. prenesená",J131,0)</f>
        <v>0</v>
      </c>
      <c r="BH131" s="109">
        <f t="shared" ref="BH131:BH147" si="7">IF(N131="zníž. prenesená",J131,0)</f>
        <v>0</v>
      </c>
      <c r="BI131" s="109">
        <f t="shared" ref="BI131:BI147" si="8">IF(N131="nulová",J131,0)</f>
        <v>0</v>
      </c>
      <c r="BJ131" s="8" t="s">
        <v>86</v>
      </c>
      <c r="BK131" s="110">
        <f t="shared" ref="BK131:BK147" si="9">ROUND(I131*H131,3)</f>
        <v>0</v>
      </c>
      <c r="BL131" s="8" t="s">
        <v>85</v>
      </c>
      <c r="BM131" s="108" t="s">
        <v>179</v>
      </c>
    </row>
    <row r="132" spans="1:65" s="2" customFormat="1" ht="33" customHeight="1" x14ac:dyDescent="0.2">
      <c r="A132" s="17"/>
      <c r="B132" s="96"/>
      <c r="C132" s="111" t="s">
        <v>99</v>
      </c>
      <c r="D132" s="111" t="s">
        <v>127</v>
      </c>
      <c r="E132" s="112" t="s">
        <v>261</v>
      </c>
      <c r="F132" s="113" t="s">
        <v>262</v>
      </c>
      <c r="G132" s="114" t="s">
        <v>84</v>
      </c>
      <c r="H132" s="115">
        <v>2</v>
      </c>
      <c r="I132" s="116"/>
      <c r="J132" s="115">
        <f t="shared" si="0"/>
        <v>0</v>
      </c>
      <c r="K132" s="117"/>
      <c r="L132" s="118"/>
      <c r="M132" s="119" t="s">
        <v>0</v>
      </c>
      <c r="N132" s="120" t="s">
        <v>27</v>
      </c>
      <c r="O132" s="33"/>
      <c r="P132" s="106">
        <f t="shared" si="1"/>
        <v>0</v>
      </c>
      <c r="Q132" s="106">
        <v>8.9999999999999998E-4</v>
      </c>
      <c r="R132" s="106">
        <f t="shared" si="2"/>
        <v>1.8E-3</v>
      </c>
      <c r="S132" s="106">
        <v>0</v>
      </c>
      <c r="T132" s="107">
        <f t="shared" si="3"/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R132" s="108" t="s">
        <v>100</v>
      </c>
      <c r="AT132" s="108" t="s">
        <v>127</v>
      </c>
      <c r="AU132" s="108" t="s">
        <v>86</v>
      </c>
      <c r="AY132" s="8" t="s">
        <v>79</v>
      </c>
      <c r="BE132" s="109">
        <f t="shared" si="4"/>
        <v>0</v>
      </c>
      <c r="BF132" s="109">
        <f t="shared" si="5"/>
        <v>0</v>
      </c>
      <c r="BG132" s="109">
        <f t="shared" si="6"/>
        <v>0</v>
      </c>
      <c r="BH132" s="109">
        <f t="shared" si="7"/>
        <v>0</v>
      </c>
      <c r="BI132" s="109">
        <f t="shared" si="8"/>
        <v>0</v>
      </c>
      <c r="BJ132" s="8" t="s">
        <v>86</v>
      </c>
      <c r="BK132" s="110">
        <f t="shared" si="9"/>
        <v>0</v>
      </c>
      <c r="BL132" s="8" t="s">
        <v>85</v>
      </c>
      <c r="BM132" s="108" t="s">
        <v>263</v>
      </c>
    </row>
    <row r="133" spans="1:65" s="2" customFormat="1" ht="37.9" customHeight="1" x14ac:dyDescent="0.2">
      <c r="A133" s="17"/>
      <c r="B133" s="96"/>
      <c r="C133" s="111" t="s">
        <v>100</v>
      </c>
      <c r="D133" s="111" t="s">
        <v>127</v>
      </c>
      <c r="E133" s="112" t="s">
        <v>264</v>
      </c>
      <c r="F133" s="113" t="s">
        <v>265</v>
      </c>
      <c r="G133" s="114" t="s">
        <v>84</v>
      </c>
      <c r="H133" s="115">
        <v>1</v>
      </c>
      <c r="I133" s="116"/>
      <c r="J133" s="115">
        <f t="shared" si="0"/>
        <v>0</v>
      </c>
      <c r="K133" s="117"/>
      <c r="L133" s="118"/>
      <c r="M133" s="119" t="s">
        <v>0</v>
      </c>
      <c r="N133" s="120" t="s">
        <v>27</v>
      </c>
      <c r="O133" s="33"/>
      <c r="P133" s="106">
        <f t="shared" si="1"/>
        <v>0</v>
      </c>
      <c r="Q133" s="106">
        <v>8.9999999999999998E-4</v>
      </c>
      <c r="R133" s="106">
        <f t="shared" si="2"/>
        <v>8.9999999999999998E-4</v>
      </c>
      <c r="S133" s="106">
        <v>0</v>
      </c>
      <c r="T133" s="107">
        <f t="shared" si="3"/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R133" s="108" t="s">
        <v>100</v>
      </c>
      <c r="AT133" s="108" t="s">
        <v>127</v>
      </c>
      <c r="AU133" s="108" t="s">
        <v>86</v>
      </c>
      <c r="AY133" s="8" t="s">
        <v>79</v>
      </c>
      <c r="BE133" s="109">
        <f t="shared" si="4"/>
        <v>0</v>
      </c>
      <c r="BF133" s="109">
        <f t="shared" si="5"/>
        <v>0</v>
      </c>
      <c r="BG133" s="109">
        <f t="shared" si="6"/>
        <v>0</v>
      </c>
      <c r="BH133" s="109">
        <f t="shared" si="7"/>
        <v>0</v>
      </c>
      <c r="BI133" s="109">
        <f t="shared" si="8"/>
        <v>0</v>
      </c>
      <c r="BJ133" s="8" t="s">
        <v>86</v>
      </c>
      <c r="BK133" s="110">
        <f t="shared" si="9"/>
        <v>0</v>
      </c>
      <c r="BL133" s="8" t="s">
        <v>85</v>
      </c>
      <c r="BM133" s="108" t="s">
        <v>266</v>
      </c>
    </row>
    <row r="134" spans="1:65" s="2" customFormat="1" ht="37.9" customHeight="1" x14ac:dyDescent="0.2">
      <c r="A134" s="17"/>
      <c r="B134" s="96"/>
      <c r="C134" s="111" t="s">
        <v>105</v>
      </c>
      <c r="D134" s="111" t="s">
        <v>127</v>
      </c>
      <c r="E134" s="112" t="s">
        <v>267</v>
      </c>
      <c r="F134" s="113" t="s">
        <v>268</v>
      </c>
      <c r="G134" s="114" t="s">
        <v>84</v>
      </c>
      <c r="H134" s="115">
        <v>1</v>
      </c>
      <c r="I134" s="116"/>
      <c r="J134" s="115">
        <f t="shared" si="0"/>
        <v>0</v>
      </c>
      <c r="K134" s="117"/>
      <c r="L134" s="118"/>
      <c r="M134" s="119" t="s">
        <v>0</v>
      </c>
      <c r="N134" s="120" t="s">
        <v>27</v>
      </c>
      <c r="O134" s="33"/>
      <c r="P134" s="106">
        <f t="shared" si="1"/>
        <v>0</v>
      </c>
      <c r="Q134" s="106">
        <v>8.9999999999999998E-4</v>
      </c>
      <c r="R134" s="106">
        <f t="shared" si="2"/>
        <v>8.9999999999999998E-4</v>
      </c>
      <c r="S134" s="106">
        <v>0</v>
      </c>
      <c r="T134" s="107">
        <f t="shared" si="3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R134" s="108" t="s">
        <v>100</v>
      </c>
      <c r="AT134" s="108" t="s">
        <v>127</v>
      </c>
      <c r="AU134" s="108" t="s">
        <v>86</v>
      </c>
      <c r="AY134" s="8" t="s">
        <v>79</v>
      </c>
      <c r="BE134" s="109">
        <f t="shared" si="4"/>
        <v>0</v>
      </c>
      <c r="BF134" s="109">
        <f t="shared" si="5"/>
        <v>0</v>
      </c>
      <c r="BG134" s="109">
        <f t="shared" si="6"/>
        <v>0</v>
      </c>
      <c r="BH134" s="109">
        <f t="shared" si="7"/>
        <v>0</v>
      </c>
      <c r="BI134" s="109">
        <f t="shared" si="8"/>
        <v>0</v>
      </c>
      <c r="BJ134" s="8" t="s">
        <v>86</v>
      </c>
      <c r="BK134" s="110">
        <f t="shared" si="9"/>
        <v>0</v>
      </c>
      <c r="BL134" s="8" t="s">
        <v>85</v>
      </c>
      <c r="BM134" s="108" t="s">
        <v>269</v>
      </c>
    </row>
    <row r="135" spans="1:65" s="2" customFormat="1" ht="37.9" customHeight="1" x14ac:dyDescent="0.2">
      <c r="A135" s="17"/>
      <c r="B135" s="96"/>
      <c r="C135" s="111" t="s">
        <v>109</v>
      </c>
      <c r="D135" s="111" t="s">
        <v>127</v>
      </c>
      <c r="E135" s="112" t="s">
        <v>270</v>
      </c>
      <c r="F135" s="113" t="s">
        <v>271</v>
      </c>
      <c r="G135" s="114" t="s">
        <v>84</v>
      </c>
      <c r="H135" s="115">
        <v>1</v>
      </c>
      <c r="I135" s="116"/>
      <c r="J135" s="115">
        <f t="shared" si="0"/>
        <v>0</v>
      </c>
      <c r="K135" s="117"/>
      <c r="L135" s="118"/>
      <c r="M135" s="119" t="s">
        <v>0</v>
      </c>
      <c r="N135" s="120" t="s">
        <v>27</v>
      </c>
      <c r="O135" s="33"/>
      <c r="P135" s="106">
        <f t="shared" si="1"/>
        <v>0</v>
      </c>
      <c r="Q135" s="106">
        <v>8.9999999999999998E-4</v>
      </c>
      <c r="R135" s="106">
        <f t="shared" si="2"/>
        <v>8.9999999999999998E-4</v>
      </c>
      <c r="S135" s="106">
        <v>0</v>
      </c>
      <c r="T135" s="107">
        <f t="shared" si="3"/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08" t="s">
        <v>100</v>
      </c>
      <c r="AT135" s="108" t="s">
        <v>127</v>
      </c>
      <c r="AU135" s="108" t="s">
        <v>86</v>
      </c>
      <c r="AY135" s="8" t="s">
        <v>79</v>
      </c>
      <c r="BE135" s="109">
        <f t="shared" si="4"/>
        <v>0</v>
      </c>
      <c r="BF135" s="109">
        <f t="shared" si="5"/>
        <v>0</v>
      </c>
      <c r="BG135" s="109">
        <f t="shared" si="6"/>
        <v>0</v>
      </c>
      <c r="BH135" s="109">
        <f t="shared" si="7"/>
        <v>0</v>
      </c>
      <c r="BI135" s="109">
        <f t="shared" si="8"/>
        <v>0</v>
      </c>
      <c r="BJ135" s="8" t="s">
        <v>86</v>
      </c>
      <c r="BK135" s="110">
        <f t="shared" si="9"/>
        <v>0</v>
      </c>
      <c r="BL135" s="8" t="s">
        <v>85</v>
      </c>
      <c r="BM135" s="108" t="s">
        <v>272</v>
      </c>
    </row>
    <row r="136" spans="1:65" s="2" customFormat="1" ht="33" customHeight="1" x14ac:dyDescent="0.2">
      <c r="A136" s="17"/>
      <c r="B136" s="96"/>
      <c r="C136" s="111" t="s">
        <v>113</v>
      </c>
      <c r="D136" s="111" t="s">
        <v>127</v>
      </c>
      <c r="E136" s="112" t="s">
        <v>273</v>
      </c>
      <c r="F136" s="113" t="s">
        <v>274</v>
      </c>
      <c r="G136" s="114" t="s">
        <v>84</v>
      </c>
      <c r="H136" s="115">
        <v>2</v>
      </c>
      <c r="I136" s="116"/>
      <c r="J136" s="115">
        <f t="shared" si="0"/>
        <v>0</v>
      </c>
      <c r="K136" s="117"/>
      <c r="L136" s="118"/>
      <c r="M136" s="119" t="s">
        <v>0</v>
      </c>
      <c r="N136" s="120" t="s">
        <v>27</v>
      </c>
      <c r="O136" s="33"/>
      <c r="P136" s="106">
        <f t="shared" si="1"/>
        <v>0</v>
      </c>
      <c r="Q136" s="106">
        <v>2.5999999999999999E-3</v>
      </c>
      <c r="R136" s="106">
        <f t="shared" si="2"/>
        <v>5.1999999999999998E-3</v>
      </c>
      <c r="S136" s="106">
        <v>0</v>
      </c>
      <c r="T136" s="107">
        <f t="shared" si="3"/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08" t="s">
        <v>100</v>
      </c>
      <c r="AT136" s="108" t="s">
        <v>127</v>
      </c>
      <c r="AU136" s="108" t="s">
        <v>86</v>
      </c>
      <c r="AY136" s="8" t="s">
        <v>79</v>
      </c>
      <c r="BE136" s="109">
        <f t="shared" si="4"/>
        <v>0</v>
      </c>
      <c r="BF136" s="109">
        <f t="shared" si="5"/>
        <v>0</v>
      </c>
      <c r="BG136" s="109">
        <f t="shared" si="6"/>
        <v>0</v>
      </c>
      <c r="BH136" s="109">
        <f t="shared" si="7"/>
        <v>0</v>
      </c>
      <c r="BI136" s="109">
        <f t="shared" si="8"/>
        <v>0</v>
      </c>
      <c r="BJ136" s="8" t="s">
        <v>86</v>
      </c>
      <c r="BK136" s="110">
        <f t="shared" si="9"/>
        <v>0</v>
      </c>
      <c r="BL136" s="8" t="s">
        <v>85</v>
      </c>
      <c r="BM136" s="108" t="s">
        <v>275</v>
      </c>
    </row>
    <row r="137" spans="1:65" s="2" customFormat="1" ht="37.9" customHeight="1" x14ac:dyDescent="0.2">
      <c r="A137" s="17"/>
      <c r="B137" s="96"/>
      <c r="C137" s="111" t="s">
        <v>117</v>
      </c>
      <c r="D137" s="111" t="s">
        <v>127</v>
      </c>
      <c r="E137" s="112" t="s">
        <v>276</v>
      </c>
      <c r="F137" s="113" t="s">
        <v>277</v>
      </c>
      <c r="G137" s="114" t="s">
        <v>84</v>
      </c>
      <c r="H137" s="115">
        <v>2</v>
      </c>
      <c r="I137" s="116"/>
      <c r="J137" s="115">
        <f t="shared" si="0"/>
        <v>0</v>
      </c>
      <c r="K137" s="117"/>
      <c r="L137" s="118"/>
      <c r="M137" s="119" t="s">
        <v>0</v>
      </c>
      <c r="N137" s="120" t="s">
        <v>27</v>
      </c>
      <c r="O137" s="33"/>
      <c r="P137" s="106">
        <f t="shared" si="1"/>
        <v>0</v>
      </c>
      <c r="Q137" s="106">
        <v>7.5000000000000002E-4</v>
      </c>
      <c r="R137" s="106">
        <f t="shared" si="2"/>
        <v>1.5E-3</v>
      </c>
      <c r="S137" s="106">
        <v>0</v>
      </c>
      <c r="T137" s="107">
        <f t="shared" si="3"/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R137" s="108" t="s">
        <v>100</v>
      </c>
      <c r="AT137" s="108" t="s">
        <v>127</v>
      </c>
      <c r="AU137" s="108" t="s">
        <v>86</v>
      </c>
      <c r="AY137" s="8" t="s">
        <v>79</v>
      </c>
      <c r="BE137" s="109">
        <f t="shared" si="4"/>
        <v>0</v>
      </c>
      <c r="BF137" s="109">
        <f t="shared" si="5"/>
        <v>0</v>
      </c>
      <c r="BG137" s="109">
        <f t="shared" si="6"/>
        <v>0</v>
      </c>
      <c r="BH137" s="109">
        <f t="shared" si="7"/>
        <v>0</v>
      </c>
      <c r="BI137" s="109">
        <f t="shared" si="8"/>
        <v>0</v>
      </c>
      <c r="BJ137" s="8" t="s">
        <v>86</v>
      </c>
      <c r="BK137" s="110">
        <f t="shared" si="9"/>
        <v>0</v>
      </c>
      <c r="BL137" s="8" t="s">
        <v>85</v>
      </c>
      <c r="BM137" s="108" t="s">
        <v>278</v>
      </c>
    </row>
    <row r="138" spans="1:65" s="2" customFormat="1" ht="24.2" customHeight="1" x14ac:dyDescent="0.2">
      <c r="A138" s="17"/>
      <c r="B138" s="96"/>
      <c r="C138" s="111" t="s">
        <v>122</v>
      </c>
      <c r="D138" s="111" t="s">
        <v>127</v>
      </c>
      <c r="E138" s="112" t="s">
        <v>279</v>
      </c>
      <c r="F138" s="113" t="s">
        <v>280</v>
      </c>
      <c r="G138" s="114" t="s">
        <v>84</v>
      </c>
      <c r="H138" s="115">
        <v>2</v>
      </c>
      <c r="I138" s="116"/>
      <c r="J138" s="115">
        <f t="shared" si="0"/>
        <v>0</v>
      </c>
      <c r="K138" s="117"/>
      <c r="L138" s="118"/>
      <c r="M138" s="119" t="s">
        <v>0</v>
      </c>
      <c r="N138" s="120" t="s">
        <v>27</v>
      </c>
      <c r="O138" s="33"/>
      <c r="P138" s="106">
        <f t="shared" si="1"/>
        <v>0</v>
      </c>
      <c r="Q138" s="106">
        <v>7.2000000000000005E-4</v>
      </c>
      <c r="R138" s="106">
        <f t="shared" si="2"/>
        <v>1.4400000000000001E-3</v>
      </c>
      <c r="S138" s="106">
        <v>0</v>
      </c>
      <c r="T138" s="107">
        <f t="shared" si="3"/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R138" s="108" t="s">
        <v>100</v>
      </c>
      <c r="AT138" s="108" t="s">
        <v>127</v>
      </c>
      <c r="AU138" s="108" t="s">
        <v>86</v>
      </c>
      <c r="AY138" s="8" t="s">
        <v>79</v>
      </c>
      <c r="BE138" s="109">
        <f t="shared" si="4"/>
        <v>0</v>
      </c>
      <c r="BF138" s="109">
        <f t="shared" si="5"/>
        <v>0</v>
      </c>
      <c r="BG138" s="109">
        <f t="shared" si="6"/>
        <v>0</v>
      </c>
      <c r="BH138" s="109">
        <f t="shared" si="7"/>
        <v>0</v>
      </c>
      <c r="BI138" s="109">
        <f t="shared" si="8"/>
        <v>0</v>
      </c>
      <c r="BJ138" s="8" t="s">
        <v>86</v>
      </c>
      <c r="BK138" s="110">
        <f t="shared" si="9"/>
        <v>0</v>
      </c>
      <c r="BL138" s="8" t="s">
        <v>85</v>
      </c>
      <c r="BM138" s="108" t="s">
        <v>281</v>
      </c>
    </row>
    <row r="139" spans="1:65" s="2" customFormat="1" ht="33" customHeight="1" x14ac:dyDescent="0.2">
      <c r="A139" s="17"/>
      <c r="B139" s="96"/>
      <c r="C139" s="111" t="s">
        <v>126</v>
      </c>
      <c r="D139" s="111" t="s">
        <v>127</v>
      </c>
      <c r="E139" s="112" t="s">
        <v>282</v>
      </c>
      <c r="F139" s="113" t="s">
        <v>283</v>
      </c>
      <c r="G139" s="114" t="s">
        <v>84</v>
      </c>
      <c r="H139" s="115">
        <v>1</v>
      </c>
      <c r="I139" s="116"/>
      <c r="J139" s="115">
        <f t="shared" si="0"/>
        <v>0</v>
      </c>
      <c r="K139" s="117"/>
      <c r="L139" s="118"/>
      <c r="M139" s="119" t="s">
        <v>0</v>
      </c>
      <c r="N139" s="120" t="s">
        <v>27</v>
      </c>
      <c r="O139" s="33"/>
      <c r="P139" s="106">
        <f t="shared" si="1"/>
        <v>0</v>
      </c>
      <c r="Q139" s="106">
        <v>7.2000000000000005E-4</v>
      </c>
      <c r="R139" s="106">
        <f t="shared" si="2"/>
        <v>7.2000000000000005E-4</v>
      </c>
      <c r="S139" s="106">
        <v>0</v>
      </c>
      <c r="T139" s="107">
        <f t="shared" si="3"/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R139" s="108" t="s">
        <v>100</v>
      </c>
      <c r="AT139" s="108" t="s">
        <v>127</v>
      </c>
      <c r="AU139" s="108" t="s">
        <v>86</v>
      </c>
      <c r="AY139" s="8" t="s">
        <v>79</v>
      </c>
      <c r="BE139" s="109">
        <f t="shared" si="4"/>
        <v>0</v>
      </c>
      <c r="BF139" s="109">
        <f t="shared" si="5"/>
        <v>0</v>
      </c>
      <c r="BG139" s="109">
        <f t="shared" si="6"/>
        <v>0</v>
      </c>
      <c r="BH139" s="109">
        <f t="shared" si="7"/>
        <v>0</v>
      </c>
      <c r="BI139" s="109">
        <f t="shared" si="8"/>
        <v>0</v>
      </c>
      <c r="BJ139" s="8" t="s">
        <v>86</v>
      </c>
      <c r="BK139" s="110">
        <f t="shared" si="9"/>
        <v>0</v>
      </c>
      <c r="BL139" s="8" t="s">
        <v>85</v>
      </c>
      <c r="BM139" s="108" t="s">
        <v>284</v>
      </c>
    </row>
    <row r="140" spans="1:65" s="2" customFormat="1" ht="33" customHeight="1" x14ac:dyDescent="0.2">
      <c r="A140" s="17"/>
      <c r="B140" s="96"/>
      <c r="C140" s="111" t="s">
        <v>132</v>
      </c>
      <c r="D140" s="111" t="s">
        <v>127</v>
      </c>
      <c r="E140" s="112" t="s">
        <v>285</v>
      </c>
      <c r="F140" s="113" t="s">
        <v>286</v>
      </c>
      <c r="G140" s="114" t="s">
        <v>84</v>
      </c>
      <c r="H140" s="115">
        <v>2</v>
      </c>
      <c r="I140" s="116"/>
      <c r="J140" s="115">
        <f t="shared" si="0"/>
        <v>0</v>
      </c>
      <c r="K140" s="117"/>
      <c r="L140" s="118"/>
      <c r="M140" s="119" t="s">
        <v>0</v>
      </c>
      <c r="N140" s="120" t="s">
        <v>27</v>
      </c>
      <c r="O140" s="33"/>
      <c r="P140" s="106">
        <f t="shared" si="1"/>
        <v>0</v>
      </c>
      <c r="Q140" s="106">
        <v>7.2000000000000005E-4</v>
      </c>
      <c r="R140" s="106">
        <f t="shared" si="2"/>
        <v>1.4400000000000001E-3</v>
      </c>
      <c r="S140" s="106">
        <v>0</v>
      </c>
      <c r="T140" s="107">
        <f t="shared" si="3"/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R140" s="108" t="s">
        <v>100</v>
      </c>
      <c r="AT140" s="108" t="s">
        <v>127</v>
      </c>
      <c r="AU140" s="108" t="s">
        <v>86</v>
      </c>
      <c r="AY140" s="8" t="s">
        <v>79</v>
      </c>
      <c r="BE140" s="109">
        <f t="shared" si="4"/>
        <v>0</v>
      </c>
      <c r="BF140" s="109">
        <f t="shared" si="5"/>
        <v>0</v>
      </c>
      <c r="BG140" s="109">
        <f t="shared" si="6"/>
        <v>0</v>
      </c>
      <c r="BH140" s="109">
        <f t="shared" si="7"/>
        <v>0</v>
      </c>
      <c r="BI140" s="109">
        <f t="shared" si="8"/>
        <v>0</v>
      </c>
      <c r="BJ140" s="8" t="s">
        <v>86</v>
      </c>
      <c r="BK140" s="110">
        <f t="shared" si="9"/>
        <v>0</v>
      </c>
      <c r="BL140" s="8" t="s">
        <v>85</v>
      </c>
      <c r="BM140" s="108" t="s">
        <v>287</v>
      </c>
    </row>
    <row r="141" spans="1:65" s="2" customFormat="1" ht="37.9" customHeight="1" x14ac:dyDescent="0.2">
      <c r="A141" s="17"/>
      <c r="B141" s="96"/>
      <c r="C141" s="111" t="s">
        <v>136</v>
      </c>
      <c r="D141" s="111" t="s">
        <v>127</v>
      </c>
      <c r="E141" s="112" t="s">
        <v>288</v>
      </c>
      <c r="F141" s="113" t="s">
        <v>289</v>
      </c>
      <c r="G141" s="114" t="s">
        <v>84</v>
      </c>
      <c r="H141" s="115">
        <v>2</v>
      </c>
      <c r="I141" s="116"/>
      <c r="J141" s="115">
        <f t="shared" si="0"/>
        <v>0</v>
      </c>
      <c r="K141" s="117"/>
      <c r="L141" s="118"/>
      <c r="M141" s="119" t="s">
        <v>0</v>
      </c>
      <c r="N141" s="120" t="s">
        <v>27</v>
      </c>
      <c r="O141" s="33"/>
      <c r="P141" s="106">
        <f t="shared" si="1"/>
        <v>0</v>
      </c>
      <c r="Q141" s="106">
        <v>7.2000000000000005E-4</v>
      </c>
      <c r="R141" s="106">
        <f t="shared" si="2"/>
        <v>1.4400000000000001E-3</v>
      </c>
      <c r="S141" s="106">
        <v>0</v>
      </c>
      <c r="T141" s="107">
        <f t="shared" si="3"/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08" t="s">
        <v>100</v>
      </c>
      <c r="AT141" s="108" t="s">
        <v>127</v>
      </c>
      <c r="AU141" s="108" t="s">
        <v>86</v>
      </c>
      <c r="AY141" s="8" t="s">
        <v>79</v>
      </c>
      <c r="BE141" s="109">
        <f t="shared" si="4"/>
        <v>0</v>
      </c>
      <c r="BF141" s="109">
        <f t="shared" si="5"/>
        <v>0</v>
      </c>
      <c r="BG141" s="109">
        <f t="shared" si="6"/>
        <v>0</v>
      </c>
      <c r="BH141" s="109">
        <f t="shared" si="7"/>
        <v>0</v>
      </c>
      <c r="BI141" s="109">
        <f t="shared" si="8"/>
        <v>0</v>
      </c>
      <c r="BJ141" s="8" t="s">
        <v>86</v>
      </c>
      <c r="BK141" s="110">
        <f t="shared" si="9"/>
        <v>0</v>
      </c>
      <c r="BL141" s="8" t="s">
        <v>85</v>
      </c>
      <c r="BM141" s="108" t="s">
        <v>290</v>
      </c>
    </row>
    <row r="142" spans="1:65" s="2" customFormat="1" ht="24.2" customHeight="1" x14ac:dyDescent="0.2">
      <c r="A142" s="17"/>
      <c r="B142" s="96"/>
      <c r="C142" s="97" t="s">
        <v>140</v>
      </c>
      <c r="D142" s="97" t="s">
        <v>81</v>
      </c>
      <c r="E142" s="98" t="s">
        <v>202</v>
      </c>
      <c r="F142" s="99" t="s">
        <v>203</v>
      </c>
      <c r="G142" s="100" t="s">
        <v>84</v>
      </c>
      <c r="H142" s="101">
        <v>14</v>
      </c>
      <c r="I142" s="102"/>
      <c r="J142" s="101">
        <f t="shared" si="0"/>
        <v>0</v>
      </c>
      <c r="K142" s="103"/>
      <c r="L142" s="18"/>
      <c r="M142" s="104" t="s">
        <v>0</v>
      </c>
      <c r="N142" s="105" t="s">
        <v>27</v>
      </c>
      <c r="O142" s="33"/>
      <c r="P142" s="106">
        <f t="shared" si="1"/>
        <v>0</v>
      </c>
      <c r="Q142" s="106">
        <v>0.11958000000000001</v>
      </c>
      <c r="R142" s="106">
        <f t="shared" si="2"/>
        <v>1.6741200000000001</v>
      </c>
      <c r="S142" s="106">
        <v>0</v>
      </c>
      <c r="T142" s="107">
        <f t="shared" si="3"/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R142" s="108" t="s">
        <v>85</v>
      </c>
      <c r="AT142" s="108" t="s">
        <v>81</v>
      </c>
      <c r="AU142" s="108" t="s">
        <v>86</v>
      </c>
      <c r="AY142" s="8" t="s">
        <v>79</v>
      </c>
      <c r="BE142" s="109">
        <f t="shared" si="4"/>
        <v>0</v>
      </c>
      <c r="BF142" s="109">
        <f t="shared" si="5"/>
        <v>0</v>
      </c>
      <c r="BG142" s="109">
        <f t="shared" si="6"/>
        <v>0</v>
      </c>
      <c r="BH142" s="109">
        <f t="shared" si="7"/>
        <v>0</v>
      </c>
      <c r="BI142" s="109">
        <f t="shared" si="8"/>
        <v>0</v>
      </c>
      <c r="BJ142" s="8" t="s">
        <v>86</v>
      </c>
      <c r="BK142" s="110">
        <f t="shared" si="9"/>
        <v>0</v>
      </c>
      <c r="BL142" s="8" t="s">
        <v>85</v>
      </c>
      <c r="BM142" s="108" t="s">
        <v>204</v>
      </c>
    </row>
    <row r="143" spans="1:65" s="2" customFormat="1" ht="16.5" customHeight="1" x14ac:dyDescent="0.2">
      <c r="A143" s="17"/>
      <c r="B143" s="96"/>
      <c r="C143" s="111" t="s">
        <v>144</v>
      </c>
      <c r="D143" s="111" t="s">
        <v>127</v>
      </c>
      <c r="E143" s="112" t="s">
        <v>206</v>
      </c>
      <c r="F143" s="113" t="s">
        <v>207</v>
      </c>
      <c r="G143" s="114" t="s">
        <v>84</v>
      </c>
      <c r="H143" s="115">
        <v>14</v>
      </c>
      <c r="I143" s="116"/>
      <c r="J143" s="115">
        <f t="shared" si="0"/>
        <v>0</v>
      </c>
      <c r="K143" s="117"/>
      <c r="L143" s="118"/>
      <c r="M143" s="119" t="s">
        <v>0</v>
      </c>
      <c r="N143" s="120" t="s">
        <v>27</v>
      </c>
      <c r="O143" s="33"/>
      <c r="P143" s="106">
        <f t="shared" si="1"/>
        <v>0</v>
      </c>
      <c r="Q143" s="106">
        <v>1.4E-3</v>
      </c>
      <c r="R143" s="106">
        <f t="shared" si="2"/>
        <v>1.9599999999999999E-2</v>
      </c>
      <c r="S143" s="106">
        <v>0</v>
      </c>
      <c r="T143" s="107">
        <f t="shared" si="3"/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08" t="s">
        <v>100</v>
      </c>
      <c r="AT143" s="108" t="s">
        <v>127</v>
      </c>
      <c r="AU143" s="108" t="s">
        <v>86</v>
      </c>
      <c r="AY143" s="8" t="s">
        <v>79</v>
      </c>
      <c r="BE143" s="109">
        <f t="shared" si="4"/>
        <v>0</v>
      </c>
      <c r="BF143" s="109">
        <f t="shared" si="5"/>
        <v>0</v>
      </c>
      <c r="BG143" s="109">
        <f t="shared" si="6"/>
        <v>0</v>
      </c>
      <c r="BH143" s="109">
        <f t="shared" si="7"/>
        <v>0</v>
      </c>
      <c r="BI143" s="109">
        <f t="shared" si="8"/>
        <v>0</v>
      </c>
      <c r="BJ143" s="8" t="s">
        <v>86</v>
      </c>
      <c r="BK143" s="110">
        <f t="shared" si="9"/>
        <v>0</v>
      </c>
      <c r="BL143" s="8" t="s">
        <v>85</v>
      </c>
      <c r="BM143" s="108" t="s">
        <v>208</v>
      </c>
    </row>
    <row r="144" spans="1:65" s="2" customFormat="1" ht="37.9" customHeight="1" x14ac:dyDescent="0.2">
      <c r="A144" s="17"/>
      <c r="B144" s="96"/>
      <c r="C144" s="97" t="s">
        <v>149</v>
      </c>
      <c r="D144" s="97" t="s">
        <v>81</v>
      </c>
      <c r="E144" s="98" t="s">
        <v>291</v>
      </c>
      <c r="F144" s="99" t="s">
        <v>292</v>
      </c>
      <c r="G144" s="100" t="s">
        <v>98</v>
      </c>
      <c r="H144" s="101">
        <v>216.35</v>
      </c>
      <c r="I144" s="102"/>
      <c r="J144" s="101">
        <f t="shared" si="0"/>
        <v>0</v>
      </c>
      <c r="K144" s="103"/>
      <c r="L144" s="18"/>
      <c r="M144" s="104" t="s">
        <v>0</v>
      </c>
      <c r="N144" s="105" t="s">
        <v>27</v>
      </c>
      <c r="O144" s="33"/>
      <c r="P144" s="106">
        <f t="shared" si="1"/>
        <v>0</v>
      </c>
      <c r="Q144" s="106">
        <v>2.2000000000000001E-4</v>
      </c>
      <c r="R144" s="106">
        <f t="shared" si="2"/>
        <v>4.7597E-2</v>
      </c>
      <c r="S144" s="106">
        <v>0</v>
      </c>
      <c r="T144" s="107">
        <f t="shared" si="3"/>
        <v>0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R144" s="108" t="s">
        <v>85</v>
      </c>
      <c r="AT144" s="108" t="s">
        <v>81</v>
      </c>
      <c r="AU144" s="108" t="s">
        <v>86</v>
      </c>
      <c r="AY144" s="8" t="s">
        <v>79</v>
      </c>
      <c r="BE144" s="109">
        <f t="shared" si="4"/>
        <v>0</v>
      </c>
      <c r="BF144" s="109">
        <f t="shared" si="5"/>
        <v>0</v>
      </c>
      <c r="BG144" s="109">
        <f t="shared" si="6"/>
        <v>0</v>
      </c>
      <c r="BH144" s="109">
        <f t="shared" si="7"/>
        <v>0</v>
      </c>
      <c r="BI144" s="109">
        <f t="shared" si="8"/>
        <v>0</v>
      </c>
      <c r="BJ144" s="8" t="s">
        <v>86</v>
      </c>
      <c r="BK144" s="110">
        <f t="shared" si="9"/>
        <v>0</v>
      </c>
      <c r="BL144" s="8" t="s">
        <v>85</v>
      </c>
      <c r="BM144" s="108" t="s">
        <v>293</v>
      </c>
    </row>
    <row r="145" spans="1:65" s="2" customFormat="1" ht="37.9" customHeight="1" x14ac:dyDescent="0.2">
      <c r="A145" s="17"/>
      <c r="B145" s="96"/>
      <c r="C145" s="97" t="s">
        <v>3</v>
      </c>
      <c r="D145" s="97" t="s">
        <v>81</v>
      </c>
      <c r="E145" s="98" t="s">
        <v>210</v>
      </c>
      <c r="F145" s="99" t="s">
        <v>211</v>
      </c>
      <c r="G145" s="100" t="s">
        <v>92</v>
      </c>
      <c r="H145" s="101">
        <v>100</v>
      </c>
      <c r="I145" s="102"/>
      <c r="J145" s="101">
        <f t="shared" si="0"/>
        <v>0</v>
      </c>
      <c r="K145" s="103"/>
      <c r="L145" s="18"/>
      <c r="M145" s="104" t="s">
        <v>0</v>
      </c>
      <c r="N145" s="105" t="s">
        <v>27</v>
      </c>
      <c r="O145" s="33"/>
      <c r="P145" s="106">
        <f t="shared" si="1"/>
        <v>0</v>
      </c>
      <c r="Q145" s="106">
        <v>8.9999999999999998E-4</v>
      </c>
      <c r="R145" s="106">
        <f t="shared" si="2"/>
        <v>0.09</v>
      </c>
      <c r="S145" s="106">
        <v>0</v>
      </c>
      <c r="T145" s="107">
        <f t="shared" si="3"/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108" t="s">
        <v>85</v>
      </c>
      <c r="AT145" s="108" t="s">
        <v>81</v>
      </c>
      <c r="AU145" s="108" t="s">
        <v>86</v>
      </c>
      <c r="AY145" s="8" t="s">
        <v>79</v>
      </c>
      <c r="BE145" s="109">
        <f t="shared" si="4"/>
        <v>0</v>
      </c>
      <c r="BF145" s="109">
        <f t="shared" si="5"/>
        <v>0</v>
      </c>
      <c r="BG145" s="109">
        <f t="shared" si="6"/>
        <v>0</v>
      </c>
      <c r="BH145" s="109">
        <f t="shared" si="7"/>
        <v>0</v>
      </c>
      <c r="BI145" s="109">
        <f t="shared" si="8"/>
        <v>0</v>
      </c>
      <c r="BJ145" s="8" t="s">
        <v>86</v>
      </c>
      <c r="BK145" s="110">
        <f t="shared" si="9"/>
        <v>0</v>
      </c>
      <c r="BL145" s="8" t="s">
        <v>85</v>
      </c>
      <c r="BM145" s="108" t="s">
        <v>212</v>
      </c>
    </row>
    <row r="146" spans="1:65" s="2" customFormat="1" ht="24.2" customHeight="1" x14ac:dyDescent="0.2">
      <c r="A146" s="17"/>
      <c r="B146" s="96"/>
      <c r="C146" s="97" t="s">
        <v>157</v>
      </c>
      <c r="D146" s="97" t="s">
        <v>81</v>
      </c>
      <c r="E146" s="98" t="s">
        <v>294</v>
      </c>
      <c r="F146" s="99" t="s">
        <v>295</v>
      </c>
      <c r="G146" s="100" t="s">
        <v>98</v>
      </c>
      <c r="H146" s="101">
        <v>216.35</v>
      </c>
      <c r="I146" s="102"/>
      <c r="J146" s="101">
        <f t="shared" si="0"/>
        <v>0</v>
      </c>
      <c r="K146" s="103"/>
      <c r="L146" s="18"/>
      <c r="M146" s="104" t="s">
        <v>0</v>
      </c>
      <c r="N146" s="105" t="s">
        <v>27</v>
      </c>
      <c r="O146" s="33"/>
      <c r="P146" s="106">
        <f t="shared" si="1"/>
        <v>0</v>
      </c>
      <c r="Q146" s="106">
        <v>0</v>
      </c>
      <c r="R146" s="106">
        <f t="shared" si="2"/>
        <v>0</v>
      </c>
      <c r="S146" s="106">
        <v>0</v>
      </c>
      <c r="T146" s="107">
        <f t="shared" si="3"/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08" t="s">
        <v>85</v>
      </c>
      <c r="AT146" s="108" t="s">
        <v>81</v>
      </c>
      <c r="AU146" s="108" t="s">
        <v>86</v>
      </c>
      <c r="AY146" s="8" t="s">
        <v>79</v>
      </c>
      <c r="BE146" s="109">
        <f t="shared" si="4"/>
        <v>0</v>
      </c>
      <c r="BF146" s="109">
        <f t="shared" si="5"/>
        <v>0</v>
      </c>
      <c r="BG146" s="109">
        <f t="shared" si="6"/>
        <v>0</v>
      </c>
      <c r="BH146" s="109">
        <f t="shared" si="7"/>
        <v>0</v>
      </c>
      <c r="BI146" s="109">
        <f t="shared" si="8"/>
        <v>0</v>
      </c>
      <c r="BJ146" s="8" t="s">
        <v>86</v>
      </c>
      <c r="BK146" s="110">
        <f t="shared" si="9"/>
        <v>0</v>
      </c>
      <c r="BL146" s="8" t="s">
        <v>85</v>
      </c>
      <c r="BM146" s="108" t="s">
        <v>296</v>
      </c>
    </row>
    <row r="147" spans="1:65" s="2" customFormat="1" ht="24.2" customHeight="1" x14ac:dyDescent="0.2">
      <c r="A147" s="17"/>
      <c r="B147" s="96"/>
      <c r="C147" s="97" t="s">
        <v>161</v>
      </c>
      <c r="D147" s="97" t="s">
        <v>81</v>
      </c>
      <c r="E147" s="98" t="s">
        <v>214</v>
      </c>
      <c r="F147" s="99" t="s">
        <v>215</v>
      </c>
      <c r="G147" s="100" t="s">
        <v>92</v>
      </c>
      <c r="H147" s="101">
        <v>100</v>
      </c>
      <c r="I147" s="102"/>
      <c r="J147" s="101">
        <f t="shared" si="0"/>
        <v>0</v>
      </c>
      <c r="K147" s="103"/>
      <c r="L147" s="18"/>
      <c r="M147" s="104" t="s">
        <v>0</v>
      </c>
      <c r="N147" s="105" t="s">
        <v>27</v>
      </c>
      <c r="O147" s="33"/>
      <c r="P147" s="106">
        <f t="shared" si="1"/>
        <v>0</v>
      </c>
      <c r="Q147" s="106">
        <v>1.0000000000000001E-5</v>
      </c>
      <c r="R147" s="106">
        <f t="shared" si="2"/>
        <v>1E-3</v>
      </c>
      <c r="S147" s="106">
        <v>0</v>
      </c>
      <c r="T147" s="107">
        <f t="shared" si="3"/>
        <v>0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R147" s="108" t="s">
        <v>85</v>
      </c>
      <c r="AT147" s="108" t="s">
        <v>81</v>
      </c>
      <c r="AU147" s="108" t="s">
        <v>86</v>
      </c>
      <c r="AY147" s="8" t="s">
        <v>79</v>
      </c>
      <c r="BE147" s="109">
        <f t="shared" si="4"/>
        <v>0</v>
      </c>
      <c r="BF147" s="109">
        <f t="shared" si="5"/>
        <v>0</v>
      </c>
      <c r="BG147" s="109">
        <f t="shared" si="6"/>
        <v>0</v>
      </c>
      <c r="BH147" s="109">
        <f t="shared" si="7"/>
        <v>0</v>
      </c>
      <c r="BI147" s="109">
        <f t="shared" si="8"/>
        <v>0</v>
      </c>
      <c r="BJ147" s="8" t="s">
        <v>86</v>
      </c>
      <c r="BK147" s="110">
        <f t="shared" si="9"/>
        <v>0</v>
      </c>
      <c r="BL147" s="8" t="s">
        <v>85</v>
      </c>
      <c r="BM147" s="108" t="s">
        <v>216</v>
      </c>
    </row>
    <row r="148" spans="1:65" s="7" customFormat="1" ht="22.9" customHeight="1" x14ac:dyDescent="0.2">
      <c r="B148" s="83"/>
      <c r="D148" s="84" t="s">
        <v>43</v>
      </c>
      <c r="E148" s="94" t="s">
        <v>246</v>
      </c>
      <c r="F148" s="94" t="s">
        <v>247</v>
      </c>
      <c r="I148" s="86"/>
      <c r="J148" s="95">
        <f>BK148</f>
        <v>0</v>
      </c>
      <c r="L148" s="83"/>
      <c r="M148" s="88"/>
      <c r="N148" s="89"/>
      <c r="O148" s="89"/>
      <c r="P148" s="90">
        <f>P149</f>
        <v>0</v>
      </c>
      <c r="Q148" s="89"/>
      <c r="R148" s="90">
        <f>R149</f>
        <v>0</v>
      </c>
      <c r="S148" s="89"/>
      <c r="T148" s="91">
        <f>T149</f>
        <v>0</v>
      </c>
      <c r="AR148" s="84" t="s">
        <v>45</v>
      </c>
      <c r="AT148" s="92" t="s">
        <v>43</v>
      </c>
      <c r="AU148" s="92" t="s">
        <v>45</v>
      </c>
      <c r="AY148" s="84" t="s">
        <v>79</v>
      </c>
      <c r="BK148" s="93">
        <f>BK149</f>
        <v>0</v>
      </c>
    </row>
    <row r="149" spans="1:65" s="2" customFormat="1" ht="33" customHeight="1" x14ac:dyDescent="0.2">
      <c r="A149" s="17"/>
      <c r="B149" s="96"/>
      <c r="C149" s="97" t="s">
        <v>165</v>
      </c>
      <c r="D149" s="97" t="s">
        <v>81</v>
      </c>
      <c r="E149" s="98" t="s">
        <v>248</v>
      </c>
      <c r="F149" s="99" t="s">
        <v>249</v>
      </c>
      <c r="G149" s="100" t="s">
        <v>120</v>
      </c>
      <c r="H149" s="101">
        <v>7.1379999999999999</v>
      </c>
      <c r="I149" s="102"/>
      <c r="J149" s="101">
        <f>ROUND(I149*H149,3)</f>
        <v>0</v>
      </c>
      <c r="K149" s="103"/>
      <c r="L149" s="18"/>
      <c r="M149" s="121" t="s">
        <v>0</v>
      </c>
      <c r="N149" s="122" t="s">
        <v>27</v>
      </c>
      <c r="O149" s="123"/>
      <c r="P149" s="124">
        <f>O149*H149</f>
        <v>0</v>
      </c>
      <c r="Q149" s="124">
        <v>0</v>
      </c>
      <c r="R149" s="124">
        <f>Q149*H149</f>
        <v>0</v>
      </c>
      <c r="S149" s="124">
        <v>0</v>
      </c>
      <c r="T149" s="125">
        <f>S149*H149</f>
        <v>0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R149" s="108" t="s">
        <v>85</v>
      </c>
      <c r="AT149" s="108" t="s">
        <v>81</v>
      </c>
      <c r="AU149" s="108" t="s">
        <v>86</v>
      </c>
      <c r="AY149" s="8" t="s">
        <v>79</v>
      </c>
      <c r="BE149" s="109">
        <f>IF(N149="základná",J149,0)</f>
        <v>0</v>
      </c>
      <c r="BF149" s="109">
        <f>IF(N149="znížená",J149,0)</f>
        <v>0</v>
      </c>
      <c r="BG149" s="109">
        <f>IF(N149="zákl. prenesená",J149,0)</f>
        <v>0</v>
      </c>
      <c r="BH149" s="109">
        <f>IF(N149="zníž. prenesená",J149,0)</f>
        <v>0</v>
      </c>
      <c r="BI149" s="109">
        <f>IF(N149="nulová",J149,0)</f>
        <v>0</v>
      </c>
      <c r="BJ149" s="8" t="s">
        <v>86</v>
      </c>
      <c r="BK149" s="110">
        <f>ROUND(I149*H149,3)</f>
        <v>0</v>
      </c>
      <c r="BL149" s="8" t="s">
        <v>85</v>
      </c>
      <c r="BM149" s="108" t="s">
        <v>259</v>
      </c>
    </row>
    <row r="150" spans="1:65" s="2" customFormat="1" ht="6.95" customHeight="1" x14ac:dyDescent="0.2">
      <c r="A150" s="17"/>
      <c r="B150" s="27"/>
      <c r="C150" s="28"/>
      <c r="D150" s="28"/>
      <c r="E150" s="28"/>
      <c r="F150" s="28"/>
      <c r="G150" s="28"/>
      <c r="H150" s="28"/>
      <c r="I150" s="28"/>
      <c r="J150" s="28"/>
      <c r="K150" s="28"/>
      <c r="L150" s="18"/>
      <c r="M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</sheetData>
  <autoFilter ref="C120:K14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8"/>
  <sheetViews>
    <sheetView showGridLines="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126" t="s">
        <v>2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AT2" s="8" t="s">
        <v>48</v>
      </c>
    </row>
    <row r="3" spans="1:46" s="1" customFormat="1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44</v>
      </c>
    </row>
    <row r="4" spans="1:46" s="1" customFormat="1" ht="24.95" customHeight="1" x14ac:dyDescent="0.2">
      <c r="B4" s="11"/>
      <c r="D4" s="12" t="s">
        <v>51</v>
      </c>
      <c r="L4" s="11"/>
      <c r="M4" s="42" t="s">
        <v>4</v>
      </c>
      <c r="AT4" s="8" t="s">
        <v>1</v>
      </c>
    </row>
    <row r="5" spans="1:46" s="1" customFormat="1" ht="6.95" customHeight="1" x14ac:dyDescent="0.2">
      <c r="B5" s="11"/>
      <c r="L5" s="11"/>
    </row>
    <row r="6" spans="1:46" s="1" customFormat="1" ht="12" customHeight="1" x14ac:dyDescent="0.2">
      <c r="B6" s="11"/>
      <c r="D6" s="14" t="s">
        <v>5</v>
      </c>
      <c r="L6" s="11"/>
    </row>
    <row r="7" spans="1:46" s="1" customFormat="1" ht="16.5" customHeight="1" x14ac:dyDescent="0.2">
      <c r="B7" s="11"/>
      <c r="E7" s="132" t="e">
        <f>#REF!</f>
        <v>#REF!</v>
      </c>
      <c r="F7" s="133"/>
      <c r="G7" s="133"/>
      <c r="H7" s="133"/>
      <c r="L7" s="11"/>
    </row>
    <row r="8" spans="1:46" s="2" customFormat="1" ht="12" customHeight="1" x14ac:dyDescent="0.2">
      <c r="A8" s="17"/>
      <c r="B8" s="18"/>
      <c r="C8" s="17"/>
      <c r="D8" s="14" t="s">
        <v>52</v>
      </c>
      <c r="E8" s="17"/>
      <c r="F8" s="17"/>
      <c r="G8" s="17"/>
      <c r="H8" s="17"/>
      <c r="I8" s="17"/>
      <c r="J8" s="17"/>
      <c r="K8" s="17"/>
      <c r="L8" s="22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2" customFormat="1" ht="16.5" customHeight="1" x14ac:dyDescent="0.2">
      <c r="A9" s="17"/>
      <c r="B9" s="18"/>
      <c r="C9" s="17"/>
      <c r="D9" s="17"/>
      <c r="E9" s="130" t="s">
        <v>297</v>
      </c>
      <c r="F9" s="131"/>
      <c r="G9" s="131"/>
      <c r="H9" s="131"/>
      <c r="I9" s="17"/>
      <c r="J9" s="17"/>
      <c r="K9" s="17"/>
      <c r="L9" s="22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2" customFormat="1" x14ac:dyDescent="0.2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2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2" customFormat="1" ht="12" customHeight="1" x14ac:dyDescent="0.2">
      <c r="A11" s="17"/>
      <c r="B11" s="18"/>
      <c r="C11" s="17"/>
      <c r="D11" s="14" t="s">
        <v>6</v>
      </c>
      <c r="E11" s="17"/>
      <c r="F11" s="13" t="s">
        <v>0</v>
      </c>
      <c r="G11" s="17"/>
      <c r="H11" s="17"/>
      <c r="I11" s="14" t="s">
        <v>7</v>
      </c>
      <c r="J11" s="13" t="s">
        <v>0</v>
      </c>
      <c r="K11" s="17"/>
      <c r="L11" s="2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2" customFormat="1" ht="12" customHeight="1" x14ac:dyDescent="0.2">
      <c r="A12" s="17"/>
      <c r="B12" s="18"/>
      <c r="C12" s="17"/>
      <c r="D12" s="14" t="s">
        <v>8</v>
      </c>
      <c r="E12" s="17"/>
      <c r="F12" s="13" t="s">
        <v>9</v>
      </c>
      <c r="G12" s="17"/>
      <c r="H12" s="17"/>
      <c r="I12" s="14" t="s">
        <v>10</v>
      </c>
      <c r="J12" s="31" t="e">
        <f>#REF!</f>
        <v>#REF!</v>
      </c>
      <c r="K12" s="17"/>
      <c r="L12" s="2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2" customFormat="1" ht="10.9" customHeight="1" x14ac:dyDescent="0.2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2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2" customFormat="1" ht="12" customHeight="1" x14ac:dyDescent="0.2">
      <c r="A14" s="17"/>
      <c r="B14" s="18"/>
      <c r="C14" s="17"/>
      <c r="D14" s="14" t="s">
        <v>11</v>
      </c>
      <c r="E14" s="17"/>
      <c r="F14" s="17"/>
      <c r="G14" s="17"/>
      <c r="H14" s="17"/>
      <c r="I14" s="14" t="s">
        <v>12</v>
      </c>
      <c r="J14" s="13" t="s">
        <v>0</v>
      </c>
      <c r="K14" s="17"/>
      <c r="L14" s="22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2" customFormat="1" ht="18" customHeight="1" x14ac:dyDescent="0.2">
      <c r="A15" s="17"/>
      <c r="B15" s="18"/>
      <c r="C15" s="17"/>
      <c r="D15" s="17"/>
      <c r="E15" s="13" t="s">
        <v>13</v>
      </c>
      <c r="F15" s="17"/>
      <c r="G15" s="17"/>
      <c r="H15" s="17"/>
      <c r="I15" s="14" t="s">
        <v>14</v>
      </c>
      <c r="J15" s="13" t="s">
        <v>0</v>
      </c>
      <c r="K15" s="17"/>
      <c r="L15" s="22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2" customFormat="1" ht="6.95" customHeight="1" x14ac:dyDescent="0.2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2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2" customFormat="1" ht="12" customHeight="1" x14ac:dyDescent="0.2">
      <c r="A17" s="17"/>
      <c r="B17" s="18"/>
      <c r="C17" s="17"/>
      <c r="D17" s="14" t="s">
        <v>15</v>
      </c>
      <c r="E17" s="17"/>
      <c r="F17" s="17"/>
      <c r="G17" s="17"/>
      <c r="H17" s="17"/>
      <c r="I17" s="14" t="s">
        <v>12</v>
      </c>
      <c r="J17" s="15" t="e">
        <f>#REF!</f>
        <v>#REF!</v>
      </c>
      <c r="K17" s="17"/>
      <c r="L17" s="22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2" customFormat="1" ht="18" customHeight="1" x14ac:dyDescent="0.2">
      <c r="A18" s="17"/>
      <c r="B18" s="18"/>
      <c r="C18" s="17"/>
      <c r="D18" s="17"/>
      <c r="E18" s="134" t="e">
        <f>#REF!</f>
        <v>#REF!</v>
      </c>
      <c r="F18" s="128"/>
      <c r="G18" s="128"/>
      <c r="H18" s="128"/>
      <c r="I18" s="14" t="s">
        <v>14</v>
      </c>
      <c r="J18" s="15" t="e">
        <f>#REF!</f>
        <v>#REF!</v>
      </c>
      <c r="K18" s="17"/>
      <c r="L18" s="22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2" customFormat="1" ht="6.95" customHeight="1" x14ac:dyDescent="0.2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2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2" customFormat="1" ht="12" customHeight="1" x14ac:dyDescent="0.2">
      <c r="A20" s="17"/>
      <c r="B20" s="18"/>
      <c r="C20" s="17"/>
      <c r="D20" s="14" t="s">
        <v>16</v>
      </c>
      <c r="E20" s="17"/>
      <c r="F20" s="17"/>
      <c r="G20" s="17"/>
      <c r="H20" s="17"/>
      <c r="I20" s="14" t="s">
        <v>12</v>
      </c>
      <c r="J20" s="13" t="s">
        <v>17</v>
      </c>
      <c r="K20" s="17"/>
      <c r="L20" s="22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2" customFormat="1" ht="18" customHeight="1" x14ac:dyDescent="0.2">
      <c r="A21" s="17"/>
      <c r="B21" s="18"/>
      <c r="C21" s="17"/>
      <c r="D21" s="17"/>
      <c r="E21" s="13" t="s">
        <v>18</v>
      </c>
      <c r="F21" s="17"/>
      <c r="G21" s="17"/>
      <c r="H21" s="17"/>
      <c r="I21" s="14" t="s">
        <v>14</v>
      </c>
      <c r="J21" s="13" t="s">
        <v>0</v>
      </c>
      <c r="K21" s="17"/>
      <c r="L21" s="22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2" customFormat="1" ht="6.95" customHeight="1" x14ac:dyDescent="0.2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2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2" customFormat="1" ht="12" customHeight="1" x14ac:dyDescent="0.2">
      <c r="A23" s="17"/>
      <c r="B23" s="18"/>
      <c r="C23" s="17"/>
      <c r="D23" s="14" t="s">
        <v>19</v>
      </c>
      <c r="E23" s="17"/>
      <c r="F23" s="17"/>
      <c r="G23" s="17"/>
      <c r="H23" s="17"/>
      <c r="I23" s="14" t="s">
        <v>12</v>
      </c>
      <c r="J23" s="13" t="e">
        <f>IF(#REF!="","",#REF!)</f>
        <v>#REF!</v>
      </c>
      <c r="K23" s="17"/>
      <c r="L23" s="22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2" customFormat="1" ht="18" customHeight="1" x14ac:dyDescent="0.2">
      <c r="A24" s="17"/>
      <c r="B24" s="18"/>
      <c r="C24" s="17"/>
      <c r="D24" s="17"/>
      <c r="E24" s="13" t="e">
        <f>IF(#REF!="","",#REF!)</f>
        <v>#REF!</v>
      </c>
      <c r="F24" s="17"/>
      <c r="G24" s="17"/>
      <c r="H24" s="17"/>
      <c r="I24" s="14" t="s">
        <v>14</v>
      </c>
      <c r="J24" s="13" t="e">
        <f>IF(#REF!="","",#REF!)</f>
        <v>#REF!</v>
      </c>
      <c r="K24" s="17"/>
      <c r="L24" s="22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2" customFormat="1" ht="6.95" customHeight="1" x14ac:dyDescent="0.2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2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2" customFormat="1" ht="12" customHeight="1" x14ac:dyDescent="0.2">
      <c r="A26" s="17"/>
      <c r="B26" s="18"/>
      <c r="C26" s="17"/>
      <c r="D26" s="14" t="s">
        <v>20</v>
      </c>
      <c r="E26" s="17"/>
      <c r="F26" s="17"/>
      <c r="G26" s="17"/>
      <c r="H26" s="17"/>
      <c r="I26" s="17"/>
      <c r="J26" s="17"/>
      <c r="K26" s="17"/>
      <c r="L26" s="22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3" customFormat="1" ht="16.5" customHeight="1" x14ac:dyDescent="0.2">
      <c r="A27" s="43"/>
      <c r="B27" s="44"/>
      <c r="C27" s="43"/>
      <c r="D27" s="43"/>
      <c r="E27" s="129" t="s">
        <v>0</v>
      </c>
      <c r="F27" s="129"/>
      <c r="G27" s="129"/>
      <c r="H27" s="129"/>
      <c r="I27" s="43"/>
      <c r="J27" s="43"/>
      <c r="K27" s="43"/>
      <c r="L27" s="45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2" customFormat="1" ht="6.95" customHeight="1" x14ac:dyDescent="0.2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2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2" customFormat="1" ht="6.95" customHeight="1" x14ac:dyDescent="0.2">
      <c r="A29" s="17"/>
      <c r="B29" s="18"/>
      <c r="C29" s="17"/>
      <c r="D29" s="39"/>
      <c r="E29" s="39"/>
      <c r="F29" s="39"/>
      <c r="G29" s="39"/>
      <c r="H29" s="39"/>
      <c r="I29" s="39"/>
      <c r="J29" s="39"/>
      <c r="K29" s="39"/>
      <c r="L29" s="22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2" customFormat="1" ht="25.35" customHeight="1" x14ac:dyDescent="0.2">
      <c r="A30" s="17"/>
      <c r="B30" s="18"/>
      <c r="C30" s="17"/>
      <c r="D30" s="46" t="s">
        <v>21</v>
      </c>
      <c r="E30" s="17"/>
      <c r="F30" s="17"/>
      <c r="G30" s="17"/>
      <c r="H30" s="17"/>
      <c r="I30" s="17"/>
      <c r="J30" s="41">
        <f>ROUND(J122, 2)</f>
        <v>0</v>
      </c>
      <c r="K30" s="17"/>
      <c r="L30" s="22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2" customFormat="1" ht="6.95" customHeight="1" x14ac:dyDescent="0.2">
      <c r="A31" s="17"/>
      <c r="B31" s="18"/>
      <c r="C31" s="17"/>
      <c r="D31" s="39"/>
      <c r="E31" s="39"/>
      <c r="F31" s="39"/>
      <c r="G31" s="39"/>
      <c r="H31" s="39"/>
      <c r="I31" s="39"/>
      <c r="J31" s="39"/>
      <c r="K31" s="39"/>
      <c r="L31" s="22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2" customFormat="1" ht="14.45" customHeight="1" x14ac:dyDescent="0.2">
      <c r="A32" s="17"/>
      <c r="B32" s="18"/>
      <c r="C32" s="17"/>
      <c r="D32" s="17"/>
      <c r="E32" s="17"/>
      <c r="F32" s="20" t="s">
        <v>23</v>
      </c>
      <c r="G32" s="17"/>
      <c r="H32" s="17"/>
      <c r="I32" s="20" t="s">
        <v>22</v>
      </c>
      <c r="J32" s="20" t="s">
        <v>24</v>
      </c>
      <c r="K32" s="17"/>
      <c r="L32" s="22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2" customFormat="1" ht="14.45" customHeight="1" x14ac:dyDescent="0.2">
      <c r="A33" s="17"/>
      <c r="B33" s="18"/>
      <c r="C33" s="17"/>
      <c r="D33" s="47" t="s">
        <v>25</v>
      </c>
      <c r="E33" s="21" t="s">
        <v>26</v>
      </c>
      <c r="F33" s="48">
        <f>ROUND((SUM(BE122:BE157)),  2)</f>
        <v>0</v>
      </c>
      <c r="G33" s="49"/>
      <c r="H33" s="49"/>
      <c r="I33" s="50">
        <v>0.2</v>
      </c>
      <c r="J33" s="48">
        <f>ROUND(((SUM(BE122:BE157))*I33),  2)</f>
        <v>0</v>
      </c>
      <c r="K33" s="17"/>
      <c r="L33" s="22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2" customFormat="1" ht="14.45" customHeight="1" x14ac:dyDescent="0.2">
      <c r="A34" s="17"/>
      <c r="B34" s="18"/>
      <c r="C34" s="17"/>
      <c r="D34" s="17"/>
      <c r="E34" s="21" t="s">
        <v>27</v>
      </c>
      <c r="F34" s="48">
        <f>ROUND((SUM(BF122:BF157)),  2)</f>
        <v>0</v>
      </c>
      <c r="G34" s="49"/>
      <c r="H34" s="49"/>
      <c r="I34" s="50">
        <v>0.2</v>
      </c>
      <c r="J34" s="48">
        <f>ROUND(((SUM(BF122:BF157))*I34),  2)</f>
        <v>0</v>
      </c>
      <c r="K34" s="17"/>
      <c r="L34" s="22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2" customFormat="1" ht="14.45" hidden="1" customHeight="1" x14ac:dyDescent="0.2">
      <c r="A35" s="17"/>
      <c r="B35" s="18"/>
      <c r="C35" s="17"/>
      <c r="D35" s="17"/>
      <c r="E35" s="14" t="s">
        <v>28</v>
      </c>
      <c r="F35" s="51">
        <f>ROUND((SUM(BG122:BG157)),  2)</f>
        <v>0</v>
      </c>
      <c r="G35" s="17"/>
      <c r="H35" s="17"/>
      <c r="I35" s="52">
        <v>0.2</v>
      </c>
      <c r="J35" s="51">
        <f>0</f>
        <v>0</v>
      </c>
      <c r="K35" s="17"/>
      <c r="L35" s="22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2" customFormat="1" ht="14.45" hidden="1" customHeight="1" x14ac:dyDescent="0.2">
      <c r="A36" s="17"/>
      <c r="B36" s="18"/>
      <c r="C36" s="17"/>
      <c r="D36" s="17"/>
      <c r="E36" s="14" t="s">
        <v>29</v>
      </c>
      <c r="F36" s="51">
        <f>ROUND((SUM(BH122:BH157)),  2)</f>
        <v>0</v>
      </c>
      <c r="G36" s="17"/>
      <c r="H36" s="17"/>
      <c r="I36" s="52">
        <v>0.2</v>
      </c>
      <c r="J36" s="51">
        <f>0</f>
        <v>0</v>
      </c>
      <c r="K36" s="17"/>
      <c r="L36" s="22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2" customFormat="1" ht="14.45" hidden="1" customHeight="1" x14ac:dyDescent="0.2">
      <c r="A37" s="17"/>
      <c r="B37" s="18"/>
      <c r="C37" s="17"/>
      <c r="D37" s="17"/>
      <c r="E37" s="21" t="s">
        <v>30</v>
      </c>
      <c r="F37" s="48">
        <f>ROUND((SUM(BI122:BI157)),  2)</f>
        <v>0</v>
      </c>
      <c r="G37" s="49"/>
      <c r="H37" s="49"/>
      <c r="I37" s="50">
        <v>0</v>
      </c>
      <c r="J37" s="48">
        <f>0</f>
        <v>0</v>
      </c>
      <c r="K37" s="17"/>
      <c r="L37" s="22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2" customFormat="1" ht="6.95" customHeight="1" x14ac:dyDescent="0.2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22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" customFormat="1" ht="25.35" customHeight="1" x14ac:dyDescent="0.2">
      <c r="A39" s="17"/>
      <c r="B39" s="18"/>
      <c r="C39" s="53"/>
      <c r="D39" s="54" t="s">
        <v>31</v>
      </c>
      <c r="E39" s="34"/>
      <c r="F39" s="34"/>
      <c r="G39" s="55" t="s">
        <v>32</v>
      </c>
      <c r="H39" s="56" t="s">
        <v>33</v>
      </c>
      <c r="I39" s="34"/>
      <c r="J39" s="57">
        <f>SUM(J30:J37)</f>
        <v>0</v>
      </c>
      <c r="K39" s="58"/>
      <c r="L39" s="2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2" customFormat="1" ht="14.45" customHeight="1" x14ac:dyDescent="0.2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2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" customFormat="1" ht="14.45" customHeight="1" x14ac:dyDescent="0.2">
      <c r="B41" s="11"/>
      <c r="L41" s="11"/>
    </row>
    <row r="42" spans="1:31" s="1" customFormat="1" ht="14.45" customHeight="1" x14ac:dyDescent="0.2">
      <c r="B42" s="11"/>
      <c r="L42" s="11"/>
    </row>
    <row r="43" spans="1:31" s="1" customFormat="1" ht="14.45" customHeight="1" x14ac:dyDescent="0.2">
      <c r="B43" s="11"/>
      <c r="L43" s="11"/>
    </row>
    <row r="44" spans="1:31" s="1" customFormat="1" ht="14.45" customHeight="1" x14ac:dyDescent="0.2">
      <c r="B44" s="11"/>
      <c r="L44" s="11"/>
    </row>
    <row r="45" spans="1:31" s="1" customFormat="1" ht="14.45" customHeight="1" x14ac:dyDescent="0.2">
      <c r="B45" s="11"/>
      <c r="L45" s="11"/>
    </row>
    <row r="46" spans="1:31" s="1" customFormat="1" ht="14.45" customHeight="1" x14ac:dyDescent="0.2">
      <c r="B46" s="11"/>
      <c r="L46" s="11"/>
    </row>
    <row r="47" spans="1:31" s="1" customFormat="1" ht="14.45" customHeight="1" x14ac:dyDescent="0.2">
      <c r="B47" s="11"/>
      <c r="L47" s="11"/>
    </row>
    <row r="48" spans="1:31" s="1" customFormat="1" ht="14.45" customHeight="1" x14ac:dyDescent="0.2">
      <c r="B48" s="11"/>
      <c r="L48" s="11"/>
    </row>
    <row r="49" spans="1:31" s="1" customFormat="1" ht="14.45" customHeight="1" x14ac:dyDescent="0.2">
      <c r="B49" s="11"/>
      <c r="L49" s="11"/>
    </row>
    <row r="50" spans="1:31" s="2" customFormat="1" ht="14.45" customHeight="1" x14ac:dyDescent="0.2">
      <c r="B50" s="22"/>
      <c r="D50" s="23" t="s">
        <v>34</v>
      </c>
      <c r="E50" s="24"/>
      <c r="F50" s="24"/>
      <c r="G50" s="23" t="s">
        <v>35</v>
      </c>
      <c r="H50" s="24"/>
      <c r="I50" s="24"/>
      <c r="J50" s="24"/>
      <c r="K50" s="24"/>
      <c r="L50" s="22"/>
    </row>
    <row r="51" spans="1:31" x14ac:dyDescent="0.2">
      <c r="B51" s="11"/>
      <c r="L51" s="11"/>
    </row>
    <row r="52" spans="1:31" x14ac:dyDescent="0.2">
      <c r="B52" s="11"/>
      <c r="L52" s="11"/>
    </row>
    <row r="53" spans="1:31" x14ac:dyDescent="0.2">
      <c r="B53" s="11"/>
      <c r="L53" s="11"/>
    </row>
    <row r="54" spans="1:31" x14ac:dyDescent="0.2">
      <c r="B54" s="11"/>
      <c r="L54" s="11"/>
    </row>
    <row r="55" spans="1:31" x14ac:dyDescent="0.2">
      <c r="B55" s="11"/>
      <c r="L55" s="11"/>
    </row>
    <row r="56" spans="1:31" x14ac:dyDescent="0.2">
      <c r="B56" s="11"/>
      <c r="L56" s="11"/>
    </row>
    <row r="57" spans="1:31" x14ac:dyDescent="0.2">
      <c r="B57" s="11"/>
      <c r="L57" s="11"/>
    </row>
    <row r="58" spans="1:31" x14ac:dyDescent="0.2">
      <c r="B58" s="11"/>
      <c r="L58" s="11"/>
    </row>
    <row r="59" spans="1:31" x14ac:dyDescent="0.2">
      <c r="B59" s="11"/>
      <c r="L59" s="11"/>
    </row>
    <row r="60" spans="1:31" x14ac:dyDescent="0.2">
      <c r="B60" s="11"/>
      <c r="L60" s="11"/>
    </row>
    <row r="61" spans="1:31" s="2" customFormat="1" ht="12.75" x14ac:dyDescent="0.2">
      <c r="A61" s="17"/>
      <c r="B61" s="18"/>
      <c r="C61" s="17"/>
      <c r="D61" s="25" t="s">
        <v>36</v>
      </c>
      <c r="E61" s="19"/>
      <c r="F61" s="59" t="s">
        <v>37</v>
      </c>
      <c r="G61" s="25" t="s">
        <v>36</v>
      </c>
      <c r="H61" s="19"/>
      <c r="I61" s="19"/>
      <c r="J61" s="60" t="s">
        <v>37</v>
      </c>
      <c r="K61" s="19"/>
      <c r="L61" s="22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">
      <c r="B62" s="11"/>
      <c r="L62" s="11"/>
    </row>
    <row r="63" spans="1:31" x14ac:dyDescent="0.2">
      <c r="B63" s="11"/>
      <c r="L63" s="11"/>
    </row>
    <row r="64" spans="1:31" x14ac:dyDescent="0.2">
      <c r="B64" s="11"/>
      <c r="L64" s="11"/>
    </row>
    <row r="65" spans="1:31" s="2" customFormat="1" ht="12.75" x14ac:dyDescent="0.2">
      <c r="A65" s="17"/>
      <c r="B65" s="18"/>
      <c r="C65" s="17"/>
      <c r="D65" s="23" t="s">
        <v>38</v>
      </c>
      <c r="E65" s="26"/>
      <c r="F65" s="26"/>
      <c r="G65" s="23" t="s">
        <v>39</v>
      </c>
      <c r="H65" s="26"/>
      <c r="I65" s="26"/>
      <c r="J65" s="26"/>
      <c r="K65" s="26"/>
      <c r="L65" s="22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">
      <c r="B66" s="11"/>
      <c r="L66" s="11"/>
    </row>
    <row r="67" spans="1:31" x14ac:dyDescent="0.2">
      <c r="B67" s="11"/>
      <c r="L67" s="11"/>
    </row>
    <row r="68" spans="1:31" x14ac:dyDescent="0.2">
      <c r="B68" s="11"/>
      <c r="L68" s="11"/>
    </row>
    <row r="69" spans="1:31" x14ac:dyDescent="0.2">
      <c r="B69" s="11"/>
      <c r="L69" s="11"/>
    </row>
    <row r="70" spans="1:31" x14ac:dyDescent="0.2">
      <c r="B70" s="11"/>
      <c r="L70" s="11"/>
    </row>
    <row r="71" spans="1:31" x14ac:dyDescent="0.2">
      <c r="B71" s="11"/>
      <c r="L71" s="11"/>
    </row>
    <row r="72" spans="1:31" x14ac:dyDescent="0.2">
      <c r="B72" s="11"/>
      <c r="L72" s="11"/>
    </row>
    <row r="73" spans="1:31" x14ac:dyDescent="0.2">
      <c r="B73" s="11"/>
      <c r="L73" s="11"/>
    </row>
    <row r="74" spans="1:31" x14ac:dyDescent="0.2">
      <c r="B74" s="11"/>
      <c r="L74" s="11"/>
    </row>
    <row r="75" spans="1:31" x14ac:dyDescent="0.2">
      <c r="B75" s="11"/>
      <c r="L75" s="11"/>
    </row>
    <row r="76" spans="1:31" s="2" customFormat="1" ht="12.75" x14ac:dyDescent="0.2">
      <c r="A76" s="17"/>
      <c r="B76" s="18"/>
      <c r="C76" s="17"/>
      <c r="D76" s="25" t="s">
        <v>36</v>
      </c>
      <c r="E76" s="19"/>
      <c r="F76" s="59" t="s">
        <v>37</v>
      </c>
      <c r="G76" s="25" t="s">
        <v>36</v>
      </c>
      <c r="H76" s="19"/>
      <c r="I76" s="19"/>
      <c r="J76" s="60" t="s">
        <v>37</v>
      </c>
      <c r="K76" s="19"/>
      <c r="L76" s="22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2" customFormat="1" ht="14.45" customHeight="1" x14ac:dyDescent="0.2">
      <c r="A77" s="17"/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2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81" spans="1:47" s="2" customFormat="1" ht="6.95" customHeight="1" x14ac:dyDescent="0.2">
      <c r="A81" s="17"/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22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2" customFormat="1" ht="24.95" customHeight="1" x14ac:dyDescent="0.2">
      <c r="A82" s="17"/>
      <c r="B82" s="18"/>
      <c r="C82" s="12" t="s">
        <v>53</v>
      </c>
      <c r="D82" s="17"/>
      <c r="E82" s="17"/>
      <c r="F82" s="17"/>
      <c r="G82" s="17"/>
      <c r="H82" s="17"/>
      <c r="I82" s="17"/>
      <c r="J82" s="17"/>
      <c r="K82" s="17"/>
      <c r="L82" s="22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2" customFormat="1" ht="6.95" customHeight="1" x14ac:dyDescent="0.2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22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2" customFormat="1" ht="12" customHeight="1" x14ac:dyDescent="0.2">
      <c r="A84" s="17"/>
      <c r="B84" s="18"/>
      <c r="C84" s="14" t="s">
        <v>5</v>
      </c>
      <c r="D84" s="17"/>
      <c r="E84" s="17"/>
      <c r="F84" s="17"/>
      <c r="G84" s="17"/>
      <c r="H84" s="17"/>
      <c r="I84" s="17"/>
      <c r="J84" s="17"/>
      <c r="K84" s="17"/>
      <c r="L84" s="22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2" customFormat="1" ht="16.5" customHeight="1" x14ac:dyDescent="0.2">
      <c r="A85" s="17"/>
      <c r="B85" s="18"/>
      <c r="C85" s="17"/>
      <c r="D85" s="17"/>
      <c r="E85" s="132" t="e">
        <f>E7</f>
        <v>#REF!</v>
      </c>
      <c r="F85" s="133"/>
      <c r="G85" s="133"/>
      <c r="H85" s="133"/>
      <c r="I85" s="17"/>
      <c r="J85" s="17"/>
      <c r="K85" s="17"/>
      <c r="L85" s="22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2" customFormat="1" ht="12" customHeight="1" x14ac:dyDescent="0.2">
      <c r="A86" s="17"/>
      <c r="B86" s="18"/>
      <c r="C86" s="14" t="s">
        <v>52</v>
      </c>
      <c r="D86" s="17"/>
      <c r="E86" s="17"/>
      <c r="F86" s="17"/>
      <c r="G86" s="17"/>
      <c r="H86" s="17"/>
      <c r="I86" s="17"/>
      <c r="J86" s="17"/>
      <c r="K86" s="17"/>
      <c r="L86" s="22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2" customFormat="1" ht="16.5" customHeight="1" x14ac:dyDescent="0.2">
      <c r="A87" s="17"/>
      <c r="B87" s="18"/>
      <c r="C87" s="17"/>
      <c r="D87" s="17"/>
      <c r="E87" s="130" t="str">
        <f>E9</f>
        <v>04 - Cyklistická cestička - 4. úsek</v>
      </c>
      <c r="F87" s="131"/>
      <c r="G87" s="131"/>
      <c r="H87" s="131"/>
      <c r="I87" s="17"/>
      <c r="J87" s="17"/>
      <c r="K87" s="17"/>
      <c r="L87" s="22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2" customFormat="1" ht="6.95" customHeight="1" x14ac:dyDescent="0.2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22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2" customFormat="1" ht="12" customHeight="1" x14ac:dyDescent="0.2">
      <c r="A89" s="17"/>
      <c r="B89" s="18"/>
      <c r="C89" s="14" t="s">
        <v>8</v>
      </c>
      <c r="D89" s="17"/>
      <c r="E89" s="17"/>
      <c r="F89" s="13" t="str">
        <f>F12</f>
        <v xml:space="preserve"> </v>
      </c>
      <c r="G89" s="17"/>
      <c r="H89" s="17"/>
      <c r="I89" s="14" t="s">
        <v>10</v>
      </c>
      <c r="J89" s="31" t="e">
        <f>IF(J12="","",J12)</f>
        <v>#REF!</v>
      </c>
      <c r="K89" s="17"/>
      <c r="L89" s="22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2" customFormat="1" ht="6.95" customHeight="1" x14ac:dyDescent="0.2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22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2" customFormat="1" ht="25.7" customHeight="1" x14ac:dyDescent="0.2">
      <c r="A91" s="17"/>
      <c r="B91" s="18"/>
      <c r="C91" s="14" t="s">
        <v>11</v>
      </c>
      <c r="D91" s="17"/>
      <c r="E91" s="17"/>
      <c r="F91" s="13" t="str">
        <f>E15</f>
        <v>Mesto Levice</v>
      </c>
      <c r="G91" s="17"/>
      <c r="H91" s="17"/>
      <c r="I91" s="14" t="s">
        <v>16</v>
      </c>
      <c r="J91" s="16" t="str">
        <f>E21</f>
        <v>STAVPROS PLUS s.r.o.</v>
      </c>
      <c r="K91" s="17"/>
      <c r="L91" s="22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2" customFormat="1" ht="15.2" customHeight="1" x14ac:dyDescent="0.2">
      <c r="A92" s="17"/>
      <c r="B92" s="18"/>
      <c r="C92" s="14" t="s">
        <v>15</v>
      </c>
      <c r="D92" s="17"/>
      <c r="E92" s="17"/>
      <c r="F92" s="13" t="e">
        <f>IF(E18="","",E18)</f>
        <v>#REF!</v>
      </c>
      <c r="G92" s="17"/>
      <c r="H92" s="17"/>
      <c r="I92" s="14" t="s">
        <v>19</v>
      </c>
      <c r="J92" s="16" t="e">
        <f>E24</f>
        <v>#REF!</v>
      </c>
      <c r="K92" s="17"/>
      <c r="L92" s="22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2" customFormat="1" ht="10.35" customHeight="1" x14ac:dyDescent="0.2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22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47" s="2" customFormat="1" ht="29.25" customHeight="1" x14ac:dyDescent="0.2">
      <c r="A94" s="17"/>
      <c r="B94" s="18"/>
      <c r="C94" s="61" t="s">
        <v>54</v>
      </c>
      <c r="D94" s="53"/>
      <c r="E94" s="53"/>
      <c r="F94" s="53"/>
      <c r="G94" s="53"/>
      <c r="H94" s="53"/>
      <c r="I94" s="53"/>
      <c r="J94" s="62" t="s">
        <v>55</v>
      </c>
      <c r="K94" s="53"/>
      <c r="L94" s="22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47" s="2" customFormat="1" ht="10.35" customHeight="1" x14ac:dyDescent="0.2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22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47" s="2" customFormat="1" ht="22.9" customHeight="1" x14ac:dyDescent="0.2">
      <c r="A96" s="17"/>
      <c r="B96" s="18"/>
      <c r="C96" s="63" t="s">
        <v>56</v>
      </c>
      <c r="D96" s="17"/>
      <c r="E96" s="17"/>
      <c r="F96" s="17"/>
      <c r="G96" s="17"/>
      <c r="H96" s="17"/>
      <c r="I96" s="17"/>
      <c r="J96" s="41">
        <f>J122</f>
        <v>0</v>
      </c>
      <c r="K96" s="17"/>
      <c r="L96" s="22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U96" s="8" t="s">
        <v>57</v>
      </c>
    </row>
    <row r="97" spans="1:31" s="4" customFormat="1" ht="24.95" customHeight="1" x14ac:dyDescent="0.2">
      <c r="B97" s="64"/>
      <c r="D97" s="65" t="s">
        <v>58</v>
      </c>
      <c r="E97" s="66"/>
      <c r="F97" s="66"/>
      <c r="G97" s="66"/>
      <c r="H97" s="66"/>
      <c r="I97" s="66"/>
      <c r="J97" s="67">
        <f>J123</f>
        <v>0</v>
      </c>
      <c r="L97" s="64"/>
    </row>
    <row r="98" spans="1:31" s="5" customFormat="1" ht="19.899999999999999" customHeight="1" x14ac:dyDescent="0.2">
      <c r="B98" s="68"/>
      <c r="D98" s="69" t="s">
        <v>59</v>
      </c>
      <c r="E98" s="70"/>
      <c r="F98" s="70"/>
      <c r="G98" s="70"/>
      <c r="H98" s="70"/>
      <c r="I98" s="70"/>
      <c r="J98" s="71">
        <f>J124</f>
        <v>0</v>
      </c>
      <c r="L98" s="68"/>
    </row>
    <row r="99" spans="1:31" s="5" customFormat="1" ht="19.899999999999999" customHeight="1" x14ac:dyDescent="0.2">
      <c r="B99" s="68"/>
      <c r="D99" s="69" t="s">
        <v>60</v>
      </c>
      <c r="E99" s="70"/>
      <c r="F99" s="70"/>
      <c r="G99" s="70"/>
      <c r="H99" s="70"/>
      <c r="I99" s="70"/>
      <c r="J99" s="71">
        <f>J136</f>
        <v>0</v>
      </c>
      <c r="L99" s="68"/>
    </row>
    <row r="100" spans="1:31" s="5" customFormat="1" ht="19.899999999999999" customHeight="1" x14ac:dyDescent="0.2">
      <c r="B100" s="68"/>
      <c r="D100" s="69" t="s">
        <v>61</v>
      </c>
      <c r="E100" s="70"/>
      <c r="F100" s="70"/>
      <c r="G100" s="70"/>
      <c r="H100" s="70"/>
      <c r="I100" s="70"/>
      <c r="J100" s="71">
        <f>J138</f>
        <v>0</v>
      </c>
      <c r="L100" s="68"/>
    </row>
    <row r="101" spans="1:31" s="5" customFormat="1" ht="19.899999999999999" customHeight="1" x14ac:dyDescent="0.2">
      <c r="B101" s="68"/>
      <c r="D101" s="69" t="s">
        <v>63</v>
      </c>
      <c r="E101" s="70"/>
      <c r="F101" s="70"/>
      <c r="G101" s="70"/>
      <c r="H101" s="70"/>
      <c r="I101" s="70"/>
      <c r="J101" s="71">
        <f>J141</f>
        <v>0</v>
      </c>
      <c r="L101" s="68"/>
    </row>
    <row r="102" spans="1:31" s="5" customFormat="1" ht="19.899999999999999" customHeight="1" x14ac:dyDescent="0.2">
      <c r="B102" s="68"/>
      <c r="D102" s="69" t="s">
        <v>64</v>
      </c>
      <c r="E102" s="70"/>
      <c r="F102" s="70"/>
      <c r="G102" s="70"/>
      <c r="H102" s="70"/>
      <c r="I102" s="70"/>
      <c r="J102" s="71">
        <f>J156</f>
        <v>0</v>
      </c>
      <c r="L102" s="68"/>
    </row>
    <row r="103" spans="1:31" s="2" customFormat="1" ht="21.75" customHeight="1" x14ac:dyDescent="0.2">
      <c r="A103" s="17"/>
      <c r="B103" s="18"/>
      <c r="C103" s="17"/>
      <c r="D103" s="17"/>
      <c r="E103" s="17"/>
      <c r="F103" s="17"/>
      <c r="G103" s="17"/>
      <c r="H103" s="17"/>
      <c r="I103" s="17"/>
      <c r="J103" s="17"/>
      <c r="K103" s="17"/>
      <c r="L103" s="22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2" customFormat="1" ht="6.95" customHeight="1" x14ac:dyDescent="0.2">
      <c r="A104" s="17"/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2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8" spans="1:31" s="2" customFormat="1" ht="6.95" customHeight="1" x14ac:dyDescent="0.2">
      <c r="A108" s="17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22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2" customFormat="1" ht="24.95" customHeight="1" x14ac:dyDescent="0.2">
      <c r="A109" s="17"/>
      <c r="B109" s="18"/>
      <c r="C109" s="12" t="s">
        <v>65</v>
      </c>
      <c r="D109" s="17"/>
      <c r="E109" s="17"/>
      <c r="F109" s="17"/>
      <c r="G109" s="17"/>
      <c r="H109" s="17"/>
      <c r="I109" s="17"/>
      <c r="J109" s="17"/>
      <c r="K109" s="17"/>
      <c r="L109" s="22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2" customFormat="1" ht="6.95" customHeight="1" x14ac:dyDescent="0.2">
      <c r="A110" s="17"/>
      <c r="B110" s="18"/>
      <c r="C110" s="17"/>
      <c r="D110" s="17"/>
      <c r="E110" s="17"/>
      <c r="F110" s="17"/>
      <c r="G110" s="17"/>
      <c r="H110" s="17"/>
      <c r="I110" s="17"/>
      <c r="J110" s="17"/>
      <c r="K110" s="17"/>
      <c r="L110" s="22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2" customFormat="1" ht="12" customHeight="1" x14ac:dyDescent="0.2">
      <c r="A111" s="17"/>
      <c r="B111" s="18"/>
      <c r="C111" s="14" t="s">
        <v>5</v>
      </c>
      <c r="D111" s="17"/>
      <c r="E111" s="17"/>
      <c r="F111" s="17"/>
      <c r="G111" s="17"/>
      <c r="H111" s="17"/>
      <c r="I111" s="17"/>
      <c r="J111" s="17"/>
      <c r="K111" s="17"/>
      <c r="L111" s="22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2" customFormat="1" ht="16.5" customHeight="1" x14ac:dyDescent="0.2">
      <c r="A112" s="17"/>
      <c r="B112" s="18"/>
      <c r="C112" s="17"/>
      <c r="D112" s="17"/>
      <c r="E112" s="132" t="e">
        <f>E7</f>
        <v>#REF!</v>
      </c>
      <c r="F112" s="133"/>
      <c r="G112" s="133"/>
      <c r="H112" s="133"/>
      <c r="I112" s="17"/>
      <c r="J112" s="17"/>
      <c r="K112" s="17"/>
      <c r="L112" s="22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65" s="2" customFormat="1" ht="12" customHeight="1" x14ac:dyDescent="0.2">
      <c r="A113" s="17"/>
      <c r="B113" s="18"/>
      <c r="C113" s="14" t="s">
        <v>52</v>
      </c>
      <c r="D113" s="17"/>
      <c r="E113" s="17"/>
      <c r="F113" s="17"/>
      <c r="G113" s="17"/>
      <c r="H113" s="17"/>
      <c r="I113" s="17"/>
      <c r="J113" s="17"/>
      <c r="K113" s="17"/>
      <c r="L113" s="22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65" s="2" customFormat="1" ht="16.5" customHeight="1" x14ac:dyDescent="0.2">
      <c r="A114" s="17"/>
      <c r="B114" s="18"/>
      <c r="C114" s="17"/>
      <c r="D114" s="17"/>
      <c r="E114" s="130" t="str">
        <f>E9</f>
        <v>04 - Cyklistická cestička - 4. úsek</v>
      </c>
      <c r="F114" s="131"/>
      <c r="G114" s="131"/>
      <c r="H114" s="131"/>
      <c r="I114" s="17"/>
      <c r="J114" s="17"/>
      <c r="K114" s="17"/>
      <c r="L114" s="22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65" s="2" customFormat="1" ht="6.95" customHeight="1" x14ac:dyDescent="0.2">
      <c r="A115" s="17"/>
      <c r="B115" s="18"/>
      <c r="C115" s="17"/>
      <c r="D115" s="17"/>
      <c r="E115" s="17"/>
      <c r="F115" s="17"/>
      <c r="G115" s="17"/>
      <c r="H115" s="17"/>
      <c r="I115" s="17"/>
      <c r="J115" s="17"/>
      <c r="K115" s="17"/>
      <c r="L115" s="22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65" s="2" customFormat="1" ht="12" customHeight="1" x14ac:dyDescent="0.2">
      <c r="A116" s="17"/>
      <c r="B116" s="18"/>
      <c r="C116" s="14" t="s">
        <v>8</v>
      </c>
      <c r="D116" s="17"/>
      <c r="E116" s="17"/>
      <c r="F116" s="13" t="str">
        <f>F12</f>
        <v xml:space="preserve"> </v>
      </c>
      <c r="G116" s="17"/>
      <c r="H116" s="17"/>
      <c r="I116" s="14" t="s">
        <v>10</v>
      </c>
      <c r="J116" s="31" t="e">
        <f>IF(J12="","",J12)</f>
        <v>#REF!</v>
      </c>
      <c r="K116" s="17"/>
      <c r="L116" s="22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65" s="2" customFormat="1" ht="6.95" customHeight="1" x14ac:dyDescent="0.2">
      <c r="A117" s="17"/>
      <c r="B117" s="18"/>
      <c r="C117" s="17"/>
      <c r="D117" s="17"/>
      <c r="E117" s="17"/>
      <c r="F117" s="17"/>
      <c r="G117" s="17"/>
      <c r="H117" s="17"/>
      <c r="I117" s="17"/>
      <c r="J117" s="17"/>
      <c r="K117" s="17"/>
      <c r="L117" s="22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65" s="2" customFormat="1" ht="25.7" customHeight="1" x14ac:dyDescent="0.2">
      <c r="A118" s="17"/>
      <c r="B118" s="18"/>
      <c r="C118" s="14" t="s">
        <v>11</v>
      </c>
      <c r="D118" s="17"/>
      <c r="E118" s="17"/>
      <c r="F118" s="13" t="str">
        <f>E15</f>
        <v>Mesto Levice</v>
      </c>
      <c r="G118" s="17"/>
      <c r="H118" s="17"/>
      <c r="I118" s="14" t="s">
        <v>16</v>
      </c>
      <c r="J118" s="16" t="str">
        <f>E21</f>
        <v>STAVPROS PLUS s.r.o.</v>
      </c>
      <c r="K118" s="17"/>
      <c r="L118" s="22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65" s="2" customFormat="1" ht="15.2" customHeight="1" x14ac:dyDescent="0.2">
      <c r="A119" s="17"/>
      <c r="B119" s="18"/>
      <c r="C119" s="14" t="s">
        <v>15</v>
      </c>
      <c r="D119" s="17"/>
      <c r="E119" s="17"/>
      <c r="F119" s="13" t="e">
        <f>IF(E18="","",E18)</f>
        <v>#REF!</v>
      </c>
      <c r="G119" s="17"/>
      <c r="H119" s="17"/>
      <c r="I119" s="14" t="s">
        <v>19</v>
      </c>
      <c r="J119" s="16" t="e">
        <f>E24</f>
        <v>#REF!</v>
      </c>
      <c r="K119" s="17"/>
      <c r="L119" s="22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65" s="2" customFormat="1" ht="10.35" customHeight="1" x14ac:dyDescent="0.2">
      <c r="A120" s="17"/>
      <c r="B120" s="18"/>
      <c r="C120" s="17"/>
      <c r="D120" s="17"/>
      <c r="E120" s="17"/>
      <c r="F120" s="17"/>
      <c r="G120" s="17"/>
      <c r="H120" s="17"/>
      <c r="I120" s="17"/>
      <c r="J120" s="17"/>
      <c r="K120" s="17"/>
      <c r="L120" s="22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65" s="6" customFormat="1" ht="29.25" customHeight="1" x14ac:dyDescent="0.2">
      <c r="A121" s="72"/>
      <c r="B121" s="73"/>
      <c r="C121" s="74" t="s">
        <v>66</v>
      </c>
      <c r="D121" s="75" t="s">
        <v>42</v>
      </c>
      <c r="E121" s="75" t="s">
        <v>40</v>
      </c>
      <c r="F121" s="75" t="s">
        <v>41</v>
      </c>
      <c r="G121" s="75" t="s">
        <v>67</v>
      </c>
      <c r="H121" s="75" t="s">
        <v>68</v>
      </c>
      <c r="I121" s="75" t="s">
        <v>69</v>
      </c>
      <c r="J121" s="76" t="s">
        <v>55</v>
      </c>
      <c r="K121" s="77" t="s">
        <v>70</v>
      </c>
      <c r="L121" s="78"/>
      <c r="M121" s="35" t="s">
        <v>0</v>
      </c>
      <c r="N121" s="36" t="s">
        <v>25</v>
      </c>
      <c r="O121" s="36" t="s">
        <v>71</v>
      </c>
      <c r="P121" s="36" t="s">
        <v>72</v>
      </c>
      <c r="Q121" s="36" t="s">
        <v>73</v>
      </c>
      <c r="R121" s="36" t="s">
        <v>74</v>
      </c>
      <c r="S121" s="36" t="s">
        <v>75</v>
      </c>
      <c r="T121" s="37" t="s">
        <v>76</v>
      </c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</row>
    <row r="122" spans="1:65" s="2" customFormat="1" ht="22.9" customHeight="1" x14ac:dyDescent="0.25">
      <c r="A122" s="17"/>
      <c r="B122" s="18"/>
      <c r="C122" s="40" t="s">
        <v>56</v>
      </c>
      <c r="D122" s="17"/>
      <c r="E122" s="17"/>
      <c r="F122" s="17"/>
      <c r="G122" s="17"/>
      <c r="H122" s="17"/>
      <c r="I122" s="17"/>
      <c r="J122" s="79">
        <f>BK122</f>
        <v>0</v>
      </c>
      <c r="K122" s="17"/>
      <c r="L122" s="18"/>
      <c r="M122" s="38"/>
      <c r="N122" s="32"/>
      <c r="O122" s="39"/>
      <c r="P122" s="80">
        <f>P123</f>
        <v>0</v>
      </c>
      <c r="Q122" s="39"/>
      <c r="R122" s="80">
        <f>R123</f>
        <v>234.14375201000004</v>
      </c>
      <c r="S122" s="39"/>
      <c r="T122" s="81">
        <f>T123</f>
        <v>0</v>
      </c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T122" s="8" t="s">
        <v>43</v>
      </c>
      <c r="AU122" s="8" t="s">
        <v>57</v>
      </c>
      <c r="BK122" s="82">
        <f>BK123</f>
        <v>0</v>
      </c>
    </row>
    <row r="123" spans="1:65" s="7" customFormat="1" ht="25.9" customHeight="1" x14ac:dyDescent="0.2">
      <c r="B123" s="83"/>
      <c r="D123" s="84" t="s">
        <v>43</v>
      </c>
      <c r="E123" s="85" t="s">
        <v>77</v>
      </c>
      <c r="F123" s="85" t="s">
        <v>78</v>
      </c>
      <c r="I123" s="86"/>
      <c r="J123" s="87">
        <f>BK123</f>
        <v>0</v>
      </c>
      <c r="L123" s="83"/>
      <c r="M123" s="88"/>
      <c r="N123" s="89"/>
      <c r="O123" s="89"/>
      <c r="P123" s="90">
        <f>P124+P136+P138+P141+P156</f>
        <v>0</v>
      </c>
      <c r="Q123" s="89"/>
      <c r="R123" s="90">
        <f>R124+R136+R138+R141+R156</f>
        <v>234.14375201000004</v>
      </c>
      <c r="S123" s="89"/>
      <c r="T123" s="91">
        <f>T124+T136+T138+T141+T156</f>
        <v>0</v>
      </c>
      <c r="AR123" s="84" t="s">
        <v>45</v>
      </c>
      <c r="AT123" s="92" t="s">
        <v>43</v>
      </c>
      <c r="AU123" s="92" t="s">
        <v>44</v>
      </c>
      <c r="AY123" s="84" t="s">
        <v>79</v>
      </c>
      <c r="BK123" s="93">
        <f>BK124+BK136+BK138+BK141+BK156</f>
        <v>0</v>
      </c>
    </row>
    <row r="124" spans="1:65" s="7" customFormat="1" ht="22.9" customHeight="1" x14ac:dyDescent="0.2">
      <c r="B124" s="83"/>
      <c r="D124" s="84" t="s">
        <v>43</v>
      </c>
      <c r="E124" s="94" t="s">
        <v>45</v>
      </c>
      <c r="F124" s="94" t="s">
        <v>80</v>
      </c>
      <c r="I124" s="86"/>
      <c r="J124" s="95">
        <f>BK124</f>
        <v>0</v>
      </c>
      <c r="L124" s="83"/>
      <c r="M124" s="88"/>
      <c r="N124" s="89"/>
      <c r="O124" s="89"/>
      <c r="P124" s="90">
        <f>SUM(P125:P135)</f>
        <v>0</v>
      </c>
      <c r="Q124" s="89"/>
      <c r="R124" s="90">
        <f>SUM(R125:R135)</f>
        <v>7.7250000000000001E-3</v>
      </c>
      <c r="S124" s="89"/>
      <c r="T124" s="91">
        <f>SUM(T125:T135)</f>
        <v>0</v>
      </c>
      <c r="AR124" s="84" t="s">
        <v>45</v>
      </c>
      <c r="AT124" s="92" t="s">
        <v>43</v>
      </c>
      <c r="AU124" s="92" t="s">
        <v>45</v>
      </c>
      <c r="AY124" s="84" t="s">
        <v>79</v>
      </c>
      <c r="BK124" s="93">
        <f>SUM(BK125:BK135)</f>
        <v>0</v>
      </c>
    </row>
    <row r="125" spans="1:65" s="2" customFormat="1" ht="24.2" customHeight="1" x14ac:dyDescent="0.2">
      <c r="A125" s="17"/>
      <c r="B125" s="96"/>
      <c r="C125" s="97" t="s">
        <v>45</v>
      </c>
      <c r="D125" s="97" t="s">
        <v>81</v>
      </c>
      <c r="E125" s="98" t="s">
        <v>298</v>
      </c>
      <c r="F125" s="99" t="s">
        <v>299</v>
      </c>
      <c r="G125" s="100" t="s">
        <v>103</v>
      </c>
      <c r="H125" s="101">
        <v>17.649999999999999</v>
      </c>
      <c r="I125" s="102"/>
      <c r="J125" s="101">
        <f t="shared" ref="J125:J135" si="0">ROUND(I125*H125,3)</f>
        <v>0</v>
      </c>
      <c r="K125" s="103"/>
      <c r="L125" s="18"/>
      <c r="M125" s="104" t="s">
        <v>0</v>
      </c>
      <c r="N125" s="105" t="s">
        <v>27</v>
      </c>
      <c r="O125" s="33"/>
      <c r="P125" s="106">
        <f t="shared" ref="P125:P135" si="1">O125*H125</f>
        <v>0</v>
      </c>
      <c r="Q125" s="106">
        <v>0</v>
      </c>
      <c r="R125" s="106">
        <f t="shared" ref="R125:R135" si="2">Q125*H125</f>
        <v>0</v>
      </c>
      <c r="S125" s="106">
        <v>0</v>
      </c>
      <c r="T125" s="107">
        <f t="shared" ref="T125:T135" si="3">S125*H125</f>
        <v>0</v>
      </c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R125" s="108" t="s">
        <v>85</v>
      </c>
      <c r="AT125" s="108" t="s">
        <v>81</v>
      </c>
      <c r="AU125" s="108" t="s">
        <v>86</v>
      </c>
      <c r="AY125" s="8" t="s">
        <v>79</v>
      </c>
      <c r="BE125" s="109">
        <f t="shared" ref="BE125:BE135" si="4">IF(N125="základná",J125,0)</f>
        <v>0</v>
      </c>
      <c r="BF125" s="109">
        <f t="shared" ref="BF125:BF135" si="5">IF(N125="znížená",J125,0)</f>
        <v>0</v>
      </c>
      <c r="BG125" s="109">
        <f t="shared" ref="BG125:BG135" si="6">IF(N125="zákl. prenesená",J125,0)</f>
        <v>0</v>
      </c>
      <c r="BH125" s="109">
        <f t="shared" ref="BH125:BH135" si="7">IF(N125="zníž. prenesená",J125,0)</f>
        <v>0</v>
      </c>
      <c r="BI125" s="109">
        <f t="shared" ref="BI125:BI135" si="8">IF(N125="nulová",J125,0)</f>
        <v>0</v>
      </c>
      <c r="BJ125" s="8" t="s">
        <v>86</v>
      </c>
      <c r="BK125" s="110">
        <f t="shared" ref="BK125:BK135" si="9">ROUND(I125*H125,3)</f>
        <v>0</v>
      </c>
      <c r="BL125" s="8" t="s">
        <v>85</v>
      </c>
      <c r="BM125" s="108" t="s">
        <v>300</v>
      </c>
    </row>
    <row r="126" spans="1:65" s="2" customFormat="1" ht="24.2" customHeight="1" x14ac:dyDescent="0.2">
      <c r="A126" s="17"/>
      <c r="B126" s="96"/>
      <c r="C126" s="97" t="s">
        <v>86</v>
      </c>
      <c r="D126" s="97" t="s">
        <v>81</v>
      </c>
      <c r="E126" s="98" t="s">
        <v>106</v>
      </c>
      <c r="F126" s="99" t="s">
        <v>107</v>
      </c>
      <c r="G126" s="100" t="s">
        <v>103</v>
      </c>
      <c r="H126" s="101">
        <v>0.432</v>
      </c>
      <c r="I126" s="102"/>
      <c r="J126" s="101">
        <f t="shared" si="0"/>
        <v>0</v>
      </c>
      <c r="K126" s="103"/>
      <c r="L126" s="18"/>
      <c r="M126" s="104" t="s">
        <v>0</v>
      </c>
      <c r="N126" s="105" t="s">
        <v>27</v>
      </c>
      <c r="O126" s="33"/>
      <c r="P126" s="106">
        <f t="shared" si="1"/>
        <v>0</v>
      </c>
      <c r="Q126" s="106">
        <v>0</v>
      </c>
      <c r="R126" s="106">
        <f t="shared" si="2"/>
        <v>0</v>
      </c>
      <c r="S126" s="106">
        <v>0</v>
      </c>
      <c r="T126" s="107">
        <f t="shared" si="3"/>
        <v>0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R126" s="108" t="s">
        <v>85</v>
      </c>
      <c r="AT126" s="108" t="s">
        <v>81</v>
      </c>
      <c r="AU126" s="108" t="s">
        <v>86</v>
      </c>
      <c r="AY126" s="8" t="s">
        <v>79</v>
      </c>
      <c r="BE126" s="109">
        <f t="shared" si="4"/>
        <v>0</v>
      </c>
      <c r="BF126" s="109">
        <f t="shared" si="5"/>
        <v>0</v>
      </c>
      <c r="BG126" s="109">
        <f t="shared" si="6"/>
        <v>0</v>
      </c>
      <c r="BH126" s="109">
        <f t="shared" si="7"/>
        <v>0</v>
      </c>
      <c r="BI126" s="109">
        <f t="shared" si="8"/>
        <v>0</v>
      </c>
      <c r="BJ126" s="8" t="s">
        <v>86</v>
      </c>
      <c r="BK126" s="110">
        <f t="shared" si="9"/>
        <v>0</v>
      </c>
      <c r="BL126" s="8" t="s">
        <v>85</v>
      </c>
      <c r="BM126" s="108" t="s">
        <v>108</v>
      </c>
    </row>
    <row r="127" spans="1:65" s="2" customFormat="1" ht="37.9" customHeight="1" x14ac:dyDescent="0.2">
      <c r="A127" s="17"/>
      <c r="B127" s="96"/>
      <c r="C127" s="97" t="s">
        <v>91</v>
      </c>
      <c r="D127" s="97" t="s">
        <v>81</v>
      </c>
      <c r="E127" s="98" t="s">
        <v>110</v>
      </c>
      <c r="F127" s="99" t="s">
        <v>111</v>
      </c>
      <c r="G127" s="100" t="s">
        <v>103</v>
      </c>
      <c r="H127" s="101">
        <v>18.082000000000001</v>
      </c>
      <c r="I127" s="102"/>
      <c r="J127" s="101">
        <f t="shared" si="0"/>
        <v>0</v>
      </c>
      <c r="K127" s="103"/>
      <c r="L127" s="18"/>
      <c r="M127" s="104" t="s">
        <v>0</v>
      </c>
      <c r="N127" s="105" t="s">
        <v>27</v>
      </c>
      <c r="O127" s="33"/>
      <c r="P127" s="106">
        <f t="shared" si="1"/>
        <v>0</v>
      </c>
      <c r="Q127" s="106">
        <v>0</v>
      </c>
      <c r="R127" s="106">
        <f t="shared" si="2"/>
        <v>0</v>
      </c>
      <c r="S127" s="106">
        <v>0</v>
      </c>
      <c r="T127" s="107">
        <f t="shared" si="3"/>
        <v>0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R127" s="108" t="s">
        <v>85</v>
      </c>
      <c r="AT127" s="108" t="s">
        <v>81</v>
      </c>
      <c r="AU127" s="108" t="s">
        <v>86</v>
      </c>
      <c r="AY127" s="8" t="s">
        <v>79</v>
      </c>
      <c r="BE127" s="109">
        <f t="shared" si="4"/>
        <v>0</v>
      </c>
      <c r="BF127" s="109">
        <f t="shared" si="5"/>
        <v>0</v>
      </c>
      <c r="BG127" s="109">
        <f t="shared" si="6"/>
        <v>0</v>
      </c>
      <c r="BH127" s="109">
        <f t="shared" si="7"/>
        <v>0</v>
      </c>
      <c r="BI127" s="109">
        <f t="shared" si="8"/>
        <v>0</v>
      </c>
      <c r="BJ127" s="8" t="s">
        <v>86</v>
      </c>
      <c r="BK127" s="110">
        <f t="shared" si="9"/>
        <v>0</v>
      </c>
      <c r="BL127" s="8" t="s">
        <v>85</v>
      </c>
      <c r="BM127" s="108" t="s">
        <v>112</v>
      </c>
    </row>
    <row r="128" spans="1:65" s="2" customFormat="1" ht="44.25" customHeight="1" x14ac:dyDescent="0.2">
      <c r="A128" s="17"/>
      <c r="B128" s="96"/>
      <c r="C128" s="97" t="s">
        <v>85</v>
      </c>
      <c r="D128" s="97" t="s">
        <v>81</v>
      </c>
      <c r="E128" s="98" t="s">
        <v>114</v>
      </c>
      <c r="F128" s="99" t="s">
        <v>115</v>
      </c>
      <c r="G128" s="100" t="s">
        <v>103</v>
      </c>
      <c r="H128" s="101">
        <v>307.39400000000001</v>
      </c>
      <c r="I128" s="102"/>
      <c r="J128" s="101">
        <f t="shared" si="0"/>
        <v>0</v>
      </c>
      <c r="K128" s="103"/>
      <c r="L128" s="18"/>
      <c r="M128" s="104" t="s">
        <v>0</v>
      </c>
      <c r="N128" s="105" t="s">
        <v>27</v>
      </c>
      <c r="O128" s="33"/>
      <c r="P128" s="106">
        <f t="shared" si="1"/>
        <v>0</v>
      </c>
      <c r="Q128" s="106">
        <v>0</v>
      </c>
      <c r="R128" s="106">
        <f t="shared" si="2"/>
        <v>0</v>
      </c>
      <c r="S128" s="106">
        <v>0</v>
      </c>
      <c r="T128" s="107">
        <f t="shared" si="3"/>
        <v>0</v>
      </c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R128" s="108" t="s">
        <v>85</v>
      </c>
      <c r="AT128" s="108" t="s">
        <v>81</v>
      </c>
      <c r="AU128" s="108" t="s">
        <v>86</v>
      </c>
      <c r="AY128" s="8" t="s">
        <v>79</v>
      </c>
      <c r="BE128" s="109">
        <f t="shared" si="4"/>
        <v>0</v>
      </c>
      <c r="BF128" s="109">
        <f t="shared" si="5"/>
        <v>0</v>
      </c>
      <c r="BG128" s="109">
        <f t="shared" si="6"/>
        <v>0</v>
      </c>
      <c r="BH128" s="109">
        <f t="shared" si="7"/>
        <v>0</v>
      </c>
      <c r="BI128" s="109">
        <f t="shared" si="8"/>
        <v>0</v>
      </c>
      <c r="BJ128" s="8" t="s">
        <v>86</v>
      </c>
      <c r="BK128" s="110">
        <f t="shared" si="9"/>
        <v>0</v>
      </c>
      <c r="BL128" s="8" t="s">
        <v>85</v>
      </c>
      <c r="BM128" s="108" t="s">
        <v>116</v>
      </c>
    </row>
    <row r="129" spans="1:65" s="2" customFormat="1" ht="16.5" customHeight="1" x14ac:dyDescent="0.2">
      <c r="A129" s="17"/>
      <c r="B129" s="96"/>
      <c r="C129" s="97" t="s">
        <v>93</v>
      </c>
      <c r="D129" s="97" t="s">
        <v>81</v>
      </c>
      <c r="E129" s="98" t="s">
        <v>118</v>
      </c>
      <c r="F129" s="99" t="s">
        <v>119</v>
      </c>
      <c r="G129" s="100" t="s">
        <v>120</v>
      </c>
      <c r="H129" s="101">
        <v>27.123000000000001</v>
      </c>
      <c r="I129" s="102"/>
      <c r="J129" s="101">
        <f t="shared" si="0"/>
        <v>0</v>
      </c>
      <c r="K129" s="103"/>
      <c r="L129" s="18"/>
      <c r="M129" s="104" t="s">
        <v>0</v>
      </c>
      <c r="N129" s="105" t="s">
        <v>27</v>
      </c>
      <c r="O129" s="33"/>
      <c r="P129" s="106">
        <f t="shared" si="1"/>
        <v>0</v>
      </c>
      <c r="Q129" s="106">
        <v>0</v>
      </c>
      <c r="R129" s="106">
        <f t="shared" si="2"/>
        <v>0</v>
      </c>
      <c r="S129" s="106">
        <v>0</v>
      </c>
      <c r="T129" s="107">
        <f t="shared" si="3"/>
        <v>0</v>
      </c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R129" s="108" t="s">
        <v>85</v>
      </c>
      <c r="AT129" s="108" t="s">
        <v>81</v>
      </c>
      <c r="AU129" s="108" t="s">
        <v>86</v>
      </c>
      <c r="AY129" s="8" t="s">
        <v>79</v>
      </c>
      <c r="BE129" s="109">
        <f t="shared" si="4"/>
        <v>0</v>
      </c>
      <c r="BF129" s="109">
        <f t="shared" si="5"/>
        <v>0</v>
      </c>
      <c r="BG129" s="109">
        <f t="shared" si="6"/>
        <v>0</v>
      </c>
      <c r="BH129" s="109">
        <f t="shared" si="7"/>
        <v>0</v>
      </c>
      <c r="BI129" s="109">
        <f t="shared" si="8"/>
        <v>0</v>
      </c>
      <c r="BJ129" s="8" t="s">
        <v>86</v>
      </c>
      <c r="BK129" s="110">
        <f t="shared" si="9"/>
        <v>0</v>
      </c>
      <c r="BL129" s="8" t="s">
        <v>85</v>
      </c>
      <c r="BM129" s="108" t="s">
        <v>121</v>
      </c>
    </row>
    <row r="130" spans="1:65" s="2" customFormat="1" ht="21.75" customHeight="1" x14ac:dyDescent="0.2">
      <c r="A130" s="17"/>
      <c r="B130" s="96"/>
      <c r="C130" s="97" t="s">
        <v>97</v>
      </c>
      <c r="D130" s="97" t="s">
        <v>81</v>
      </c>
      <c r="E130" s="98" t="s">
        <v>123</v>
      </c>
      <c r="F130" s="99" t="s">
        <v>124</v>
      </c>
      <c r="G130" s="100" t="s">
        <v>92</v>
      </c>
      <c r="H130" s="101">
        <v>250</v>
      </c>
      <c r="I130" s="102"/>
      <c r="J130" s="101">
        <f t="shared" si="0"/>
        <v>0</v>
      </c>
      <c r="K130" s="103"/>
      <c r="L130" s="18"/>
      <c r="M130" s="104" t="s">
        <v>0</v>
      </c>
      <c r="N130" s="105" t="s">
        <v>27</v>
      </c>
      <c r="O130" s="33"/>
      <c r="P130" s="106">
        <f t="shared" si="1"/>
        <v>0</v>
      </c>
      <c r="Q130" s="106">
        <v>0</v>
      </c>
      <c r="R130" s="106">
        <f t="shared" si="2"/>
        <v>0</v>
      </c>
      <c r="S130" s="106">
        <v>0</v>
      </c>
      <c r="T130" s="107">
        <f t="shared" si="3"/>
        <v>0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R130" s="108" t="s">
        <v>85</v>
      </c>
      <c r="AT130" s="108" t="s">
        <v>81</v>
      </c>
      <c r="AU130" s="108" t="s">
        <v>86</v>
      </c>
      <c r="AY130" s="8" t="s">
        <v>79</v>
      </c>
      <c r="BE130" s="109">
        <f t="shared" si="4"/>
        <v>0</v>
      </c>
      <c r="BF130" s="109">
        <f t="shared" si="5"/>
        <v>0</v>
      </c>
      <c r="BG130" s="109">
        <f t="shared" si="6"/>
        <v>0</v>
      </c>
      <c r="BH130" s="109">
        <f t="shared" si="7"/>
        <v>0</v>
      </c>
      <c r="BI130" s="109">
        <f t="shared" si="8"/>
        <v>0</v>
      </c>
      <c r="BJ130" s="8" t="s">
        <v>86</v>
      </c>
      <c r="BK130" s="110">
        <f t="shared" si="9"/>
        <v>0</v>
      </c>
      <c r="BL130" s="8" t="s">
        <v>85</v>
      </c>
      <c r="BM130" s="108" t="s">
        <v>301</v>
      </c>
    </row>
    <row r="131" spans="1:65" s="2" customFormat="1" ht="16.5" customHeight="1" x14ac:dyDescent="0.2">
      <c r="A131" s="17"/>
      <c r="B131" s="96"/>
      <c r="C131" s="111" t="s">
        <v>99</v>
      </c>
      <c r="D131" s="111" t="s">
        <v>127</v>
      </c>
      <c r="E131" s="112" t="s">
        <v>128</v>
      </c>
      <c r="F131" s="113" t="s">
        <v>129</v>
      </c>
      <c r="G131" s="114" t="s">
        <v>130</v>
      </c>
      <c r="H131" s="115">
        <v>7.7249999999999996</v>
      </c>
      <c r="I131" s="116"/>
      <c r="J131" s="115">
        <f t="shared" si="0"/>
        <v>0</v>
      </c>
      <c r="K131" s="117"/>
      <c r="L131" s="118"/>
      <c r="M131" s="119" t="s">
        <v>0</v>
      </c>
      <c r="N131" s="120" t="s">
        <v>27</v>
      </c>
      <c r="O131" s="33"/>
      <c r="P131" s="106">
        <f t="shared" si="1"/>
        <v>0</v>
      </c>
      <c r="Q131" s="106">
        <v>1E-3</v>
      </c>
      <c r="R131" s="106">
        <f t="shared" si="2"/>
        <v>7.7250000000000001E-3</v>
      </c>
      <c r="S131" s="106">
        <v>0</v>
      </c>
      <c r="T131" s="107">
        <f t="shared" si="3"/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R131" s="108" t="s">
        <v>100</v>
      </c>
      <c r="AT131" s="108" t="s">
        <v>127</v>
      </c>
      <c r="AU131" s="108" t="s">
        <v>86</v>
      </c>
      <c r="AY131" s="8" t="s">
        <v>79</v>
      </c>
      <c r="BE131" s="109">
        <f t="shared" si="4"/>
        <v>0</v>
      </c>
      <c r="BF131" s="109">
        <f t="shared" si="5"/>
        <v>0</v>
      </c>
      <c r="BG131" s="109">
        <f t="shared" si="6"/>
        <v>0</v>
      </c>
      <c r="BH131" s="109">
        <f t="shared" si="7"/>
        <v>0</v>
      </c>
      <c r="BI131" s="109">
        <f t="shared" si="8"/>
        <v>0</v>
      </c>
      <c r="BJ131" s="8" t="s">
        <v>86</v>
      </c>
      <c r="BK131" s="110">
        <f t="shared" si="9"/>
        <v>0</v>
      </c>
      <c r="BL131" s="8" t="s">
        <v>85</v>
      </c>
      <c r="BM131" s="108" t="s">
        <v>302</v>
      </c>
    </row>
    <row r="132" spans="1:65" s="2" customFormat="1" ht="33" customHeight="1" x14ac:dyDescent="0.2">
      <c r="A132" s="17"/>
      <c r="B132" s="96"/>
      <c r="C132" s="97" t="s">
        <v>100</v>
      </c>
      <c r="D132" s="97" t="s">
        <v>81</v>
      </c>
      <c r="E132" s="98" t="s">
        <v>133</v>
      </c>
      <c r="F132" s="99" t="s">
        <v>134</v>
      </c>
      <c r="G132" s="100" t="s">
        <v>92</v>
      </c>
      <c r="H132" s="101">
        <v>250</v>
      </c>
      <c r="I132" s="102"/>
      <c r="J132" s="101">
        <f t="shared" si="0"/>
        <v>0</v>
      </c>
      <c r="K132" s="103"/>
      <c r="L132" s="18"/>
      <c r="M132" s="104" t="s">
        <v>0</v>
      </c>
      <c r="N132" s="105" t="s">
        <v>27</v>
      </c>
      <c r="O132" s="33"/>
      <c r="P132" s="106">
        <f t="shared" si="1"/>
        <v>0</v>
      </c>
      <c r="Q132" s="106">
        <v>0</v>
      </c>
      <c r="R132" s="106">
        <f t="shared" si="2"/>
        <v>0</v>
      </c>
      <c r="S132" s="106">
        <v>0</v>
      </c>
      <c r="T132" s="107">
        <f t="shared" si="3"/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R132" s="108" t="s">
        <v>85</v>
      </c>
      <c r="AT132" s="108" t="s">
        <v>81</v>
      </c>
      <c r="AU132" s="108" t="s">
        <v>86</v>
      </c>
      <c r="AY132" s="8" t="s">
        <v>79</v>
      </c>
      <c r="BE132" s="109">
        <f t="shared" si="4"/>
        <v>0</v>
      </c>
      <c r="BF132" s="109">
        <f t="shared" si="5"/>
        <v>0</v>
      </c>
      <c r="BG132" s="109">
        <f t="shared" si="6"/>
        <v>0</v>
      </c>
      <c r="BH132" s="109">
        <f t="shared" si="7"/>
        <v>0</v>
      </c>
      <c r="BI132" s="109">
        <f t="shared" si="8"/>
        <v>0</v>
      </c>
      <c r="BJ132" s="8" t="s">
        <v>86</v>
      </c>
      <c r="BK132" s="110">
        <f t="shared" si="9"/>
        <v>0</v>
      </c>
      <c r="BL132" s="8" t="s">
        <v>85</v>
      </c>
      <c r="BM132" s="108" t="s">
        <v>303</v>
      </c>
    </row>
    <row r="133" spans="1:65" s="2" customFormat="1" ht="24.2" customHeight="1" x14ac:dyDescent="0.2">
      <c r="A133" s="17"/>
      <c r="B133" s="96"/>
      <c r="C133" s="97" t="s">
        <v>105</v>
      </c>
      <c r="D133" s="97" t="s">
        <v>81</v>
      </c>
      <c r="E133" s="98" t="s">
        <v>137</v>
      </c>
      <c r="F133" s="99" t="s">
        <v>138</v>
      </c>
      <c r="G133" s="100" t="s">
        <v>92</v>
      </c>
      <c r="H133" s="101">
        <v>250</v>
      </c>
      <c r="I133" s="102"/>
      <c r="J133" s="101">
        <f t="shared" si="0"/>
        <v>0</v>
      </c>
      <c r="K133" s="103"/>
      <c r="L133" s="18"/>
      <c r="M133" s="104" t="s">
        <v>0</v>
      </c>
      <c r="N133" s="105" t="s">
        <v>27</v>
      </c>
      <c r="O133" s="33"/>
      <c r="P133" s="106">
        <f t="shared" si="1"/>
        <v>0</v>
      </c>
      <c r="Q133" s="106">
        <v>0</v>
      </c>
      <c r="R133" s="106">
        <f t="shared" si="2"/>
        <v>0</v>
      </c>
      <c r="S133" s="106">
        <v>0</v>
      </c>
      <c r="T133" s="107">
        <f t="shared" si="3"/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R133" s="108" t="s">
        <v>85</v>
      </c>
      <c r="AT133" s="108" t="s">
        <v>81</v>
      </c>
      <c r="AU133" s="108" t="s">
        <v>86</v>
      </c>
      <c r="AY133" s="8" t="s">
        <v>79</v>
      </c>
      <c r="BE133" s="109">
        <f t="shared" si="4"/>
        <v>0</v>
      </c>
      <c r="BF133" s="109">
        <f t="shared" si="5"/>
        <v>0</v>
      </c>
      <c r="BG133" s="109">
        <f t="shared" si="6"/>
        <v>0</v>
      </c>
      <c r="BH133" s="109">
        <f t="shared" si="7"/>
        <v>0</v>
      </c>
      <c r="BI133" s="109">
        <f t="shared" si="8"/>
        <v>0</v>
      </c>
      <c r="BJ133" s="8" t="s">
        <v>86</v>
      </c>
      <c r="BK133" s="110">
        <f t="shared" si="9"/>
        <v>0</v>
      </c>
      <c r="BL133" s="8" t="s">
        <v>85</v>
      </c>
      <c r="BM133" s="108" t="s">
        <v>304</v>
      </c>
    </row>
    <row r="134" spans="1:65" s="2" customFormat="1" ht="24.2" customHeight="1" x14ac:dyDescent="0.2">
      <c r="A134" s="17"/>
      <c r="B134" s="96"/>
      <c r="C134" s="97" t="s">
        <v>109</v>
      </c>
      <c r="D134" s="97" t="s">
        <v>81</v>
      </c>
      <c r="E134" s="98" t="s">
        <v>141</v>
      </c>
      <c r="F134" s="99" t="s">
        <v>142</v>
      </c>
      <c r="G134" s="100" t="s">
        <v>92</v>
      </c>
      <c r="H134" s="101">
        <v>250</v>
      </c>
      <c r="I134" s="102"/>
      <c r="J134" s="101">
        <f t="shared" si="0"/>
        <v>0</v>
      </c>
      <c r="K134" s="103"/>
      <c r="L134" s="18"/>
      <c r="M134" s="104" t="s">
        <v>0</v>
      </c>
      <c r="N134" s="105" t="s">
        <v>27</v>
      </c>
      <c r="O134" s="33"/>
      <c r="P134" s="106">
        <f t="shared" si="1"/>
        <v>0</v>
      </c>
      <c r="Q134" s="106">
        <v>0</v>
      </c>
      <c r="R134" s="106">
        <f t="shared" si="2"/>
        <v>0</v>
      </c>
      <c r="S134" s="106">
        <v>0</v>
      </c>
      <c r="T134" s="107">
        <f t="shared" si="3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R134" s="108" t="s">
        <v>85</v>
      </c>
      <c r="AT134" s="108" t="s">
        <v>81</v>
      </c>
      <c r="AU134" s="108" t="s">
        <v>86</v>
      </c>
      <c r="AY134" s="8" t="s">
        <v>79</v>
      </c>
      <c r="BE134" s="109">
        <f t="shared" si="4"/>
        <v>0</v>
      </c>
      <c r="BF134" s="109">
        <f t="shared" si="5"/>
        <v>0</v>
      </c>
      <c r="BG134" s="109">
        <f t="shared" si="6"/>
        <v>0</v>
      </c>
      <c r="BH134" s="109">
        <f t="shared" si="7"/>
        <v>0</v>
      </c>
      <c r="BI134" s="109">
        <f t="shared" si="8"/>
        <v>0</v>
      </c>
      <c r="BJ134" s="8" t="s">
        <v>86</v>
      </c>
      <c r="BK134" s="110">
        <f t="shared" si="9"/>
        <v>0</v>
      </c>
      <c r="BL134" s="8" t="s">
        <v>85</v>
      </c>
      <c r="BM134" s="108" t="s">
        <v>305</v>
      </c>
    </row>
    <row r="135" spans="1:65" s="2" customFormat="1" ht="24.2" customHeight="1" x14ac:dyDescent="0.2">
      <c r="A135" s="17"/>
      <c r="B135" s="96"/>
      <c r="C135" s="97" t="s">
        <v>113</v>
      </c>
      <c r="D135" s="97" t="s">
        <v>81</v>
      </c>
      <c r="E135" s="98" t="s">
        <v>145</v>
      </c>
      <c r="F135" s="99" t="s">
        <v>146</v>
      </c>
      <c r="G135" s="100" t="s">
        <v>92</v>
      </c>
      <c r="H135" s="101">
        <v>250</v>
      </c>
      <c r="I135" s="102"/>
      <c r="J135" s="101">
        <f t="shared" si="0"/>
        <v>0</v>
      </c>
      <c r="K135" s="103"/>
      <c r="L135" s="18"/>
      <c r="M135" s="104" t="s">
        <v>0</v>
      </c>
      <c r="N135" s="105" t="s">
        <v>27</v>
      </c>
      <c r="O135" s="33"/>
      <c r="P135" s="106">
        <f t="shared" si="1"/>
        <v>0</v>
      </c>
      <c r="Q135" s="106">
        <v>0</v>
      </c>
      <c r="R135" s="106">
        <f t="shared" si="2"/>
        <v>0</v>
      </c>
      <c r="S135" s="106">
        <v>0</v>
      </c>
      <c r="T135" s="107">
        <f t="shared" si="3"/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08" t="s">
        <v>85</v>
      </c>
      <c r="AT135" s="108" t="s">
        <v>81</v>
      </c>
      <c r="AU135" s="108" t="s">
        <v>86</v>
      </c>
      <c r="AY135" s="8" t="s">
        <v>79</v>
      </c>
      <c r="BE135" s="109">
        <f t="shared" si="4"/>
        <v>0</v>
      </c>
      <c r="BF135" s="109">
        <f t="shared" si="5"/>
        <v>0</v>
      </c>
      <c r="BG135" s="109">
        <f t="shared" si="6"/>
        <v>0</v>
      </c>
      <c r="BH135" s="109">
        <f t="shared" si="7"/>
        <v>0</v>
      </c>
      <c r="BI135" s="109">
        <f t="shared" si="8"/>
        <v>0</v>
      </c>
      <c r="BJ135" s="8" t="s">
        <v>86</v>
      </c>
      <c r="BK135" s="110">
        <f t="shared" si="9"/>
        <v>0</v>
      </c>
      <c r="BL135" s="8" t="s">
        <v>85</v>
      </c>
      <c r="BM135" s="108" t="s">
        <v>306</v>
      </c>
    </row>
    <row r="136" spans="1:65" s="7" customFormat="1" ht="22.9" customHeight="1" x14ac:dyDescent="0.2">
      <c r="B136" s="83"/>
      <c r="D136" s="84" t="s">
        <v>43</v>
      </c>
      <c r="E136" s="94" t="s">
        <v>86</v>
      </c>
      <c r="F136" s="94" t="s">
        <v>148</v>
      </c>
      <c r="I136" s="86"/>
      <c r="J136" s="95">
        <f>BK136</f>
        <v>0</v>
      </c>
      <c r="L136" s="83"/>
      <c r="M136" s="88"/>
      <c r="N136" s="89"/>
      <c r="O136" s="89"/>
      <c r="P136" s="90">
        <f>P137</f>
        <v>0</v>
      </c>
      <c r="Q136" s="89"/>
      <c r="R136" s="90">
        <f>R137</f>
        <v>0.99923720999999999</v>
      </c>
      <c r="S136" s="89"/>
      <c r="T136" s="91">
        <f>T137</f>
        <v>0</v>
      </c>
      <c r="AR136" s="84" t="s">
        <v>45</v>
      </c>
      <c r="AT136" s="92" t="s">
        <v>43</v>
      </c>
      <c r="AU136" s="92" t="s">
        <v>45</v>
      </c>
      <c r="AY136" s="84" t="s">
        <v>79</v>
      </c>
      <c r="BK136" s="93">
        <f>BK137</f>
        <v>0</v>
      </c>
    </row>
    <row r="137" spans="1:65" s="2" customFormat="1" ht="16.5" customHeight="1" x14ac:dyDescent="0.2">
      <c r="A137" s="17"/>
      <c r="B137" s="96"/>
      <c r="C137" s="97" t="s">
        <v>117</v>
      </c>
      <c r="D137" s="97" t="s">
        <v>81</v>
      </c>
      <c r="E137" s="98" t="s">
        <v>150</v>
      </c>
      <c r="F137" s="99" t="s">
        <v>151</v>
      </c>
      <c r="G137" s="100" t="s">
        <v>103</v>
      </c>
      <c r="H137" s="101">
        <v>0.44700000000000001</v>
      </c>
      <c r="I137" s="102"/>
      <c r="J137" s="101">
        <f>ROUND(I137*H137,3)</f>
        <v>0</v>
      </c>
      <c r="K137" s="103"/>
      <c r="L137" s="18"/>
      <c r="M137" s="104" t="s">
        <v>0</v>
      </c>
      <c r="N137" s="105" t="s">
        <v>27</v>
      </c>
      <c r="O137" s="33"/>
      <c r="P137" s="106">
        <f>O137*H137</f>
        <v>0</v>
      </c>
      <c r="Q137" s="106">
        <v>2.23543</v>
      </c>
      <c r="R137" s="106">
        <f>Q137*H137</f>
        <v>0.99923720999999999</v>
      </c>
      <c r="S137" s="106">
        <v>0</v>
      </c>
      <c r="T137" s="107">
        <f>S137*H137</f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R137" s="108" t="s">
        <v>85</v>
      </c>
      <c r="AT137" s="108" t="s">
        <v>81</v>
      </c>
      <c r="AU137" s="108" t="s">
        <v>86</v>
      </c>
      <c r="AY137" s="8" t="s">
        <v>79</v>
      </c>
      <c r="BE137" s="109">
        <f>IF(N137="základná",J137,0)</f>
        <v>0</v>
      </c>
      <c r="BF137" s="109">
        <f>IF(N137="znížená",J137,0)</f>
        <v>0</v>
      </c>
      <c r="BG137" s="109">
        <f>IF(N137="zákl. prenesená",J137,0)</f>
        <v>0</v>
      </c>
      <c r="BH137" s="109">
        <f>IF(N137="zníž. prenesená",J137,0)</f>
        <v>0</v>
      </c>
      <c r="BI137" s="109">
        <f>IF(N137="nulová",J137,0)</f>
        <v>0</v>
      </c>
      <c r="BJ137" s="8" t="s">
        <v>86</v>
      </c>
      <c r="BK137" s="110">
        <f>ROUND(I137*H137,3)</f>
        <v>0</v>
      </c>
      <c r="BL137" s="8" t="s">
        <v>85</v>
      </c>
      <c r="BM137" s="108" t="s">
        <v>152</v>
      </c>
    </row>
    <row r="138" spans="1:65" s="7" customFormat="1" ht="22.9" customHeight="1" x14ac:dyDescent="0.2">
      <c r="B138" s="83"/>
      <c r="D138" s="84" t="s">
        <v>43</v>
      </c>
      <c r="E138" s="94" t="s">
        <v>93</v>
      </c>
      <c r="F138" s="94" t="s">
        <v>153</v>
      </c>
      <c r="I138" s="86"/>
      <c r="J138" s="95">
        <f>BK138</f>
        <v>0</v>
      </c>
      <c r="L138" s="83"/>
      <c r="M138" s="88"/>
      <c r="N138" s="89"/>
      <c r="O138" s="89"/>
      <c r="P138" s="90">
        <f>SUM(P139:P140)</f>
        <v>0</v>
      </c>
      <c r="Q138" s="89"/>
      <c r="R138" s="90">
        <f>SUM(R139:R140)</f>
        <v>182.81922580000003</v>
      </c>
      <c r="S138" s="89"/>
      <c r="T138" s="91">
        <f>SUM(T139:T140)</f>
        <v>0</v>
      </c>
      <c r="AR138" s="84" t="s">
        <v>45</v>
      </c>
      <c r="AT138" s="92" t="s">
        <v>43</v>
      </c>
      <c r="AU138" s="92" t="s">
        <v>45</v>
      </c>
      <c r="AY138" s="84" t="s">
        <v>79</v>
      </c>
      <c r="BK138" s="93">
        <f>SUM(BK139:BK140)</f>
        <v>0</v>
      </c>
    </row>
    <row r="139" spans="1:65" s="2" customFormat="1" ht="33" customHeight="1" x14ac:dyDescent="0.2">
      <c r="A139" s="17"/>
      <c r="B139" s="96"/>
      <c r="C139" s="97" t="s">
        <v>122</v>
      </c>
      <c r="D139" s="97" t="s">
        <v>81</v>
      </c>
      <c r="E139" s="98" t="s">
        <v>158</v>
      </c>
      <c r="F139" s="99" t="s">
        <v>159</v>
      </c>
      <c r="G139" s="100" t="s">
        <v>92</v>
      </c>
      <c r="H139" s="101">
        <v>935.95</v>
      </c>
      <c r="I139" s="102"/>
      <c r="J139" s="101">
        <f>ROUND(I139*H139,3)</f>
        <v>0</v>
      </c>
      <c r="K139" s="103"/>
      <c r="L139" s="18"/>
      <c r="M139" s="104" t="s">
        <v>0</v>
      </c>
      <c r="N139" s="105" t="s">
        <v>27</v>
      </c>
      <c r="O139" s="33"/>
      <c r="P139" s="106">
        <f>O139*H139</f>
        <v>0</v>
      </c>
      <c r="Q139" s="106">
        <v>7.5300000000000002E-3</v>
      </c>
      <c r="R139" s="106">
        <f>Q139*H139</f>
        <v>7.0477035000000008</v>
      </c>
      <c r="S139" s="106">
        <v>0</v>
      </c>
      <c r="T139" s="107">
        <f>S139*H139</f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R139" s="108" t="s">
        <v>85</v>
      </c>
      <c r="AT139" s="108" t="s">
        <v>81</v>
      </c>
      <c r="AU139" s="108" t="s">
        <v>86</v>
      </c>
      <c r="AY139" s="8" t="s">
        <v>79</v>
      </c>
      <c r="BE139" s="109">
        <f>IF(N139="základná",J139,0)</f>
        <v>0</v>
      </c>
      <c r="BF139" s="109">
        <f>IF(N139="znížená",J139,0)</f>
        <v>0</v>
      </c>
      <c r="BG139" s="109">
        <f>IF(N139="zákl. prenesená",J139,0)</f>
        <v>0</v>
      </c>
      <c r="BH139" s="109">
        <f>IF(N139="zníž. prenesená",J139,0)</f>
        <v>0</v>
      </c>
      <c r="BI139" s="109">
        <f>IF(N139="nulová",J139,0)</f>
        <v>0</v>
      </c>
      <c r="BJ139" s="8" t="s">
        <v>86</v>
      </c>
      <c r="BK139" s="110">
        <f>ROUND(I139*H139,3)</f>
        <v>0</v>
      </c>
      <c r="BL139" s="8" t="s">
        <v>85</v>
      </c>
      <c r="BM139" s="108" t="s">
        <v>307</v>
      </c>
    </row>
    <row r="140" spans="1:65" s="2" customFormat="1" ht="33" customHeight="1" x14ac:dyDescent="0.2">
      <c r="A140" s="17"/>
      <c r="B140" s="96"/>
      <c r="C140" s="97" t="s">
        <v>126</v>
      </c>
      <c r="D140" s="97" t="s">
        <v>81</v>
      </c>
      <c r="E140" s="98" t="s">
        <v>162</v>
      </c>
      <c r="F140" s="99" t="s">
        <v>163</v>
      </c>
      <c r="G140" s="100" t="s">
        <v>92</v>
      </c>
      <c r="H140" s="101">
        <v>1694.51</v>
      </c>
      <c r="I140" s="102"/>
      <c r="J140" s="101">
        <f>ROUND(I140*H140,3)</f>
        <v>0</v>
      </c>
      <c r="K140" s="103"/>
      <c r="L140" s="18"/>
      <c r="M140" s="104" t="s">
        <v>0</v>
      </c>
      <c r="N140" s="105" t="s">
        <v>27</v>
      </c>
      <c r="O140" s="33"/>
      <c r="P140" s="106">
        <f>O140*H140</f>
        <v>0</v>
      </c>
      <c r="Q140" s="106">
        <v>0.10373</v>
      </c>
      <c r="R140" s="106">
        <f>Q140*H140</f>
        <v>175.77152230000002</v>
      </c>
      <c r="S140" s="106">
        <v>0</v>
      </c>
      <c r="T140" s="107">
        <f>S140*H140</f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R140" s="108" t="s">
        <v>85</v>
      </c>
      <c r="AT140" s="108" t="s">
        <v>81</v>
      </c>
      <c r="AU140" s="108" t="s">
        <v>86</v>
      </c>
      <c r="AY140" s="8" t="s">
        <v>79</v>
      </c>
      <c r="BE140" s="109">
        <f>IF(N140="základná",J140,0)</f>
        <v>0</v>
      </c>
      <c r="BF140" s="109">
        <f>IF(N140="znížená",J140,0)</f>
        <v>0</v>
      </c>
      <c r="BG140" s="109">
        <f>IF(N140="zákl. prenesená",J140,0)</f>
        <v>0</v>
      </c>
      <c r="BH140" s="109">
        <f>IF(N140="zníž. prenesená",J140,0)</f>
        <v>0</v>
      </c>
      <c r="BI140" s="109">
        <f>IF(N140="nulová",J140,0)</f>
        <v>0</v>
      </c>
      <c r="BJ140" s="8" t="s">
        <v>86</v>
      </c>
      <c r="BK140" s="110">
        <f>ROUND(I140*H140,3)</f>
        <v>0</v>
      </c>
      <c r="BL140" s="8" t="s">
        <v>85</v>
      </c>
      <c r="BM140" s="108" t="s">
        <v>308</v>
      </c>
    </row>
    <row r="141" spans="1:65" s="7" customFormat="1" ht="22.9" customHeight="1" x14ac:dyDescent="0.2">
      <c r="B141" s="83"/>
      <c r="D141" s="84" t="s">
        <v>43</v>
      </c>
      <c r="E141" s="94" t="s">
        <v>105</v>
      </c>
      <c r="F141" s="94" t="s">
        <v>175</v>
      </c>
      <c r="I141" s="86"/>
      <c r="J141" s="95">
        <f>BK141</f>
        <v>0</v>
      </c>
      <c r="L141" s="83"/>
      <c r="M141" s="88"/>
      <c r="N141" s="89"/>
      <c r="O141" s="89"/>
      <c r="P141" s="90">
        <f>SUM(P142:P155)</f>
        <v>0</v>
      </c>
      <c r="Q141" s="89"/>
      <c r="R141" s="90">
        <f>SUM(R142:R155)</f>
        <v>50.317563999999997</v>
      </c>
      <c r="S141" s="89"/>
      <c r="T141" s="91">
        <f>SUM(T142:T155)</f>
        <v>0</v>
      </c>
      <c r="AR141" s="84" t="s">
        <v>45</v>
      </c>
      <c r="AT141" s="92" t="s">
        <v>43</v>
      </c>
      <c r="AU141" s="92" t="s">
        <v>45</v>
      </c>
      <c r="AY141" s="84" t="s">
        <v>79</v>
      </c>
      <c r="BK141" s="93">
        <f>SUM(BK142:BK155)</f>
        <v>0</v>
      </c>
    </row>
    <row r="142" spans="1:65" s="2" customFormat="1" ht="24.2" customHeight="1" x14ac:dyDescent="0.2">
      <c r="A142" s="17"/>
      <c r="B142" s="96"/>
      <c r="C142" s="97" t="s">
        <v>132</v>
      </c>
      <c r="D142" s="97" t="s">
        <v>81</v>
      </c>
      <c r="E142" s="98" t="s">
        <v>177</v>
      </c>
      <c r="F142" s="99" t="s">
        <v>178</v>
      </c>
      <c r="G142" s="100" t="s">
        <v>84</v>
      </c>
      <c r="H142" s="101">
        <v>8</v>
      </c>
      <c r="I142" s="102"/>
      <c r="J142" s="101">
        <f t="shared" ref="J142:J155" si="10">ROUND(I142*H142,3)</f>
        <v>0</v>
      </c>
      <c r="K142" s="103"/>
      <c r="L142" s="18"/>
      <c r="M142" s="104" t="s">
        <v>0</v>
      </c>
      <c r="N142" s="105" t="s">
        <v>27</v>
      </c>
      <c r="O142" s="33"/>
      <c r="P142" s="106">
        <f t="shared" ref="P142:P155" si="11">O142*H142</f>
        <v>0</v>
      </c>
      <c r="Q142" s="106">
        <v>0.22133</v>
      </c>
      <c r="R142" s="106">
        <f t="shared" ref="R142:R155" si="12">Q142*H142</f>
        <v>1.77064</v>
      </c>
      <c r="S142" s="106">
        <v>0</v>
      </c>
      <c r="T142" s="107">
        <f t="shared" ref="T142:T155" si="13">S142*H142</f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R142" s="108" t="s">
        <v>85</v>
      </c>
      <c r="AT142" s="108" t="s">
        <v>81</v>
      </c>
      <c r="AU142" s="108" t="s">
        <v>86</v>
      </c>
      <c r="AY142" s="8" t="s">
        <v>79</v>
      </c>
      <c r="BE142" s="109">
        <f t="shared" ref="BE142:BE155" si="14">IF(N142="základná",J142,0)</f>
        <v>0</v>
      </c>
      <c r="BF142" s="109">
        <f t="shared" ref="BF142:BF155" si="15">IF(N142="znížená",J142,0)</f>
        <v>0</v>
      </c>
      <c r="BG142" s="109">
        <f t="shared" ref="BG142:BG155" si="16">IF(N142="zákl. prenesená",J142,0)</f>
        <v>0</v>
      </c>
      <c r="BH142" s="109">
        <f t="shared" ref="BH142:BH155" si="17">IF(N142="zníž. prenesená",J142,0)</f>
        <v>0</v>
      </c>
      <c r="BI142" s="109">
        <f t="shared" ref="BI142:BI155" si="18">IF(N142="nulová",J142,0)</f>
        <v>0</v>
      </c>
      <c r="BJ142" s="8" t="s">
        <v>86</v>
      </c>
      <c r="BK142" s="110">
        <f t="shared" ref="BK142:BK155" si="19">ROUND(I142*H142,3)</f>
        <v>0</v>
      </c>
      <c r="BL142" s="8" t="s">
        <v>85</v>
      </c>
      <c r="BM142" s="108" t="s">
        <v>179</v>
      </c>
    </row>
    <row r="143" spans="1:65" s="2" customFormat="1" ht="33" customHeight="1" x14ac:dyDescent="0.2">
      <c r="A143" s="17"/>
      <c r="B143" s="96"/>
      <c r="C143" s="111" t="s">
        <v>136</v>
      </c>
      <c r="D143" s="111" t="s">
        <v>127</v>
      </c>
      <c r="E143" s="112" t="s">
        <v>181</v>
      </c>
      <c r="F143" s="113" t="s">
        <v>182</v>
      </c>
      <c r="G143" s="114" t="s">
        <v>84</v>
      </c>
      <c r="H143" s="115">
        <v>2</v>
      </c>
      <c r="I143" s="116"/>
      <c r="J143" s="115">
        <f t="shared" si="10"/>
        <v>0</v>
      </c>
      <c r="K143" s="117"/>
      <c r="L143" s="118"/>
      <c r="M143" s="119" t="s">
        <v>0</v>
      </c>
      <c r="N143" s="120" t="s">
        <v>27</v>
      </c>
      <c r="O143" s="33"/>
      <c r="P143" s="106">
        <f t="shared" si="11"/>
        <v>0</v>
      </c>
      <c r="Q143" s="106">
        <v>8.9999999999999998E-4</v>
      </c>
      <c r="R143" s="106">
        <f t="shared" si="12"/>
        <v>1.8E-3</v>
      </c>
      <c r="S143" s="106">
        <v>0</v>
      </c>
      <c r="T143" s="107">
        <f t="shared" si="13"/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08" t="s">
        <v>100</v>
      </c>
      <c r="AT143" s="108" t="s">
        <v>127</v>
      </c>
      <c r="AU143" s="108" t="s">
        <v>86</v>
      </c>
      <c r="AY143" s="8" t="s">
        <v>79</v>
      </c>
      <c r="BE143" s="109">
        <f t="shared" si="14"/>
        <v>0</v>
      </c>
      <c r="BF143" s="109">
        <f t="shared" si="15"/>
        <v>0</v>
      </c>
      <c r="BG143" s="109">
        <f t="shared" si="16"/>
        <v>0</v>
      </c>
      <c r="BH143" s="109">
        <f t="shared" si="17"/>
        <v>0</v>
      </c>
      <c r="BI143" s="109">
        <f t="shared" si="18"/>
        <v>0</v>
      </c>
      <c r="BJ143" s="8" t="s">
        <v>86</v>
      </c>
      <c r="BK143" s="110">
        <f t="shared" si="19"/>
        <v>0</v>
      </c>
      <c r="BL143" s="8" t="s">
        <v>85</v>
      </c>
      <c r="BM143" s="108" t="s">
        <v>309</v>
      </c>
    </row>
    <row r="144" spans="1:65" s="2" customFormat="1" ht="37.9" customHeight="1" x14ac:dyDescent="0.2">
      <c r="A144" s="17"/>
      <c r="B144" s="96"/>
      <c r="C144" s="111" t="s">
        <v>140</v>
      </c>
      <c r="D144" s="111" t="s">
        <v>127</v>
      </c>
      <c r="E144" s="112" t="s">
        <v>270</v>
      </c>
      <c r="F144" s="113" t="s">
        <v>271</v>
      </c>
      <c r="G144" s="114" t="s">
        <v>84</v>
      </c>
      <c r="H144" s="115">
        <v>1</v>
      </c>
      <c r="I144" s="116"/>
      <c r="J144" s="115">
        <f t="shared" si="10"/>
        <v>0</v>
      </c>
      <c r="K144" s="117"/>
      <c r="L144" s="118"/>
      <c r="M144" s="119" t="s">
        <v>0</v>
      </c>
      <c r="N144" s="120" t="s">
        <v>27</v>
      </c>
      <c r="O144" s="33"/>
      <c r="P144" s="106">
        <f t="shared" si="11"/>
        <v>0</v>
      </c>
      <c r="Q144" s="106">
        <v>8.9999999999999998E-4</v>
      </c>
      <c r="R144" s="106">
        <f t="shared" si="12"/>
        <v>8.9999999999999998E-4</v>
      </c>
      <c r="S144" s="106">
        <v>0</v>
      </c>
      <c r="T144" s="107">
        <f t="shared" si="13"/>
        <v>0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R144" s="108" t="s">
        <v>100</v>
      </c>
      <c r="AT144" s="108" t="s">
        <v>127</v>
      </c>
      <c r="AU144" s="108" t="s">
        <v>86</v>
      </c>
      <c r="AY144" s="8" t="s">
        <v>79</v>
      </c>
      <c r="BE144" s="109">
        <f t="shared" si="14"/>
        <v>0</v>
      </c>
      <c r="BF144" s="109">
        <f t="shared" si="15"/>
        <v>0</v>
      </c>
      <c r="BG144" s="109">
        <f t="shared" si="16"/>
        <v>0</v>
      </c>
      <c r="BH144" s="109">
        <f t="shared" si="17"/>
        <v>0</v>
      </c>
      <c r="BI144" s="109">
        <f t="shared" si="18"/>
        <v>0</v>
      </c>
      <c r="BJ144" s="8" t="s">
        <v>86</v>
      </c>
      <c r="BK144" s="110">
        <f t="shared" si="19"/>
        <v>0</v>
      </c>
      <c r="BL144" s="8" t="s">
        <v>85</v>
      </c>
      <c r="BM144" s="108" t="s">
        <v>272</v>
      </c>
    </row>
    <row r="145" spans="1:65" s="2" customFormat="1" ht="33" customHeight="1" x14ac:dyDescent="0.2">
      <c r="A145" s="17"/>
      <c r="B145" s="96"/>
      <c r="C145" s="111" t="s">
        <v>144</v>
      </c>
      <c r="D145" s="111" t="s">
        <v>127</v>
      </c>
      <c r="E145" s="112" t="s">
        <v>273</v>
      </c>
      <c r="F145" s="113" t="s">
        <v>274</v>
      </c>
      <c r="G145" s="114" t="s">
        <v>84</v>
      </c>
      <c r="H145" s="115">
        <v>2</v>
      </c>
      <c r="I145" s="116"/>
      <c r="J145" s="115">
        <f t="shared" si="10"/>
        <v>0</v>
      </c>
      <c r="K145" s="117"/>
      <c r="L145" s="118"/>
      <c r="M145" s="119" t="s">
        <v>0</v>
      </c>
      <c r="N145" s="120" t="s">
        <v>27</v>
      </c>
      <c r="O145" s="33"/>
      <c r="P145" s="106">
        <f t="shared" si="11"/>
        <v>0</v>
      </c>
      <c r="Q145" s="106">
        <v>2.5999999999999999E-3</v>
      </c>
      <c r="R145" s="106">
        <f t="shared" si="12"/>
        <v>5.1999999999999998E-3</v>
      </c>
      <c r="S145" s="106">
        <v>0</v>
      </c>
      <c r="T145" s="107">
        <f t="shared" si="13"/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108" t="s">
        <v>100</v>
      </c>
      <c r="AT145" s="108" t="s">
        <v>127</v>
      </c>
      <c r="AU145" s="108" t="s">
        <v>86</v>
      </c>
      <c r="AY145" s="8" t="s">
        <v>79</v>
      </c>
      <c r="BE145" s="109">
        <f t="shared" si="14"/>
        <v>0</v>
      </c>
      <c r="BF145" s="109">
        <f t="shared" si="15"/>
        <v>0</v>
      </c>
      <c r="BG145" s="109">
        <f t="shared" si="16"/>
        <v>0</v>
      </c>
      <c r="BH145" s="109">
        <f t="shared" si="17"/>
        <v>0</v>
      </c>
      <c r="BI145" s="109">
        <f t="shared" si="18"/>
        <v>0</v>
      </c>
      <c r="BJ145" s="8" t="s">
        <v>86</v>
      </c>
      <c r="BK145" s="110">
        <f t="shared" si="19"/>
        <v>0</v>
      </c>
      <c r="BL145" s="8" t="s">
        <v>85</v>
      </c>
      <c r="BM145" s="108" t="s">
        <v>275</v>
      </c>
    </row>
    <row r="146" spans="1:65" s="2" customFormat="1" ht="37.9" customHeight="1" x14ac:dyDescent="0.2">
      <c r="A146" s="17"/>
      <c r="B146" s="96"/>
      <c r="C146" s="111" t="s">
        <v>149</v>
      </c>
      <c r="D146" s="111" t="s">
        <v>127</v>
      </c>
      <c r="E146" s="112" t="s">
        <v>190</v>
      </c>
      <c r="F146" s="113" t="s">
        <v>191</v>
      </c>
      <c r="G146" s="114" t="s">
        <v>84</v>
      </c>
      <c r="H146" s="115">
        <v>2</v>
      </c>
      <c r="I146" s="116"/>
      <c r="J146" s="115">
        <f t="shared" si="10"/>
        <v>0</v>
      </c>
      <c r="K146" s="117"/>
      <c r="L146" s="118"/>
      <c r="M146" s="119" t="s">
        <v>0</v>
      </c>
      <c r="N146" s="120" t="s">
        <v>27</v>
      </c>
      <c r="O146" s="33"/>
      <c r="P146" s="106">
        <f t="shared" si="11"/>
        <v>0</v>
      </c>
      <c r="Q146" s="106">
        <v>8.9999999999999998E-4</v>
      </c>
      <c r="R146" s="106">
        <f t="shared" si="12"/>
        <v>1.8E-3</v>
      </c>
      <c r="S146" s="106">
        <v>0</v>
      </c>
      <c r="T146" s="107">
        <f t="shared" si="13"/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08" t="s">
        <v>100</v>
      </c>
      <c r="AT146" s="108" t="s">
        <v>127</v>
      </c>
      <c r="AU146" s="108" t="s">
        <v>86</v>
      </c>
      <c r="AY146" s="8" t="s">
        <v>79</v>
      </c>
      <c r="BE146" s="109">
        <f t="shared" si="14"/>
        <v>0</v>
      </c>
      <c r="BF146" s="109">
        <f t="shared" si="15"/>
        <v>0</v>
      </c>
      <c r="BG146" s="109">
        <f t="shared" si="16"/>
        <v>0</v>
      </c>
      <c r="BH146" s="109">
        <f t="shared" si="17"/>
        <v>0</v>
      </c>
      <c r="BI146" s="109">
        <f t="shared" si="18"/>
        <v>0</v>
      </c>
      <c r="BJ146" s="8" t="s">
        <v>86</v>
      </c>
      <c r="BK146" s="110">
        <f t="shared" si="19"/>
        <v>0</v>
      </c>
      <c r="BL146" s="8" t="s">
        <v>85</v>
      </c>
      <c r="BM146" s="108" t="s">
        <v>310</v>
      </c>
    </row>
    <row r="147" spans="1:65" s="2" customFormat="1" ht="33" customHeight="1" x14ac:dyDescent="0.2">
      <c r="A147" s="17"/>
      <c r="B147" s="96"/>
      <c r="C147" s="111" t="s">
        <v>3</v>
      </c>
      <c r="D147" s="111" t="s">
        <v>127</v>
      </c>
      <c r="E147" s="112" t="s">
        <v>282</v>
      </c>
      <c r="F147" s="113" t="s">
        <v>283</v>
      </c>
      <c r="G147" s="114" t="s">
        <v>84</v>
      </c>
      <c r="H147" s="115">
        <v>1</v>
      </c>
      <c r="I147" s="116"/>
      <c r="J147" s="115">
        <f t="shared" si="10"/>
        <v>0</v>
      </c>
      <c r="K147" s="117"/>
      <c r="L147" s="118"/>
      <c r="M147" s="119" t="s">
        <v>0</v>
      </c>
      <c r="N147" s="120" t="s">
        <v>27</v>
      </c>
      <c r="O147" s="33"/>
      <c r="P147" s="106">
        <f t="shared" si="11"/>
        <v>0</v>
      </c>
      <c r="Q147" s="106">
        <v>7.2000000000000005E-4</v>
      </c>
      <c r="R147" s="106">
        <f t="shared" si="12"/>
        <v>7.2000000000000005E-4</v>
      </c>
      <c r="S147" s="106">
        <v>0</v>
      </c>
      <c r="T147" s="107">
        <f t="shared" si="13"/>
        <v>0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R147" s="108" t="s">
        <v>100</v>
      </c>
      <c r="AT147" s="108" t="s">
        <v>127</v>
      </c>
      <c r="AU147" s="108" t="s">
        <v>86</v>
      </c>
      <c r="AY147" s="8" t="s">
        <v>79</v>
      </c>
      <c r="BE147" s="109">
        <f t="shared" si="14"/>
        <v>0</v>
      </c>
      <c r="BF147" s="109">
        <f t="shared" si="15"/>
        <v>0</v>
      </c>
      <c r="BG147" s="109">
        <f t="shared" si="16"/>
        <v>0</v>
      </c>
      <c r="BH147" s="109">
        <f t="shared" si="17"/>
        <v>0</v>
      </c>
      <c r="BI147" s="109">
        <f t="shared" si="18"/>
        <v>0</v>
      </c>
      <c r="BJ147" s="8" t="s">
        <v>86</v>
      </c>
      <c r="BK147" s="110">
        <f t="shared" si="19"/>
        <v>0</v>
      </c>
      <c r="BL147" s="8" t="s">
        <v>85</v>
      </c>
      <c r="BM147" s="108" t="s">
        <v>284</v>
      </c>
    </row>
    <row r="148" spans="1:65" s="2" customFormat="1" ht="24.2" customHeight="1" x14ac:dyDescent="0.2">
      <c r="A148" s="17"/>
      <c r="B148" s="96"/>
      <c r="C148" s="97" t="s">
        <v>157</v>
      </c>
      <c r="D148" s="97" t="s">
        <v>81</v>
      </c>
      <c r="E148" s="98" t="s">
        <v>202</v>
      </c>
      <c r="F148" s="99" t="s">
        <v>203</v>
      </c>
      <c r="G148" s="100" t="s">
        <v>84</v>
      </c>
      <c r="H148" s="101">
        <v>8</v>
      </c>
      <c r="I148" s="102"/>
      <c r="J148" s="101">
        <f t="shared" si="10"/>
        <v>0</v>
      </c>
      <c r="K148" s="103"/>
      <c r="L148" s="18"/>
      <c r="M148" s="104" t="s">
        <v>0</v>
      </c>
      <c r="N148" s="105" t="s">
        <v>27</v>
      </c>
      <c r="O148" s="33"/>
      <c r="P148" s="106">
        <f t="shared" si="11"/>
        <v>0</v>
      </c>
      <c r="Q148" s="106">
        <v>0.11958000000000001</v>
      </c>
      <c r="R148" s="106">
        <f t="shared" si="12"/>
        <v>0.95664000000000005</v>
      </c>
      <c r="S148" s="106">
        <v>0</v>
      </c>
      <c r="T148" s="107">
        <f t="shared" si="13"/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108" t="s">
        <v>85</v>
      </c>
      <c r="AT148" s="108" t="s">
        <v>81</v>
      </c>
      <c r="AU148" s="108" t="s">
        <v>86</v>
      </c>
      <c r="AY148" s="8" t="s">
        <v>79</v>
      </c>
      <c r="BE148" s="109">
        <f t="shared" si="14"/>
        <v>0</v>
      </c>
      <c r="BF148" s="109">
        <f t="shared" si="15"/>
        <v>0</v>
      </c>
      <c r="BG148" s="109">
        <f t="shared" si="16"/>
        <v>0</v>
      </c>
      <c r="BH148" s="109">
        <f t="shared" si="17"/>
        <v>0</v>
      </c>
      <c r="BI148" s="109">
        <f t="shared" si="18"/>
        <v>0</v>
      </c>
      <c r="BJ148" s="8" t="s">
        <v>86</v>
      </c>
      <c r="BK148" s="110">
        <f t="shared" si="19"/>
        <v>0</v>
      </c>
      <c r="BL148" s="8" t="s">
        <v>85</v>
      </c>
      <c r="BM148" s="108" t="s">
        <v>204</v>
      </c>
    </row>
    <row r="149" spans="1:65" s="2" customFormat="1" ht="16.5" customHeight="1" x14ac:dyDescent="0.2">
      <c r="A149" s="17"/>
      <c r="B149" s="96"/>
      <c r="C149" s="111" t="s">
        <v>161</v>
      </c>
      <c r="D149" s="111" t="s">
        <v>127</v>
      </c>
      <c r="E149" s="112" t="s">
        <v>206</v>
      </c>
      <c r="F149" s="113" t="s">
        <v>207</v>
      </c>
      <c r="G149" s="114" t="s">
        <v>84</v>
      </c>
      <c r="H149" s="115">
        <v>8</v>
      </c>
      <c r="I149" s="116"/>
      <c r="J149" s="115">
        <f t="shared" si="10"/>
        <v>0</v>
      </c>
      <c r="K149" s="117"/>
      <c r="L149" s="118"/>
      <c r="M149" s="119" t="s">
        <v>0</v>
      </c>
      <c r="N149" s="120" t="s">
        <v>27</v>
      </c>
      <c r="O149" s="33"/>
      <c r="P149" s="106">
        <f t="shared" si="11"/>
        <v>0</v>
      </c>
      <c r="Q149" s="106">
        <v>1.4E-3</v>
      </c>
      <c r="R149" s="106">
        <f t="shared" si="12"/>
        <v>1.12E-2</v>
      </c>
      <c r="S149" s="106">
        <v>0</v>
      </c>
      <c r="T149" s="107">
        <f t="shared" si="13"/>
        <v>0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R149" s="108" t="s">
        <v>100</v>
      </c>
      <c r="AT149" s="108" t="s">
        <v>127</v>
      </c>
      <c r="AU149" s="108" t="s">
        <v>86</v>
      </c>
      <c r="AY149" s="8" t="s">
        <v>79</v>
      </c>
      <c r="BE149" s="109">
        <f t="shared" si="14"/>
        <v>0</v>
      </c>
      <c r="BF149" s="109">
        <f t="shared" si="15"/>
        <v>0</v>
      </c>
      <c r="BG149" s="109">
        <f t="shared" si="16"/>
        <v>0</v>
      </c>
      <c r="BH149" s="109">
        <f t="shared" si="17"/>
        <v>0</v>
      </c>
      <c r="BI149" s="109">
        <f t="shared" si="18"/>
        <v>0</v>
      </c>
      <c r="BJ149" s="8" t="s">
        <v>86</v>
      </c>
      <c r="BK149" s="110">
        <f t="shared" si="19"/>
        <v>0</v>
      </c>
      <c r="BL149" s="8" t="s">
        <v>85</v>
      </c>
      <c r="BM149" s="108" t="s">
        <v>208</v>
      </c>
    </row>
    <row r="150" spans="1:65" s="2" customFormat="1" ht="37.9" customHeight="1" x14ac:dyDescent="0.2">
      <c r="A150" s="17"/>
      <c r="B150" s="96"/>
      <c r="C150" s="97" t="s">
        <v>165</v>
      </c>
      <c r="D150" s="97" t="s">
        <v>81</v>
      </c>
      <c r="E150" s="98" t="s">
        <v>210</v>
      </c>
      <c r="F150" s="99" t="s">
        <v>211</v>
      </c>
      <c r="G150" s="100" t="s">
        <v>92</v>
      </c>
      <c r="H150" s="101">
        <v>28</v>
      </c>
      <c r="I150" s="102"/>
      <c r="J150" s="101">
        <f t="shared" si="10"/>
        <v>0</v>
      </c>
      <c r="K150" s="103"/>
      <c r="L150" s="18"/>
      <c r="M150" s="104" t="s">
        <v>0</v>
      </c>
      <c r="N150" s="105" t="s">
        <v>27</v>
      </c>
      <c r="O150" s="33"/>
      <c r="P150" s="106">
        <f t="shared" si="11"/>
        <v>0</v>
      </c>
      <c r="Q150" s="106">
        <v>8.9999999999999998E-4</v>
      </c>
      <c r="R150" s="106">
        <f t="shared" si="12"/>
        <v>2.52E-2</v>
      </c>
      <c r="S150" s="106">
        <v>0</v>
      </c>
      <c r="T150" s="107">
        <f t="shared" si="13"/>
        <v>0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R150" s="108" t="s">
        <v>85</v>
      </c>
      <c r="AT150" s="108" t="s">
        <v>81</v>
      </c>
      <c r="AU150" s="108" t="s">
        <v>86</v>
      </c>
      <c r="AY150" s="8" t="s">
        <v>79</v>
      </c>
      <c r="BE150" s="109">
        <f t="shared" si="14"/>
        <v>0</v>
      </c>
      <c r="BF150" s="109">
        <f t="shared" si="15"/>
        <v>0</v>
      </c>
      <c r="BG150" s="109">
        <f t="shared" si="16"/>
        <v>0</v>
      </c>
      <c r="BH150" s="109">
        <f t="shared" si="17"/>
        <v>0</v>
      </c>
      <c r="BI150" s="109">
        <f t="shared" si="18"/>
        <v>0</v>
      </c>
      <c r="BJ150" s="8" t="s">
        <v>86</v>
      </c>
      <c r="BK150" s="110">
        <f t="shared" si="19"/>
        <v>0</v>
      </c>
      <c r="BL150" s="8" t="s">
        <v>85</v>
      </c>
      <c r="BM150" s="108" t="s">
        <v>212</v>
      </c>
    </row>
    <row r="151" spans="1:65" s="2" customFormat="1" ht="24.2" customHeight="1" x14ac:dyDescent="0.2">
      <c r="A151" s="17"/>
      <c r="B151" s="96"/>
      <c r="C151" s="97" t="s">
        <v>170</v>
      </c>
      <c r="D151" s="97" t="s">
        <v>81</v>
      </c>
      <c r="E151" s="98" t="s">
        <v>214</v>
      </c>
      <c r="F151" s="99" t="s">
        <v>215</v>
      </c>
      <c r="G151" s="100" t="s">
        <v>92</v>
      </c>
      <c r="H151" s="101">
        <v>28</v>
      </c>
      <c r="I151" s="102"/>
      <c r="J151" s="101">
        <f t="shared" si="10"/>
        <v>0</v>
      </c>
      <c r="K151" s="103"/>
      <c r="L151" s="18"/>
      <c r="M151" s="104" t="s">
        <v>0</v>
      </c>
      <c r="N151" s="105" t="s">
        <v>27</v>
      </c>
      <c r="O151" s="33"/>
      <c r="P151" s="106">
        <f t="shared" si="11"/>
        <v>0</v>
      </c>
      <c r="Q151" s="106">
        <v>1.0000000000000001E-5</v>
      </c>
      <c r="R151" s="106">
        <f t="shared" si="12"/>
        <v>2.8000000000000003E-4</v>
      </c>
      <c r="S151" s="106">
        <v>0</v>
      </c>
      <c r="T151" s="107">
        <f t="shared" si="13"/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08" t="s">
        <v>85</v>
      </c>
      <c r="AT151" s="108" t="s">
        <v>81</v>
      </c>
      <c r="AU151" s="108" t="s">
        <v>86</v>
      </c>
      <c r="AY151" s="8" t="s">
        <v>79</v>
      </c>
      <c r="BE151" s="109">
        <f t="shared" si="14"/>
        <v>0</v>
      </c>
      <c r="BF151" s="109">
        <f t="shared" si="15"/>
        <v>0</v>
      </c>
      <c r="BG151" s="109">
        <f t="shared" si="16"/>
        <v>0</v>
      </c>
      <c r="BH151" s="109">
        <f t="shared" si="17"/>
        <v>0</v>
      </c>
      <c r="BI151" s="109">
        <f t="shared" si="18"/>
        <v>0</v>
      </c>
      <c r="BJ151" s="8" t="s">
        <v>86</v>
      </c>
      <c r="BK151" s="110">
        <f t="shared" si="19"/>
        <v>0</v>
      </c>
      <c r="BL151" s="8" t="s">
        <v>85</v>
      </c>
      <c r="BM151" s="108" t="s">
        <v>216</v>
      </c>
    </row>
    <row r="152" spans="1:65" s="2" customFormat="1" ht="37.9" customHeight="1" x14ac:dyDescent="0.2">
      <c r="A152" s="17"/>
      <c r="B152" s="96"/>
      <c r="C152" s="97" t="s">
        <v>171</v>
      </c>
      <c r="D152" s="97" t="s">
        <v>81</v>
      </c>
      <c r="E152" s="98" t="s">
        <v>218</v>
      </c>
      <c r="F152" s="99" t="s">
        <v>219</v>
      </c>
      <c r="G152" s="100" t="s">
        <v>98</v>
      </c>
      <c r="H152" s="101">
        <v>392.4</v>
      </c>
      <c r="I152" s="102"/>
      <c r="J152" s="101">
        <f t="shared" si="10"/>
        <v>0</v>
      </c>
      <c r="K152" s="103"/>
      <c r="L152" s="18"/>
      <c r="M152" s="104" t="s">
        <v>0</v>
      </c>
      <c r="N152" s="105" t="s">
        <v>27</v>
      </c>
      <c r="O152" s="33"/>
      <c r="P152" s="106">
        <f t="shared" si="11"/>
        <v>0</v>
      </c>
      <c r="Q152" s="106">
        <v>9.7930000000000003E-2</v>
      </c>
      <c r="R152" s="106">
        <f t="shared" si="12"/>
        <v>38.427731999999999</v>
      </c>
      <c r="S152" s="106">
        <v>0</v>
      </c>
      <c r="T152" s="107">
        <f t="shared" si="13"/>
        <v>0</v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R152" s="108" t="s">
        <v>85</v>
      </c>
      <c r="AT152" s="108" t="s">
        <v>81</v>
      </c>
      <c r="AU152" s="108" t="s">
        <v>86</v>
      </c>
      <c r="AY152" s="8" t="s">
        <v>79</v>
      </c>
      <c r="BE152" s="109">
        <f t="shared" si="14"/>
        <v>0</v>
      </c>
      <c r="BF152" s="109">
        <f t="shared" si="15"/>
        <v>0</v>
      </c>
      <c r="BG152" s="109">
        <f t="shared" si="16"/>
        <v>0</v>
      </c>
      <c r="BH152" s="109">
        <f t="shared" si="17"/>
        <v>0</v>
      </c>
      <c r="BI152" s="109">
        <f t="shared" si="18"/>
        <v>0</v>
      </c>
      <c r="BJ152" s="8" t="s">
        <v>86</v>
      </c>
      <c r="BK152" s="110">
        <f t="shared" si="19"/>
        <v>0</v>
      </c>
      <c r="BL152" s="8" t="s">
        <v>85</v>
      </c>
      <c r="BM152" s="108" t="s">
        <v>311</v>
      </c>
    </row>
    <row r="153" spans="1:65" s="2" customFormat="1" ht="21.75" customHeight="1" x14ac:dyDescent="0.2">
      <c r="A153" s="17"/>
      <c r="B153" s="96"/>
      <c r="C153" s="111" t="s">
        <v>176</v>
      </c>
      <c r="D153" s="111" t="s">
        <v>127</v>
      </c>
      <c r="E153" s="112" t="s">
        <v>222</v>
      </c>
      <c r="F153" s="113" t="s">
        <v>223</v>
      </c>
      <c r="G153" s="114" t="s">
        <v>84</v>
      </c>
      <c r="H153" s="115">
        <v>396.32400000000001</v>
      </c>
      <c r="I153" s="116"/>
      <c r="J153" s="115">
        <f t="shared" si="10"/>
        <v>0</v>
      </c>
      <c r="K153" s="117"/>
      <c r="L153" s="118"/>
      <c r="M153" s="119" t="s">
        <v>0</v>
      </c>
      <c r="N153" s="120" t="s">
        <v>27</v>
      </c>
      <c r="O153" s="33"/>
      <c r="P153" s="106">
        <f t="shared" si="11"/>
        <v>0</v>
      </c>
      <c r="Q153" s="106">
        <v>2.3E-2</v>
      </c>
      <c r="R153" s="106">
        <f t="shared" si="12"/>
        <v>9.1154519999999994</v>
      </c>
      <c r="S153" s="106">
        <v>0</v>
      </c>
      <c r="T153" s="107">
        <f t="shared" si="13"/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08" t="s">
        <v>100</v>
      </c>
      <c r="AT153" s="108" t="s">
        <v>127</v>
      </c>
      <c r="AU153" s="108" t="s">
        <v>86</v>
      </c>
      <c r="AY153" s="8" t="s">
        <v>79</v>
      </c>
      <c r="BE153" s="109">
        <f t="shared" si="14"/>
        <v>0</v>
      </c>
      <c r="BF153" s="109">
        <f t="shared" si="15"/>
        <v>0</v>
      </c>
      <c r="BG153" s="109">
        <f t="shared" si="16"/>
        <v>0</v>
      </c>
      <c r="BH153" s="109">
        <f t="shared" si="17"/>
        <v>0</v>
      </c>
      <c r="BI153" s="109">
        <f t="shared" si="18"/>
        <v>0</v>
      </c>
      <c r="BJ153" s="8" t="s">
        <v>86</v>
      </c>
      <c r="BK153" s="110">
        <f t="shared" si="19"/>
        <v>0</v>
      </c>
      <c r="BL153" s="8" t="s">
        <v>85</v>
      </c>
      <c r="BM153" s="108" t="s">
        <v>312</v>
      </c>
    </row>
    <row r="154" spans="1:65" s="2" customFormat="1" ht="24.2" customHeight="1" x14ac:dyDescent="0.2">
      <c r="A154" s="17"/>
      <c r="B154" s="96"/>
      <c r="C154" s="97" t="s">
        <v>180</v>
      </c>
      <c r="D154" s="97" t="s">
        <v>81</v>
      </c>
      <c r="E154" s="98" t="s">
        <v>313</v>
      </c>
      <c r="F154" s="99" t="s">
        <v>314</v>
      </c>
      <c r="G154" s="100" t="s">
        <v>98</v>
      </c>
      <c r="H154" s="101">
        <v>31</v>
      </c>
      <c r="I154" s="102"/>
      <c r="J154" s="101">
        <f t="shared" si="10"/>
        <v>0</v>
      </c>
      <c r="K154" s="103"/>
      <c r="L154" s="18"/>
      <c r="M154" s="104" t="s">
        <v>0</v>
      </c>
      <c r="N154" s="105" t="s">
        <v>27</v>
      </c>
      <c r="O154" s="33"/>
      <c r="P154" s="106">
        <f t="shared" si="11"/>
        <v>0</v>
      </c>
      <c r="Q154" s="106">
        <v>0</v>
      </c>
      <c r="R154" s="106">
        <f t="shared" si="12"/>
        <v>0</v>
      </c>
      <c r="S154" s="106">
        <v>0</v>
      </c>
      <c r="T154" s="107">
        <f t="shared" si="13"/>
        <v>0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R154" s="108" t="s">
        <v>85</v>
      </c>
      <c r="AT154" s="108" t="s">
        <v>81</v>
      </c>
      <c r="AU154" s="108" t="s">
        <v>86</v>
      </c>
      <c r="AY154" s="8" t="s">
        <v>79</v>
      </c>
      <c r="BE154" s="109">
        <f t="shared" si="14"/>
        <v>0</v>
      </c>
      <c r="BF154" s="109">
        <f t="shared" si="15"/>
        <v>0</v>
      </c>
      <c r="BG154" s="109">
        <f t="shared" si="16"/>
        <v>0</v>
      </c>
      <c r="BH154" s="109">
        <f t="shared" si="17"/>
        <v>0</v>
      </c>
      <c r="BI154" s="109">
        <f t="shared" si="18"/>
        <v>0</v>
      </c>
      <c r="BJ154" s="8" t="s">
        <v>86</v>
      </c>
      <c r="BK154" s="110">
        <f t="shared" si="19"/>
        <v>0</v>
      </c>
      <c r="BL154" s="8" t="s">
        <v>85</v>
      </c>
      <c r="BM154" s="108" t="s">
        <v>315</v>
      </c>
    </row>
    <row r="155" spans="1:65" s="2" customFormat="1" ht="24.2" customHeight="1" x14ac:dyDescent="0.2">
      <c r="A155" s="17"/>
      <c r="B155" s="96"/>
      <c r="C155" s="97" t="s">
        <v>184</v>
      </c>
      <c r="D155" s="97" t="s">
        <v>81</v>
      </c>
      <c r="E155" s="98" t="s">
        <v>316</v>
      </c>
      <c r="F155" s="99" t="s">
        <v>317</v>
      </c>
      <c r="G155" s="100" t="s">
        <v>98</v>
      </c>
      <c r="H155" s="101">
        <v>31</v>
      </c>
      <c r="I155" s="102"/>
      <c r="J155" s="101">
        <f t="shared" si="10"/>
        <v>0</v>
      </c>
      <c r="K155" s="103"/>
      <c r="L155" s="18"/>
      <c r="M155" s="104" t="s">
        <v>0</v>
      </c>
      <c r="N155" s="105" t="s">
        <v>27</v>
      </c>
      <c r="O155" s="33"/>
      <c r="P155" s="106">
        <f t="shared" si="11"/>
        <v>0</v>
      </c>
      <c r="Q155" s="106">
        <v>0</v>
      </c>
      <c r="R155" s="106">
        <f t="shared" si="12"/>
        <v>0</v>
      </c>
      <c r="S155" s="106">
        <v>0</v>
      </c>
      <c r="T155" s="107">
        <f t="shared" si="13"/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108" t="s">
        <v>85</v>
      </c>
      <c r="AT155" s="108" t="s">
        <v>81</v>
      </c>
      <c r="AU155" s="108" t="s">
        <v>86</v>
      </c>
      <c r="AY155" s="8" t="s">
        <v>79</v>
      </c>
      <c r="BE155" s="109">
        <f t="shared" si="14"/>
        <v>0</v>
      </c>
      <c r="BF155" s="109">
        <f t="shared" si="15"/>
        <v>0</v>
      </c>
      <c r="BG155" s="109">
        <f t="shared" si="16"/>
        <v>0</v>
      </c>
      <c r="BH155" s="109">
        <f t="shared" si="17"/>
        <v>0</v>
      </c>
      <c r="BI155" s="109">
        <f t="shared" si="18"/>
        <v>0</v>
      </c>
      <c r="BJ155" s="8" t="s">
        <v>86</v>
      </c>
      <c r="BK155" s="110">
        <f t="shared" si="19"/>
        <v>0</v>
      </c>
      <c r="BL155" s="8" t="s">
        <v>85</v>
      </c>
      <c r="BM155" s="108" t="s">
        <v>318</v>
      </c>
    </row>
    <row r="156" spans="1:65" s="7" customFormat="1" ht="22.9" customHeight="1" x14ac:dyDescent="0.2">
      <c r="B156" s="83"/>
      <c r="D156" s="84" t="s">
        <v>43</v>
      </c>
      <c r="E156" s="94" t="s">
        <v>246</v>
      </c>
      <c r="F156" s="94" t="s">
        <v>247</v>
      </c>
      <c r="I156" s="86"/>
      <c r="J156" s="95">
        <f>BK156</f>
        <v>0</v>
      </c>
      <c r="L156" s="83"/>
      <c r="M156" s="88"/>
      <c r="N156" s="89"/>
      <c r="O156" s="89"/>
      <c r="P156" s="90">
        <f>P157</f>
        <v>0</v>
      </c>
      <c r="Q156" s="89"/>
      <c r="R156" s="90">
        <f>R157</f>
        <v>0</v>
      </c>
      <c r="S156" s="89"/>
      <c r="T156" s="91">
        <f>T157</f>
        <v>0</v>
      </c>
      <c r="AR156" s="84" t="s">
        <v>45</v>
      </c>
      <c r="AT156" s="92" t="s">
        <v>43</v>
      </c>
      <c r="AU156" s="92" t="s">
        <v>45</v>
      </c>
      <c r="AY156" s="84" t="s">
        <v>79</v>
      </c>
      <c r="BK156" s="93">
        <f>BK157</f>
        <v>0</v>
      </c>
    </row>
    <row r="157" spans="1:65" s="2" customFormat="1" ht="33" customHeight="1" x14ac:dyDescent="0.2">
      <c r="A157" s="17"/>
      <c r="B157" s="96"/>
      <c r="C157" s="97" t="s">
        <v>185</v>
      </c>
      <c r="D157" s="97" t="s">
        <v>81</v>
      </c>
      <c r="E157" s="98" t="s">
        <v>248</v>
      </c>
      <c r="F157" s="99" t="s">
        <v>249</v>
      </c>
      <c r="G157" s="100" t="s">
        <v>120</v>
      </c>
      <c r="H157" s="101">
        <v>234.14400000000001</v>
      </c>
      <c r="I157" s="102"/>
      <c r="J157" s="101">
        <f>ROUND(I157*H157,3)</f>
        <v>0</v>
      </c>
      <c r="K157" s="103"/>
      <c r="L157" s="18"/>
      <c r="M157" s="121" t="s">
        <v>0</v>
      </c>
      <c r="N157" s="122" t="s">
        <v>27</v>
      </c>
      <c r="O157" s="123"/>
      <c r="P157" s="124">
        <f>O157*H157</f>
        <v>0</v>
      </c>
      <c r="Q157" s="124">
        <v>0</v>
      </c>
      <c r="R157" s="124">
        <f>Q157*H157</f>
        <v>0</v>
      </c>
      <c r="S157" s="124">
        <v>0</v>
      </c>
      <c r="T157" s="125">
        <f>S157*H157</f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108" t="s">
        <v>85</v>
      </c>
      <c r="AT157" s="108" t="s">
        <v>81</v>
      </c>
      <c r="AU157" s="108" t="s">
        <v>86</v>
      </c>
      <c r="AY157" s="8" t="s">
        <v>79</v>
      </c>
      <c r="BE157" s="109">
        <f>IF(N157="základná",J157,0)</f>
        <v>0</v>
      </c>
      <c r="BF157" s="109">
        <f>IF(N157="znížená",J157,0)</f>
        <v>0</v>
      </c>
      <c r="BG157" s="109">
        <f>IF(N157="zákl. prenesená",J157,0)</f>
        <v>0</v>
      </c>
      <c r="BH157" s="109">
        <f>IF(N157="zníž. prenesená",J157,0)</f>
        <v>0</v>
      </c>
      <c r="BI157" s="109">
        <f>IF(N157="nulová",J157,0)</f>
        <v>0</v>
      </c>
      <c r="BJ157" s="8" t="s">
        <v>86</v>
      </c>
      <c r="BK157" s="110">
        <f>ROUND(I157*H157,3)</f>
        <v>0</v>
      </c>
      <c r="BL157" s="8" t="s">
        <v>85</v>
      </c>
      <c r="BM157" s="108" t="s">
        <v>259</v>
      </c>
    </row>
    <row r="158" spans="1:65" s="2" customFormat="1" ht="6.95" customHeight="1" x14ac:dyDescent="0.2">
      <c r="A158" s="17"/>
      <c r="B158" s="27"/>
      <c r="C158" s="28"/>
      <c r="D158" s="28"/>
      <c r="E158" s="28"/>
      <c r="F158" s="28"/>
      <c r="G158" s="28"/>
      <c r="H158" s="28"/>
      <c r="I158" s="28"/>
      <c r="J158" s="28"/>
      <c r="K158" s="28"/>
      <c r="L158" s="18"/>
      <c r="M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</sheetData>
  <autoFilter ref="C121:K157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126" t="s">
        <v>2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AT2" s="8" t="s">
        <v>49</v>
      </c>
    </row>
    <row r="3" spans="1:46" s="1" customFormat="1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44</v>
      </c>
    </row>
    <row r="4" spans="1:46" s="1" customFormat="1" ht="24.95" customHeight="1" x14ac:dyDescent="0.2">
      <c r="B4" s="11"/>
      <c r="D4" s="12" t="s">
        <v>51</v>
      </c>
      <c r="L4" s="11"/>
      <c r="M4" s="42" t="s">
        <v>4</v>
      </c>
      <c r="AT4" s="8" t="s">
        <v>1</v>
      </c>
    </row>
    <row r="5" spans="1:46" s="1" customFormat="1" ht="6.95" customHeight="1" x14ac:dyDescent="0.2">
      <c r="B5" s="11"/>
      <c r="L5" s="11"/>
    </row>
    <row r="6" spans="1:46" s="1" customFormat="1" ht="12" customHeight="1" x14ac:dyDescent="0.2">
      <c r="B6" s="11"/>
      <c r="D6" s="14" t="s">
        <v>5</v>
      </c>
      <c r="L6" s="11"/>
    </row>
    <row r="7" spans="1:46" s="1" customFormat="1" ht="16.5" customHeight="1" x14ac:dyDescent="0.2">
      <c r="B7" s="11"/>
      <c r="E7" s="132" t="e">
        <f>#REF!</f>
        <v>#REF!</v>
      </c>
      <c r="F7" s="133"/>
      <c r="G7" s="133"/>
      <c r="H7" s="133"/>
      <c r="L7" s="11"/>
    </row>
    <row r="8" spans="1:46" s="2" customFormat="1" ht="12" customHeight="1" x14ac:dyDescent="0.2">
      <c r="A8" s="17"/>
      <c r="B8" s="18"/>
      <c r="C8" s="17"/>
      <c r="D8" s="14" t="s">
        <v>52</v>
      </c>
      <c r="E8" s="17"/>
      <c r="F8" s="17"/>
      <c r="G8" s="17"/>
      <c r="H8" s="17"/>
      <c r="I8" s="17"/>
      <c r="J8" s="17"/>
      <c r="K8" s="17"/>
      <c r="L8" s="22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2" customFormat="1" ht="16.5" customHeight="1" x14ac:dyDescent="0.2">
      <c r="A9" s="17"/>
      <c r="B9" s="18"/>
      <c r="C9" s="17"/>
      <c r="D9" s="17"/>
      <c r="E9" s="130" t="s">
        <v>319</v>
      </c>
      <c r="F9" s="131"/>
      <c r="G9" s="131"/>
      <c r="H9" s="131"/>
      <c r="I9" s="17"/>
      <c r="J9" s="17"/>
      <c r="K9" s="17"/>
      <c r="L9" s="22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2" customFormat="1" x14ac:dyDescent="0.2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2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2" customFormat="1" ht="12" customHeight="1" x14ac:dyDescent="0.2">
      <c r="A11" s="17"/>
      <c r="B11" s="18"/>
      <c r="C11" s="17"/>
      <c r="D11" s="14" t="s">
        <v>6</v>
      </c>
      <c r="E11" s="17"/>
      <c r="F11" s="13" t="s">
        <v>0</v>
      </c>
      <c r="G11" s="17"/>
      <c r="H11" s="17"/>
      <c r="I11" s="14" t="s">
        <v>7</v>
      </c>
      <c r="J11" s="13" t="s">
        <v>0</v>
      </c>
      <c r="K11" s="17"/>
      <c r="L11" s="2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2" customFormat="1" ht="12" customHeight="1" x14ac:dyDescent="0.2">
      <c r="A12" s="17"/>
      <c r="B12" s="18"/>
      <c r="C12" s="17"/>
      <c r="D12" s="14" t="s">
        <v>8</v>
      </c>
      <c r="E12" s="17"/>
      <c r="F12" s="13" t="s">
        <v>9</v>
      </c>
      <c r="G12" s="17"/>
      <c r="H12" s="17"/>
      <c r="I12" s="14" t="s">
        <v>10</v>
      </c>
      <c r="J12" s="31" t="e">
        <f>#REF!</f>
        <v>#REF!</v>
      </c>
      <c r="K12" s="17"/>
      <c r="L12" s="2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2" customFormat="1" ht="10.9" customHeight="1" x14ac:dyDescent="0.2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2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2" customFormat="1" ht="12" customHeight="1" x14ac:dyDescent="0.2">
      <c r="A14" s="17"/>
      <c r="B14" s="18"/>
      <c r="C14" s="17"/>
      <c r="D14" s="14" t="s">
        <v>11</v>
      </c>
      <c r="E14" s="17"/>
      <c r="F14" s="17"/>
      <c r="G14" s="17"/>
      <c r="H14" s="17"/>
      <c r="I14" s="14" t="s">
        <v>12</v>
      </c>
      <c r="J14" s="13" t="s">
        <v>0</v>
      </c>
      <c r="K14" s="17"/>
      <c r="L14" s="22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2" customFormat="1" ht="18" customHeight="1" x14ac:dyDescent="0.2">
      <c r="A15" s="17"/>
      <c r="B15" s="18"/>
      <c r="C15" s="17"/>
      <c r="D15" s="17"/>
      <c r="E15" s="13" t="s">
        <v>13</v>
      </c>
      <c r="F15" s="17"/>
      <c r="G15" s="17"/>
      <c r="H15" s="17"/>
      <c r="I15" s="14" t="s">
        <v>14</v>
      </c>
      <c r="J15" s="13" t="s">
        <v>0</v>
      </c>
      <c r="K15" s="17"/>
      <c r="L15" s="22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2" customFormat="1" ht="6.95" customHeight="1" x14ac:dyDescent="0.2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2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2" customFormat="1" ht="12" customHeight="1" x14ac:dyDescent="0.2">
      <c r="A17" s="17"/>
      <c r="B17" s="18"/>
      <c r="C17" s="17"/>
      <c r="D17" s="14" t="s">
        <v>15</v>
      </c>
      <c r="E17" s="17"/>
      <c r="F17" s="17"/>
      <c r="G17" s="17"/>
      <c r="H17" s="17"/>
      <c r="I17" s="14" t="s">
        <v>12</v>
      </c>
      <c r="J17" s="15" t="e">
        <f>#REF!</f>
        <v>#REF!</v>
      </c>
      <c r="K17" s="17"/>
      <c r="L17" s="22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2" customFormat="1" ht="18" customHeight="1" x14ac:dyDescent="0.2">
      <c r="A18" s="17"/>
      <c r="B18" s="18"/>
      <c r="C18" s="17"/>
      <c r="D18" s="17"/>
      <c r="E18" s="134" t="e">
        <f>#REF!</f>
        <v>#REF!</v>
      </c>
      <c r="F18" s="128"/>
      <c r="G18" s="128"/>
      <c r="H18" s="128"/>
      <c r="I18" s="14" t="s">
        <v>14</v>
      </c>
      <c r="J18" s="15" t="e">
        <f>#REF!</f>
        <v>#REF!</v>
      </c>
      <c r="K18" s="17"/>
      <c r="L18" s="22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2" customFormat="1" ht="6.95" customHeight="1" x14ac:dyDescent="0.2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2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2" customFormat="1" ht="12" customHeight="1" x14ac:dyDescent="0.2">
      <c r="A20" s="17"/>
      <c r="B20" s="18"/>
      <c r="C20" s="17"/>
      <c r="D20" s="14" t="s">
        <v>16</v>
      </c>
      <c r="E20" s="17"/>
      <c r="F20" s="17"/>
      <c r="G20" s="17"/>
      <c r="H20" s="17"/>
      <c r="I20" s="14" t="s">
        <v>12</v>
      </c>
      <c r="J20" s="13" t="s">
        <v>17</v>
      </c>
      <c r="K20" s="17"/>
      <c r="L20" s="22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2" customFormat="1" ht="18" customHeight="1" x14ac:dyDescent="0.2">
      <c r="A21" s="17"/>
      <c r="B21" s="18"/>
      <c r="C21" s="17"/>
      <c r="D21" s="17"/>
      <c r="E21" s="13" t="s">
        <v>18</v>
      </c>
      <c r="F21" s="17"/>
      <c r="G21" s="17"/>
      <c r="H21" s="17"/>
      <c r="I21" s="14" t="s">
        <v>14</v>
      </c>
      <c r="J21" s="13" t="s">
        <v>0</v>
      </c>
      <c r="K21" s="17"/>
      <c r="L21" s="22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2" customFormat="1" ht="6.95" customHeight="1" x14ac:dyDescent="0.2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2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2" customFormat="1" ht="12" customHeight="1" x14ac:dyDescent="0.2">
      <c r="A23" s="17"/>
      <c r="B23" s="18"/>
      <c r="C23" s="17"/>
      <c r="D23" s="14" t="s">
        <v>19</v>
      </c>
      <c r="E23" s="17"/>
      <c r="F23" s="17"/>
      <c r="G23" s="17"/>
      <c r="H23" s="17"/>
      <c r="I23" s="14" t="s">
        <v>12</v>
      </c>
      <c r="J23" s="13" t="e">
        <f>IF(#REF!="","",#REF!)</f>
        <v>#REF!</v>
      </c>
      <c r="K23" s="17"/>
      <c r="L23" s="22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2" customFormat="1" ht="18" customHeight="1" x14ac:dyDescent="0.2">
      <c r="A24" s="17"/>
      <c r="B24" s="18"/>
      <c r="C24" s="17"/>
      <c r="D24" s="17"/>
      <c r="E24" s="13" t="e">
        <f>IF(#REF!="","",#REF!)</f>
        <v>#REF!</v>
      </c>
      <c r="F24" s="17"/>
      <c r="G24" s="17"/>
      <c r="H24" s="17"/>
      <c r="I24" s="14" t="s">
        <v>14</v>
      </c>
      <c r="J24" s="13" t="e">
        <f>IF(#REF!="","",#REF!)</f>
        <v>#REF!</v>
      </c>
      <c r="K24" s="17"/>
      <c r="L24" s="22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2" customFormat="1" ht="6.95" customHeight="1" x14ac:dyDescent="0.2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2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2" customFormat="1" ht="12" customHeight="1" x14ac:dyDescent="0.2">
      <c r="A26" s="17"/>
      <c r="B26" s="18"/>
      <c r="C26" s="17"/>
      <c r="D26" s="14" t="s">
        <v>20</v>
      </c>
      <c r="E26" s="17"/>
      <c r="F26" s="17"/>
      <c r="G26" s="17"/>
      <c r="H26" s="17"/>
      <c r="I26" s="17"/>
      <c r="J26" s="17"/>
      <c r="K26" s="17"/>
      <c r="L26" s="22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3" customFormat="1" ht="16.5" customHeight="1" x14ac:dyDescent="0.2">
      <c r="A27" s="43"/>
      <c r="B27" s="44"/>
      <c r="C27" s="43"/>
      <c r="D27" s="43"/>
      <c r="E27" s="129" t="s">
        <v>0</v>
      </c>
      <c r="F27" s="129"/>
      <c r="G27" s="129"/>
      <c r="H27" s="129"/>
      <c r="I27" s="43"/>
      <c r="J27" s="43"/>
      <c r="K27" s="43"/>
      <c r="L27" s="45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2" customFormat="1" ht="6.95" customHeight="1" x14ac:dyDescent="0.2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2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2" customFormat="1" ht="6.95" customHeight="1" x14ac:dyDescent="0.2">
      <c r="A29" s="17"/>
      <c r="B29" s="18"/>
      <c r="C29" s="17"/>
      <c r="D29" s="39"/>
      <c r="E29" s="39"/>
      <c r="F29" s="39"/>
      <c r="G29" s="39"/>
      <c r="H29" s="39"/>
      <c r="I29" s="39"/>
      <c r="J29" s="39"/>
      <c r="K29" s="39"/>
      <c r="L29" s="22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2" customFormat="1" ht="25.35" customHeight="1" x14ac:dyDescent="0.2">
      <c r="A30" s="17"/>
      <c r="B30" s="18"/>
      <c r="C30" s="17"/>
      <c r="D30" s="46" t="s">
        <v>21</v>
      </c>
      <c r="E30" s="17"/>
      <c r="F30" s="17"/>
      <c r="G30" s="17"/>
      <c r="H30" s="17"/>
      <c r="I30" s="17"/>
      <c r="J30" s="41">
        <f>ROUND(J122, 2)</f>
        <v>0</v>
      </c>
      <c r="K30" s="17"/>
      <c r="L30" s="22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2" customFormat="1" ht="6.95" customHeight="1" x14ac:dyDescent="0.2">
      <c r="A31" s="17"/>
      <c r="B31" s="18"/>
      <c r="C31" s="17"/>
      <c r="D31" s="39"/>
      <c r="E31" s="39"/>
      <c r="F31" s="39"/>
      <c r="G31" s="39"/>
      <c r="H31" s="39"/>
      <c r="I31" s="39"/>
      <c r="J31" s="39"/>
      <c r="K31" s="39"/>
      <c r="L31" s="22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2" customFormat="1" ht="14.45" customHeight="1" x14ac:dyDescent="0.2">
      <c r="A32" s="17"/>
      <c r="B32" s="18"/>
      <c r="C32" s="17"/>
      <c r="D32" s="17"/>
      <c r="E32" s="17"/>
      <c r="F32" s="20" t="s">
        <v>23</v>
      </c>
      <c r="G32" s="17"/>
      <c r="H32" s="17"/>
      <c r="I32" s="20" t="s">
        <v>22</v>
      </c>
      <c r="J32" s="20" t="s">
        <v>24</v>
      </c>
      <c r="K32" s="17"/>
      <c r="L32" s="22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2" customFormat="1" ht="14.45" customHeight="1" x14ac:dyDescent="0.2">
      <c r="A33" s="17"/>
      <c r="B33" s="18"/>
      <c r="C33" s="17"/>
      <c r="D33" s="47" t="s">
        <v>25</v>
      </c>
      <c r="E33" s="21" t="s">
        <v>26</v>
      </c>
      <c r="F33" s="48">
        <f>ROUND((SUM(BE122:BE169)),  2)</f>
        <v>0</v>
      </c>
      <c r="G33" s="49"/>
      <c r="H33" s="49"/>
      <c r="I33" s="50">
        <v>0.2</v>
      </c>
      <c r="J33" s="48">
        <f>ROUND(((SUM(BE122:BE169))*I33),  2)</f>
        <v>0</v>
      </c>
      <c r="K33" s="17"/>
      <c r="L33" s="22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2" customFormat="1" ht="14.45" customHeight="1" x14ac:dyDescent="0.2">
      <c r="A34" s="17"/>
      <c r="B34" s="18"/>
      <c r="C34" s="17"/>
      <c r="D34" s="17"/>
      <c r="E34" s="21" t="s">
        <v>27</v>
      </c>
      <c r="F34" s="48">
        <f>ROUND((SUM(BF122:BF169)),  2)</f>
        <v>0</v>
      </c>
      <c r="G34" s="49"/>
      <c r="H34" s="49"/>
      <c r="I34" s="50">
        <v>0.2</v>
      </c>
      <c r="J34" s="48">
        <f>ROUND(((SUM(BF122:BF169))*I34),  2)</f>
        <v>0</v>
      </c>
      <c r="K34" s="17"/>
      <c r="L34" s="22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2" customFormat="1" ht="14.45" hidden="1" customHeight="1" x14ac:dyDescent="0.2">
      <c r="A35" s="17"/>
      <c r="B35" s="18"/>
      <c r="C35" s="17"/>
      <c r="D35" s="17"/>
      <c r="E35" s="14" t="s">
        <v>28</v>
      </c>
      <c r="F35" s="51">
        <f>ROUND((SUM(BG122:BG169)),  2)</f>
        <v>0</v>
      </c>
      <c r="G35" s="17"/>
      <c r="H35" s="17"/>
      <c r="I35" s="52">
        <v>0.2</v>
      </c>
      <c r="J35" s="51">
        <f>0</f>
        <v>0</v>
      </c>
      <c r="K35" s="17"/>
      <c r="L35" s="22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2" customFormat="1" ht="14.45" hidden="1" customHeight="1" x14ac:dyDescent="0.2">
      <c r="A36" s="17"/>
      <c r="B36" s="18"/>
      <c r="C36" s="17"/>
      <c r="D36" s="17"/>
      <c r="E36" s="14" t="s">
        <v>29</v>
      </c>
      <c r="F36" s="51">
        <f>ROUND((SUM(BH122:BH169)),  2)</f>
        <v>0</v>
      </c>
      <c r="G36" s="17"/>
      <c r="H36" s="17"/>
      <c r="I36" s="52">
        <v>0.2</v>
      </c>
      <c r="J36" s="51">
        <f>0</f>
        <v>0</v>
      </c>
      <c r="K36" s="17"/>
      <c r="L36" s="22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2" customFormat="1" ht="14.45" hidden="1" customHeight="1" x14ac:dyDescent="0.2">
      <c r="A37" s="17"/>
      <c r="B37" s="18"/>
      <c r="C37" s="17"/>
      <c r="D37" s="17"/>
      <c r="E37" s="21" t="s">
        <v>30</v>
      </c>
      <c r="F37" s="48">
        <f>ROUND((SUM(BI122:BI169)),  2)</f>
        <v>0</v>
      </c>
      <c r="G37" s="49"/>
      <c r="H37" s="49"/>
      <c r="I37" s="50">
        <v>0</v>
      </c>
      <c r="J37" s="48">
        <f>0</f>
        <v>0</v>
      </c>
      <c r="K37" s="17"/>
      <c r="L37" s="22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2" customFormat="1" ht="6.95" customHeight="1" x14ac:dyDescent="0.2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22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" customFormat="1" ht="25.35" customHeight="1" x14ac:dyDescent="0.2">
      <c r="A39" s="17"/>
      <c r="B39" s="18"/>
      <c r="C39" s="53"/>
      <c r="D39" s="54" t="s">
        <v>31</v>
      </c>
      <c r="E39" s="34"/>
      <c r="F39" s="34"/>
      <c r="G39" s="55" t="s">
        <v>32</v>
      </c>
      <c r="H39" s="56" t="s">
        <v>33</v>
      </c>
      <c r="I39" s="34"/>
      <c r="J39" s="57">
        <f>SUM(J30:J37)</f>
        <v>0</v>
      </c>
      <c r="K39" s="58"/>
      <c r="L39" s="2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2" customFormat="1" ht="14.45" customHeight="1" x14ac:dyDescent="0.2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2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" customFormat="1" ht="14.45" customHeight="1" x14ac:dyDescent="0.2">
      <c r="B41" s="11"/>
      <c r="L41" s="11"/>
    </row>
    <row r="42" spans="1:31" s="1" customFormat="1" ht="14.45" customHeight="1" x14ac:dyDescent="0.2">
      <c r="B42" s="11"/>
      <c r="L42" s="11"/>
    </row>
    <row r="43" spans="1:31" s="1" customFormat="1" ht="14.45" customHeight="1" x14ac:dyDescent="0.2">
      <c r="B43" s="11"/>
      <c r="L43" s="11"/>
    </row>
    <row r="44" spans="1:31" s="1" customFormat="1" ht="14.45" customHeight="1" x14ac:dyDescent="0.2">
      <c r="B44" s="11"/>
      <c r="L44" s="11"/>
    </row>
    <row r="45" spans="1:31" s="1" customFormat="1" ht="14.45" customHeight="1" x14ac:dyDescent="0.2">
      <c r="B45" s="11"/>
      <c r="L45" s="11"/>
    </row>
    <row r="46" spans="1:31" s="1" customFormat="1" ht="14.45" customHeight="1" x14ac:dyDescent="0.2">
      <c r="B46" s="11"/>
      <c r="L46" s="11"/>
    </row>
    <row r="47" spans="1:31" s="1" customFormat="1" ht="14.45" customHeight="1" x14ac:dyDescent="0.2">
      <c r="B47" s="11"/>
      <c r="L47" s="11"/>
    </row>
    <row r="48" spans="1:31" s="1" customFormat="1" ht="14.45" customHeight="1" x14ac:dyDescent="0.2">
      <c r="B48" s="11"/>
      <c r="L48" s="11"/>
    </row>
    <row r="49" spans="1:31" s="1" customFormat="1" ht="14.45" customHeight="1" x14ac:dyDescent="0.2">
      <c r="B49" s="11"/>
      <c r="L49" s="11"/>
    </row>
    <row r="50" spans="1:31" s="2" customFormat="1" ht="14.45" customHeight="1" x14ac:dyDescent="0.2">
      <c r="B50" s="22"/>
      <c r="D50" s="23" t="s">
        <v>34</v>
      </c>
      <c r="E50" s="24"/>
      <c r="F50" s="24"/>
      <c r="G50" s="23" t="s">
        <v>35</v>
      </c>
      <c r="H50" s="24"/>
      <c r="I50" s="24"/>
      <c r="J50" s="24"/>
      <c r="K50" s="24"/>
      <c r="L50" s="22"/>
    </row>
    <row r="51" spans="1:31" x14ac:dyDescent="0.2">
      <c r="B51" s="11"/>
      <c r="L51" s="11"/>
    </row>
    <row r="52" spans="1:31" x14ac:dyDescent="0.2">
      <c r="B52" s="11"/>
      <c r="L52" s="11"/>
    </row>
    <row r="53" spans="1:31" x14ac:dyDescent="0.2">
      <c r="B53" s="11"/>
      <c r="L53" s="11"/>
    </row>
    <row r="54" spans="1:31" x14ac:dyDescent="0.2">
      <c r="B54" s="11"/>
      <c r="L54" s="11"/>
    </row>
    <row r="55" spans="1:31" x14ac:dyDescent="0.2">
      <c r="B55" s="11"/>
      <c r="L55" s="11"/>
    </row>
    <row r="56" spans="1:31" x14ac:dyDescent="0.2">
      <c r="B56" s="11"/>
      <c r="L56" s="11"/>
    </row>
    <row r="57" spans="1:31" x14ac:dyDescent="0.2">
      <c r="B57" s="11"/>
      <c r="L57" s="11"/>
    </row>
    <row r="58" spans="1:31" x14ac:dyDescent="0.2">
      <c r="B58" s="11"/>
      <c r="L58" s="11"/>
    </row>
    <row r="59" spans="1:31" x14ac:dyDescent="0.2">
      <c r="B59" s="11"/>
      <c r="L59" s="11"/>
    </row>
    <row r="60" spans="1:31" x14ac:dyDescent="0.2">
      <c r="B60" s="11"/>
      <c r="L60" s="11"/>
    </row>
    <row r="61" spans="1:31" s="2" customFormat="1" ht="12.75" x14ac:dyDescent="0.2">
      <c r="A61" s="17"/>
      <c r="B61" s="18"/>
      <c r="C61" s="17"/>
      <c r="D61" s="25" t="s">
        <v>36</v>
      </c>
      <c r="E61" s="19"/>
      <c r="F61" s="59" t="s">
        <v>37</v>
      </c>
      <c r="G61" s="25" t="s">
        <v>36</v>
      </c>
      <c r="H61" s="19"/>
      <c r="I61" s="19"/>
      <c r="J61" s="60" t="s">
        <v>37</v>
      </c>
      <c r="K61" s="19"/>
      <c r="L61" s="22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">
      <c r="B62" s="11"/>
      <c r="L62" s="11"/>
    </row>
    <row r="63" spans="1:31" x14ac:dyDescent="0.2">
      <c r="B63" s="11"/>
      <c r="L63" s="11"/>
    </row>
    <row r="64" spans="1:31" x14ac:dyDescent="0.2">
      <c r="B64" s="11"/>
      <c r="L64" s="11"/>
    </row>
    <row r="65" spans="1:31" s="2" customFormat="1" ht="12.75" x14ac:dyDescent="0.2">
      <c r="A65" s="17"/>
      <c r="B65" s="18"/>
      <c r="C65" s="17"/>
      <c r="D65" s="23" t="s">
        <v>38</v>
      </c>
      <c r="E65" s="26"/>
      <c r="F65" s="26"/>
      <c r="G65" s="23" t="s">
        <v>39</v>
      </c>
      <c r="H65" s="26"/>
      <c r="I65" s="26"/>
      <c r="J65" s="26"/>
      <c r="K65" s="26"/>
      <c r="L65" s="22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">
      <c r="B66" s="11"/>
      <c r="L66" s="11"/>
    </row>
    <row r="67" spans="1:31" x14ac:dyDescent="0.2">
      <c r="B67" s="11"/>
      <c r="L67" s="11"/>
    </row>
    <row r="68" spans="1:31" x14ac:dyDescent="0.2">
      <c r="B68" s="11"/>
      <c r="L68" s="11"/>
    </row>
    <row r="69" spans="1:31" x14ac:dyDescent="0.2">
      <c r="B69" s="11"/>
      <c r="L69" s="11"/>
    </row>
    <row r="70" spans="1:31" x14ac:dyDescent="0.2">
      <c r="B70" s="11"/>
      <c r="L70" s="11"/>
    </row>
    <row r="71" spans="1:31" x14ac:dyDescent="0.2">
      <c r="B71" s="11"/>
      <c r="L71" s="11"/>
    </row>
    <row r="72" spans="1:31" x14ac:dyDescent="0.2">
      <c r="B72" s="11"/>
      <c r="L72" s="11"/>
    </row>
    <row r="73" spans="1:31" x14ac:dyDescent="0.2">
      <c r="B73" s="11"/>
      <c r="L73" s="11"/>
    </row>
    <row r="74" spans="1:31" x14ac:dyDescent="0.2">
      <c r="B74" s="11"/>
      <c r="L74" s="11"/>
    </row>
    <row r="75" spans="1:31" x14ac:dyDescent="0.2">
      <c r="B75" s="11"/>
      <c r="L75" s="11"/>
    </row>
    <row r="76" spans="1:31" s="2" customFormat="1" ht="12.75" x14ac:dyDescent="0.2">
      <c r="A76" s="17"/>
      <c r="B76" s="18"/>
      <c r="C76" s="17"/>
      <c r="D76" s="25" t="s">
        <v>36</v>
      </c>
      <c r="E76" s="19"/>
      <c r="F76" s="59" t="s">
        <v>37</v>
      </c>
      <c r="G76" s="25" t="s">
        <v>36</v>
      </c>
      <c r="H76" s="19"/>
      <c r="I76" s="19"/>
      <c r="J76" s="60" t="s">
        <v>37</v>
      </c>
      <c r="K76" s="19"/>
      <c r="L76" s="22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2" customFormat="1" ht="14.45" customHeight="1" x14ac:dyDescent="0.2">
      <c r="A77" s="17"/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2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81" spans="1:47" s="2" customFormat="1" ht="6.95" customHeight="1" x14ac:dyDescent="0.2">
      <c r="A81" s="17"/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22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2" customFormat="1" ht="24.95" customHeight="1" x14ac:dyDescent="0.2">
      <c r="A82" s="17"/>
      <c r="B82" s="18"/>
      <c r="C82" s="12" t="s">
        <v>53</v>
      </c>
      <c r="D82" s="17"/>
      <c r="E82" s="17"/>
      <c r="F82" s="17"/>
      <c r="G82" s="17"/>
      <c r="H82" s="17"/>
      <c r="I82" s="17"/>
      <c r="J82" s="17"/>
      <c r="K82" s="17"/>
      <c r="L82" s="22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2" customFormat="1" ht="6.95" customHeight="1" x14ac:dyDescent="0.2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22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2" customFormat="1" ht="12" customHeight="1" x14ac:dyDescent="0.2">
      <c r="A84" s="17"/>
      <c r="B84" s="18"/>
      <c r="C84" s="14" t="s">
        <v>5</v>
      </c>
      <c r="D84" s="17"/>
      <c r="E84" s="17"/>
      <c r="F84" s="17"/>
      <c r="G84" s="17"/>
      <c r="H84" s="17"/>
      <c r="I84" s="17"/>
      <c r="J84" s="17"/>
      <c r="K84" s="17"/>
      <c r="L84" s="22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2" customFormat="1" ht="16.5" customHeight="1" x14ac:dyDescent="0.2">
      <c r="A85" s="17"/>
      <c r="B85" s="18"/>
      <c r="C85" s="17"/>
      <c r="D85" s="17"/>
      <c r="E85" s="132" t="e">
        <f>E7</f>
        <v>#REF!</v>
      </c>
      <c r="F85" s="133"/>
      <c r="G85" s="133"/>
      <c r="H85" s="133"/>
      <c r="I85" s="17"/>
      <c r="J85" s="17"/>
      <c r="K85" s="17"/>
      <c r="L85" s="22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2" customFormat="1" ht="12" customHeight="1" x14ac:dyDescent="0.2">
      <c r="A86" s="17"/>
      <c r="B86" s="18"/>
      <c r="C86" s="14" t="s">
        <v>52</v>
      </c>
      <c r="D86" s="17"/>
      <c r="E86" s="17"/>
      <c r="F86" s="17"/>
      <c r="G86" s="17"/>
      <c r="H86" s="17"/>
      <c r="I86" s="17"/>
      <c r="J86" s="17"/>
      <c r="K86" s="17"/>
      <c r="L86" s="22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2" customFormat="1" ht="16.5" customHeight="1" x14ac:dyDescent="0.2">
      <c r="A87" s="17"/>
      <c r="B87" s="18"/>
      <c r="C87" s="17"/>
      <c r="D87" s="17"/>
      <c r="E87" s="130" t="str">
        <f>E9</f>
        <v>05 - Cyklistická cestička - 5. úsek</v>
      </c>
      <c r="F87" s="131"/>
      <c r="G87" s="131"/>
      <c r="H87" s="131"/>
      <c r="I87" s="17"/>
      <c r="J87" s="17"/>
      <c r="K87" s="17"/>
      <c r="L87" s="22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2" customFormat="1" ht="6.95" customHeight="1" x14ac:dyDescent="0.2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22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2" customFormat="1" ht="12" customHeight="1" x14ac:dyDescent="0.2">
      <c r="A89" s="17"/>
      <c r="B89" s="18"/>
      <c r="C89" s="14" t="s">
        <v>8</v>
      </c>
      <c r="D89" s="17"/>
      <c r="E89" s="17"/>
      <c r="F89" s="13" t="str">
        <f>F12</f>
        <v xml:space="preserve"> </v>
      </c>
      <c r="G89" s="17"/>
      <c r="H89" s="17"/>
      <c r="I89" s="14" t="s">
        <v>10</v>
      </c>
      <c r="J89" s="31" t="e">
        <f>IF(J12="","",J12)</f>
        <v>#REF!</v>
      </c>
      <c r="K89" s="17"/>
      <c r="L89" s="22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2" customFormat="1" ht="6.95" customHeight="1" x14ac:dyDescent="0.2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22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2" customFormat="1" ht="25.7" customHeight="1" x14ac:dyDescent="0.2">
      <c r="A91" s="17"/>
      <c r="B91" s="18"/>
      <c r="C91" s="14" t="s">
        <v>11</v>
      </c>
      <c r="D91" s="17"/>
      <c r="E91" s="17"/>
      <c r="F91" s="13" t="str">
        <f>E15</f>
        <v>Mesto Levice</v>
      </c>
      <c r="G91" s="17"/>
      <c r="H91" s="17"/>
      <c r="I91" s="14" t="s">
        <v>16</v>
      </c>
      <c r="J91" s="16" t="str">
        <f>E21</f>
        <v>STAVPROS PLUS s.r.o.</v>
      </c>
      <c r="K91" s="17"/>
      <c r="L91" s="22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2" customFormat="1" ht="15.2" customHeight="1" x14ac:dyDescent="0.2">
      <c r="A92" s="17"/>
      <c r="B92" s="18"/>
      <c r="C92" s="14" t="s">
        <v>15</v>
      </c>
      <c r="D92" s="17"/>
      <c r="E92" s="17"/>
      <c r="F92" s="13" t="e">
        <f>IF(E18="","",E18)</f>
        <v>#REF!</v>
      </c>
      <c r="G92" s="17"/>
      <c r="H92" s="17"/>
      <c r="I92" s="14" t="s">
        <v>19</v>
      </c>
      <c r="J92" s="16" t="e">
        <f>E24</f>
        <v>#REF!</v>
      </c>
      <c r="K92" s="17"/>
      <c r="L92" s="22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2" customFormat="1" ht="10.35" customHeight="1" x14ac:dyDescent="0.2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22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47" s="2" customFormat="1" ht="29.25" customHeight="1" x14ac:dyDescent="0.2">
      <c r="A94" s="17"/>
      <c r="B94" s="18"/>
      <c r="C94" s="61" t="s">
        <v>54</v>
      </c>
      <c r="D94" s="53"/>
      <c r="E94" s="53"/>
      <c r="F94" s="53"/>
      <c r="G94" s="53"/>
      <c r="H94" s="53"/>
      <c r="I94" s="53"/>
      <c r="J94" s="62" t="s">
        <v>55</v>
      </c>
      <c r="K94" s="53"/>
      <c r="L94" s="22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47" s="2" customFormat="1" ht="10.35" customHeight="1" x14ac:dyDescent="0.2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22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47" s="2" customFormat="1" ht="22.9" customHeight="1" x14ac:dyDescent="0.2">
      <c r="A96" s="17"/>
      <c r="B96" s="18"/>
      <c r="C96" s="63" t="s">
        <v>56</v>
      </c>
      <c r="D96" s="17"/>
      <c r="E96" s="17"/>
      <c r="F96" s="17"/>
      <c r="G96" s="17"/>
      <c r="H96" s="17"/>
      <c r="I96" s="17"/>
      <c r="J96" s="41">
        <f>J122</f>
        <v>0</v>
      </c>
      <c r="K96" s="17"/>
      <c r="L96" s="22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U96" s="8" t="s">
        <v>57</v>
      </c>
    </row>
    <row r="97" spans="1:31" s="4" customFormat="1" ht="24.95" customHeight="1" x14ac:dyDescent="0.2">
      <c r="B97" s="64"/>
      <c r="D97" s="65" t="s">
        <v>58</v>
      </c>
      <c r="E97" s="66"/>
      <c r="F97" s="66"/>
      <c r="G97" s="66"/>
      <c r="H97" s="66"/>
      <c r="I97" s="66"/>
      <c r="J97" s="67">
        <f>J123</f>
        <v>0</v>
      </c>
      <c r="L97" s="64"/>
    </row>
    <row r="98" spans="1:31" s="5" customFormat="1" ht="19.899999999999999" customHeight="1" x14ac:dyDescent="0.2">
      <c r="B98" s="68"/>
      <c r="D98" s="69" t="s">
        <v>59</v>
      </c>
      <c r="E98" s="70"/>
      <c r="F98" s="70"/>
      <c r="G98" s="70"/>
      <c r="H98" s="70"/>
      <c r="I98" s="70"/>
      <c r="J98" s="71">
        <f>J124</f>
        <v>0</v>
      </c>
      <c r="L98" s="68"/>
    </row>
    <row r="99" spans="1:31" s="5" customFormat="1" ht="19.899999999999999" customHeight="1" x14ac:dyDescent="0.2">
      <c r="B99" s="68"/>
      <c r="D99" s="69" t="s">
        <v>60</v>
      </c>
      <c r="E99" s="70"/>
      <c r="F99" s="70"/>
      <c r="G99" s="70"/>
      <c r="H99" s="70"/>
      <c r="I99" s="70"/>
      <c r="J99" s="71">
        <f>J142</f>
        <v>0</v>
      </c>
      <c r="L99" s="68"/>
    </row>
    <row r="100" spans="1:31" s="5" customFormat="1" ht="19.899999999999999" customHeight="1" x14ac:dyDescent="0.2">
      <c r="B100" s="68"/>
      <c r="D100" s="69" t="s">
        <v>61</v>
      </c>
      <c r="E100" s="70"/>
      <c r="F100" s="70"/>
      <c r="G100" s="70"/>
      <c r="H100" s="70"/>
      <c r="I100" s="70"/>
      <c r="J100" s="71">
        <f>J144</f>
        <v>0</v>
      </c>
      <c r="L100" s="68"/>
    </row>
    <row r="101" spans="1:31" s="5" customFormat="1" ht="19.899999999999999" customHeight="1" x14ac:dyDescent="0.2">
      <c r="B101" s="68"/>
      <c r="D101" s="69" t="s">
        <v>63</v>
      </c>
      <c r="E101" s="70"/>
      <c r="F101" s="70"/>
      <c r="G101" s="70"/>
      <c r="H101" s="70"/>
      <c r="I101" s="70"/>
      <c r="J101" s="71">
        <f>J149</f>
        <v>0</v>
      </c>
      <c r="L101" s="68"/>
    </row>
    <row r="102" spans="1:31" s="5" customFormat="1" ht="19.899999999999999" customHeight="1" x14ac:dyDescent="0.2">
      <c r="B102" s="68"/>
      <c r="D102" s="69" t="s">
        <v>64</v>
      </c>
      <c r="E102" s="70"/>
      <c r="F102" s="70"/>
      <c r="G102" s="70"/>
      <c r="H102" s="70"/>
      <c r="I102" s="70"/>
      <c r="J102" s="71">
        <f>J168</f>
        <v>0</v>
      </c>
      <c r="L102" s="68"/>
    </row>
    <row r="103" spans="1:31" s="2" customFormat="1" ht="21.75" customHeight="1" x14ac:dyDescent="0.2">
      <c r="A103" s="17"/>
      <c r="B103" s="18"/>
      <c r="C103" s="17"/>
      <c r="D103" s="17"/>
      <c r="E103" s="17"/>
      <c r="F103" s="17"/>
      <c r="G103" s="17"/>
      <c r="H103" s="17"/>
      <c r="I103" s="17"/>
      <c r="J103" s="17"/>
      <c r="K103" s="17"/>
      <c r="L103" s="22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2" customFormat="1" ht="6.95" customHeight="1" x14ac:dyDescent="0.2">
      <c r="A104" s="17"/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2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8" spans="1:31" s="2" customFormat="1" ht="6.95" customHeight="1" x14ac:dyDescent="0.2">
      <c r="A108" s="17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22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2" customFormat="1" ht="24.95" customHeight="1" x14ac:dyDescent="0.2">
      <c r="A109" s="17"/>
      <c r="B109" s="18"/>
      <c r="C109" s="12" t="s">
        <v>65</v>
      </c>
      <c r="D109" s="17"/>
      <c r="E109" s="17"/>
      <c r="F109" s="17"/>
      <c r="G109" s="17"/>
      <c r="H109" s="17"/>
      <c r="I109" s="17"/>
      <c r="J109" s="17"/>
      <c r="K109" s="17"/>
      <c r="L109" s="22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2" customFormat="1" ht="6.95" customHeight="1" x14ac:dyDescent="0.2">
      <c r="A110" s="17"/>
      <c r="B110" s="18"/>
      <c r="C110" s="17"/>
      <c r="D110" s="17"/>
      <c r="E110" s="17"/>
      <c r="F110" s="17"/>
      <c r="G110" s="17"/>
      <c r="H110" s="17"/>
      <c r="I110" s="17"/>
      <c r="J110" s="17"/>
      <c r="K110" s="17"/>
      <c r="L110" s="22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2" customFormat="1" ht="12" customHeight="1" x14ac:dyDescent="0.2">
      <c r="A111" s="17"/>
      <c r="B111" s="18"/>
      <c r="C111" s="14" t="s">
        <v>5</v>
      </c>
      <c r="D111" s="17"/>
      <c r="E111" s="17"/>
      <c r="F111" s="17"/>
      <c r="G111" s="17"/>
      <c r="H111" s="17"/>
      <c r="I111" s="17"/>
      <c r="J111" s="17"/>
      <c r="K111" s="17"/>
      <c r="L111" s="22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2" customFormat="1" ht="16.5" customHeight="1" x14ac:dyDescent="0.2">
      <c r="A112" s="17"/>
      <c r="B112" s="18"/>
      <c r="C112" s="17"/>
      <c r="D112" s="17"/>
      <c r="E112" s="132" t="e">
        <f>E7</f>
        <v>#REF!</v>
      </c>
      <c r="F112" s="133"/>
      <c r="G112" s="133"/>
      <c r="H112" s="133"/>
      <c r="I112" s="17"/>
      <c r="J112" s="17"/>
      <c r="K112" s="17"/>
      <c r="L112" s="22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65" s="2" customFormat="1" ht="12" customHeight="1" x14ac:dyDescent="0.2">
      <c r="A113" s="17"/>
      <c r="B113" s="18"/>
      <c r="C113" s="14" t="s">
        <v>52</v>
      </c>
      <c r="D113" s="17"/>
      <c r="E113" s="17"/>
      <c r="F113" s="17"/>
      <c r="G113" s="17"/>
      <c r="H113" s="17"/>
      <c r="I113" s="17"/>
      <c r="J113" s="17"/>
      <c r="K113" s="17"/>
      <c r="L113" s="22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65" s="2" customFormat="1" ht="16.5" customHeight="1" x14ac:dyDescent="0.2">
      <c r="A114" s="17"/>
      <c r="B114" s="18"/>
      <c r="C114" s="17"/>
      <c r="D114" s="17"/>
      <c r="E114" s="130" t="str">
        <f>E9</f>
        <v>05 - Cyklistická cestička - 5. úsek</v>
      </c>
      <c r="F114" s="131"/>
      <c r="G114" s="131"/>
      <c r="H114" s="131"/>
      <c r="I114" s="17"/>
      <c r="J114" s="17"/>
      <c r="K114" s="17"/>
      <c r="L114" s="22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65" s="2" customFormat="1" ht="6.95" customHeight="1" x14ac:dyDescent="0.2">
      <c r="A115" s="17"/>
      <c r="B115" s="18"/>
      <c r="C115" s="17"/>
      <c r="D115" s="17"/>
      <c r="E115" s="17"/>
      <c r="F115" s="17"/>
      <c r="G115" s="17"/>
      <c r="H115" s="17"/>
      <c r="I115" s="17"/>
      <c r="J115" s="17"/>
      <c r="K115" s="17"/>
      <c r="L115" s="22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65" s="2" customFormat="1" ht="12" customHeight="1" x14ac:dyDescent="0.2">
      <c r="A116" s="17"/>
      <c r="B116" s="18"/>
      <c r="C116" s="14" t="s">
        <v>8</v>
      </c>
      <c r="D116" s="17"/>
      <c r="E116" s="17"/>
      <c r="F116" s="13" t="str">
        <f>F12</f>
        <v xml:space="preserve"> </v>
      </c>
      <c r="G116" s="17"/>
      <c r="H116" s="17"/>
      <c r="I116" s="14" t="s">
        <v>10</v>
      </c>
      <c r="J116" s="31" t="e">
        <f>IF(J12="","",J12)</f>
        <v>#REF!</v>
      </c>
      <c r="K116" s="17"/>
      <c r="L116" s="22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65" s="2" customFormat="1" ht="6.95" customHeight="1" x14ac:dyDescent="0.2">
      <c r="A117" s="17"/>
      <c r="B117" s="18"/>
      <c r="C117" s="17"/>
      <c r="D117" s="17"/>
      <c r="E117" s="17"/>
      <c r="F117" s="17"/>
      <c r="G117" s="17"/>
      <c r="H117" s="17"/>
      <c r="I117" s="17"/>
      <c r="J117" s="17"/>
      <c r="K117" s="17"/>
      <c r="L117" s="22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65" s="2" customFormat="1" ht="25.7" customHeight="1" x14ac:dyDescent="0.2">
      <c r="A118" s="17"/>
      <c r="B118" s="18"/>
      <c r="C118" s="14" t="s">
        <v>11</v>
      </c>
      <c r="D118" s="17"/>
      <c r="E118" s="17"/>
      <c r="F118" s="13" t="str">
        <f>E15</f>
        <v>Mesto Levice</v>
      </c>
      <c r="G118" s="17"/>
      <c r="H118" s="17"/>
      <c r="I118" s="14" t="s">
        <v>16</v>
      </c>
      <c r="J118" s="16" t="str">
        <f>E21</f>
        <v>STAVPROS PLUS s.r.o.</v>
      </c>
      <c r="K118" s="17"/>
      <c r="L118" s="22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65" s="2" customFormat="1" ht="15.2" customHeight="1" x14ac:dyDescent="0.2">
      <c r="A119" s="17"/>
      <c r="B119" s="18"/>
      <c r="C119" s="14" t="s">
        <v>15</v>
      </c>
      <c r="D119" s="17"/>
      <c r="E119" s="17"/>
      <c r="F119" s="13" t="e">
        <f>IF(E18="","",E18)</f>
        <v>#REF!</v>
      </c>
      <c r="G119" s="17"/>
      <c r="H119" s="17"/>
      <c r="I119" s="14" t="s">
        <v>19</v>
      </c>
      <c r="J119" s="16" t="e">
        <f>E24</f>
        <v>#REF!</v>
      </c>
      <c r="K119" s="17"/>
      <c r="L119" s="22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65" s="2" customFormat="1" ht="10.35" customHeight="1" x14ac:dyDescent="0.2">
      <c r="A120" s="17"/>
      <c r="B120" s="18"/>
      <c r="C120" s="17"/>
      <c r="D120" s="17"/>
      <c r="E120" s="17"/>
      <c r="F120" s="17"/>
      <c r="G120" s="17"/>
      <c r="H120" s="17"/>
      <c r="I120" s="17"/>
      <c r="J120" s="17"/>
      <c r="K120" s="17"/>
      <c r="L120" s="22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65" s="6" customFormat="1" ht="29.25" customHeight="1" x14ac:dyDescent="0.2">
      <c r="A121" s="72"/>
      <c r="B121" s="73"/>
      <c r="C121" s="74" t="s">
        <v>66</v>
      </c>
      <c r="D121" s="75" t="s">
        <v>42</v>
      </c>
      <c r="E121" s="75" t="s">
        <v>40</v>
      </c>
      <c r="F121" s="75" t="s">
        <v>41</v>
      </c>
      <c r="G121" s="75" t="s">
        <v>67</v>
      </c>
      <c r="H121" s="75" t="s">
        <v>68</v>
      </c>
      <c r="I121" s="75" t="s">
        <v>69</v>
      </c>
      <c r="J121" s="76" t="s">
        <v>55</v>
      </c>
      <c r="K121" s="77" t="s">
        <v>70</v>
      </c>
      <c r="L121" s="78"/>
      <c r="M121" s="35" t="s">
        <v>0</v>
      </c>
      <c r="N121" s="36" t="s">
        <v>25</v>
      </c>
      <c r="O121" s="36" t="s">
        <v>71</v>
      </c>
      <c r="P121" s="36" t="s">
        <v>72</v>
      </c>
      <c r="Q121" s="36" t="s">
        <v>73</v>
      </c>
      <c r="R121" s="36" t="s">
        <v>74</v>
      </c>
      <c r="S121" s="36" t="s">
        <v>75</v>
      </c>
      <c r="T121" s="37" t="s">
        <v>76</v>
      </c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</row>
    <row r="122" spans="1:65" s="2" customFormat="1" ht="22.9" customHeight="1" x14ac:dyDescent="0.25">
      <c r="A122" s="17"/>
      <c r="B122" s="18"/>
      <c r="C122" s="40" t="s">
        <v>56</v>
      </c>
      <c r="D122" s="17"/>
      <c r="E122" s="17"/>
      <c r="F122" s="17"/>
      <c r="G122" s="17"/>
      <c r="H122" s="17"/>
      <c r="I122" s="17"/>
      <c r="J122" s="79">
        <f>BK122</f>
        <v>0</v>
      </c>
      <c r="K122" s="17"/>
      <c r="L122" s="18"/>
      <c r="M122" s="38"/>
      <c r="N122" s="32"/>
      <c r="O122" s="39"/>
      <c r="P122" s="80">
        <f>P123</f>
        <v>0</v>
      </c>
      <c r="Q122" s="39"/>
      <c r="R122" s="80">
        <f>R123</f>
        <v>605.71458613999994</v>
      </c>
      <c r="S122" s="39"/>
      <c r="T122" s="81">
        <f>T123</f>
        <v>6.28</v>
      </c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T122" s="8" t="s">
        <v>43</v>
      </c>
      <c r="AU122" s="8" t="s">
        <v>57</v>
      </c>
      <c r="BK122" s="82">
        <f>BK123</f>
        <v>0</v>
      </c>
    </row>
    <row r="123" spans="1:65" s="7" customFormat="1" ht="25.9" customHeight="1" x14ac:dyDescent="0.2">
      <c r="B123" s="83"/>
      <c r="D123" s="84" t="s">
        <v>43</v>
      </c>
      <c r="E123" s="85" t="s">
        <v>77</v>
      </c>
      <c r="F123" s="85" t="s">
        <v>78</v>
      </c>
      <c r="I123" s="86"/>
      <c r="J123" s="87">
        <f>BK123</f>
        <v>0</v>
      </c>
      <c r="L123" s="83"/>
      <c r="M123" s="88"/>
      <c r="N123" s="89"/>
      <c r="O123" s="89"/>
      <c r="P123" s="90">
        <f>P124+P142+P144+P149+P168</f>
        <v>0</v>
      </c>
      <c r="Q123" s="89"/>
      <c r="R123" s="90">
        <f>R124+R142+R144+R149+R168</f>
        <v>605.71458613999994</v>
      </c>
      <c r="S123" s="89"/>
      <c r="T123" s="91">
        <f>T124+T142+T144+T149+T168</f>
        <v>6.28</v>
      </c>
      <c r="AR123" s="84" t="s">
        <v>45</v>
      </c>
      <c r="AT123" s="92" t="s">
        <v>43</v>
      </c>
      <c r="AU123" s="92" t="s">
        <v>44</v>
      </c>
      <c r="AY123" s="84" t="s">
        <v>79</v>
      </c>
      <c r="BK123" s="93">
        <f>BK124+BK142+BK144+BK149+BK168</f>
        <v>0</v>
      </c>
    </row>
    <row r="124" spans="1:65" s="7" customFormat="1" ht="22.9" customHeight="1" x14ac:dyDescent="0.2">
      <c r="B124" s="83"/>
      <c r="D124" s="84" t="s">
        <v>43</v>
      </c>
      <c r="E124" s="94" t="s">
        <v>45</v>
      </c>
      <c r="F124" s="94" t="s">
        <v>80</v>
      </c>
      <c r="I124" s="86"/>
      <c r="J124" s="95">
        <f>BK124</f>
        <v>0</v>
      </c>
      <c r="L124" s="83"/>
      <c r="M124" s="88"/>
      <c r="N124" s="89"/>
      <c r="O124" s="89"/>
      <c r="P124" s="90">
        <f>SUM(P125:P141)</f>
        <v>0</v>
      </c>
      <c r="Q124" s="89"/>
      <c r="R124" s="90">
        <f>SUM(R125:R141)</f>
        <v>1.8157E-2</v>
      </c>
      <c r="S124" s="89"/>
      <c r="T124" s="91">
        <f>SUM(T125:T141)</f>
        <v>6.28</v>
      </c>
      <c r="AR124" s="84" t="s">
        <v>45</v>
      </c>
      <c r="AT124" s="92" t="s">
        <v>43</v>
      </c>
      <c r="AU124" s="92" t="s">
        <v>45</v>
      </c>
      <c r="AY124" s="84" t="s">
        <v>79</v>
      </c>
      <c r="BK124" s="93">
        <f>SUM(BK125:BK141)</f>
        <v>0</v>
      </c>
    </row>
    <row r="125" spans="1:65" s="2" customFormat="1" ht="24.2" customHeight="1" x14ac:dyDescent="0.2">
      <c r="A125" s="17"/>
      <c r="B125" s="96"/>
      <c r="C125" s="97" t="s">
        <v>45</v>
      </c>
      <c r="D125" s="97" t="s">
        <v>81</v>
      </c>
      <c r="E125" s="98" t="s">
        <v>82</v>
      </c>
      <c r="F125" s="99" t="s">
        <v>83</v>
      </c>
      <c r="G125" s="100" t="s">
        <v>84</v>
      </c>
      <c r="H125" s="101">
        <v>5</v>
      </c>
      <c r="I125" s="102"/>
      <c r="J125" s="101">
        <f t="shared" ref="J125:J141" si="0">ROUND(I125*H125,3)</f>
        <v>0</v>
      </c>
      <c r="K125" s="103"/>
      <c r="L125" s="18"/>
      <c r="M125" s="104" t="s">
        <v>0</v>
      </c>
      <c r="N125" s="105" t="s">
        <v>27</v>
      </c>
      <c r="O125" s="33"/>
      <c r="P125" s="106">
        <f t="shared" ref="P125:P141" si="1">O125*H125</f>
        <v>0</v>
      </c>
      <c r="Q125" s="106">
        <v>0</v>
      </c>
      <c r="R125" s="106">
        <f t="shared" ref="R125:R141" si="2">Q125*H125</f>
        <v>0</v>
      </c>
      <c r="S125" s="106">
        <v>0</v>
      </c>
      <c r="T125" s="107">
        <f t="shared" ref="T125:T141" si="3">S125*H125</f>
        <v>0</v>
      </c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R125" s="108" t="s">
        <v>85</v>
      </c>
      <c r="AT125" s="108" t="s">
        <v>81</v>
      </c>
      <c r="AU125" s="108" t="s">
        <v>86</v>
      </c>
      <c r="AY125" s="8" t="s">
        <v>79</v>
      </c>
      <c r="BE125" s="109">
        <f t="shared" ref="BE125:BE141" si="4">IF(N125="základná",J125,0)</f>
        <v>0</v>
      </c>
      <c r="BF125" s="109">
        <f t="shared" ref="BF125:BF141" si="5">IF(N125="znížená",J125,0)</f>
        <v>0</v>
      </c>
      <c r="BG125" s="109">
        <f t="shared" ref="BG125:BG141" si="6">IF(N125="zákl. prenesená",J125,0)</f>
        <v>0</v>
      </c>
      <c r="BH125" s="109">
        <f t="shared" ref="BH125:BH141" si="7">IF(N125="zníž. prenesená",J125,0)</f>
        <v>0</v>
      </c>
      <c r="BI125" s="109">
        <f t="shared" ref="BI125:BI141" si="8">IF(N125="nulová",J125,0)</f>
        <v>0</v>
      </c>
      <c r="BJ125" s="8" t="s">
        <v>86</v>
      </c>
      <c r="BK125" s="110">
        <f t="shared" ref="BK125:BK141" si="9">ROUND(I125*H125,3)</f>
        <v>0</v>
      </c>
      <c r="BL125" s="8" t="s">
        <v>85</v>
      </c>
      <c r="BM125" s="108" t="s">
        <v>87</v>
      </c>
    </row>
    <row r="126" spans="1:65" s="2" customFormat="1" ht="24.2" customHeight="1" x14ac:dyDescent="0.2">
      <c r="A126" s="17"/>
      <c r="B126" s="96"/>
      <c r="C126" s="97" t="s">
        <v>86</v>
      </c>
      <c r="D126" s="97" t="s">
        <v>81</v>
      </c>
      <c r="E126" s="98" t="s">
        <v>88</v>
      </c>
      <c r="F126" s="99" t="s">
        <v>89</v>
      </c>
      <c r="G126" s="100" t="s">
        <v>84</v>
      </c>
      <c r="H126" s="101">
        <v>5</v>
      </c>
      <c r="I126" s="102"/>
      <c r="J126" s="101">
        <f t="shared" si="0"/>
        <v>0</v>
      </c>
      <c r="K126" s="103"/>
      <c r="L126" s="18"/>
      <c r="M126" s="104" t="s">
        <v>0</v>
      </c>
      <c r="N126" s="105" t="s">
        <v>27</v>
      </c>
      <c r="O126" s="33"/>
      <c r="P126" s="106">
        <f t="shared" si="1"/>
        <v>0</v>
      </c>
      <c r="Q126" s="106">
        <v>1.0000000000000001E-5</v>
      </c>
      <c r="R126" s="106">
        <f t="shared" si="2"/>
        <v>5.0000000000000002E-5</v>
      </c>
      <c r="S126" s="106">
        <v>0</v>
      </c>
      <c r="T126" s="107">
        <f t="shared" si="3"/>
        <v>0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R126" s="108" t="s">
        <v>85</v>
      </c>
      <c r="AT126" s="108" t="s">
        <v>81</v>
      </c>
      <c r="AU126" s="108" t="s">
        <v>86</v>
      </c>
      <c r="AY126" s="8" t="s">
        <v>79</v>
      </c>
      <c r="BE126" s="109">
        <f t="shared" si="4"/>
        <v>0</v>
      </c>
      <c r="BF126" s="109">
        <f t="shared" si="5"/>
        <v>0</v>
      </c>
      <c r="BG126" s="109">
        <f t="shared" si="6"/>
        <v>0</v>
      </c>
      <c r="BH126" s="109">
        <f t="shared" si="7"/>
        <v>0</v>
      </c>
      <c r="BI126" s="109">
        <f t="shared" si="8"/>
        <v>0</v>
      </c>
      <c r="BJ126" s="8" t="s">
        <v>86</v>
      </c>
      <c r="BK126" s="110">
        <f t="shared" si="9"/>
        <v>0</v>
      </c>
      <c r="BL126" s="8" t="s">
        <v>85</v>
      </c>
      <c r="BM126" s="108" t="s">
        <v>90</v>
      </c>
    </row>
    <row r="127" spans="1:65" s="2" customFormat="1" ht="24.2" customHeight="1" x14ac:dyDescent="0.2">
      <c r="A127" s="17"/>
      <c r="B127" s="96"/>
      <c r="C127" s="97" t="s">
        <v>91</v>
      </c>
      <c r="D127" s="97" t="s">
        <v>81</v>
      </c>
      <c r="E127" s="98" t="s">
        <v>320</v>
      </c>
      <c r="F127" s="99" t="s">
        <v>321</v>
      </c>
      <c r="G127" s="100" t="s">
        <v>92</v>
      </c>
      <c r="H127" s="101">
        <v>10</v>
      </c>
      <c r="I127" s="102"/>
      <c r="J127" s="101">
        <f t="shared" si="0"/>
        <v>0</v>
      </c>
      <c r="K127" s="103"/>
      <c r="L127" s="18"/>
      <c r="M127" s="104" t="s">
        <v>0</v>
      </c>
      <c r="N127" s="105" t="s">
        <v>27</v>
      </c>
      <c r="O127" s="33"/>
      <c r="P127" s="106">
        <f t="shared" si="1"/>
        <v>0</v>
      </c>
      <c r="Q127" s="106">
        <v>0</v>
      </c>
      <c r="R127" s="106">
        <f t="shared" si="2"/>
        <v>0</v>
      </c>
      <c r="S127" s="106">
        <v>0.26</v>
      </c>
      <c r="T127" s="107">
        <f t="shared" si="3"/>
        <v>2.6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R127" s="108" t="s">
        <v>85</v>
      </c>
      <c r="AT127" s="108" t="s">
        <v>81</v>
      </c>
      <c r="AU127" s="108" t="s">
        <v>86</v>
      </c>
      <c r="AY127" s="8" t="s">
        <v>79</v>
      </c>
      <c r="BE127" s="109">
        <f t="shared" si="4"/>
        <v>0</v>
      </c>
      <c r="BF127" s="109">
        <f t="shared" si="5"/>
        <v>0</v>
      </c>
      <c r="BG127" s="109">
        <f t="shared" si="6"/>
        <v>0</v>
      </c>
      <c r="BH127" s="109">
        <f t="shared" si="7"/>
        <v>0</v>
      </c>
      <c r="BI127" s="109">
        <f t="shared" si="8"/>
        <v>0</v>
      </c>
      <c r="BJ127" s="8" t="s">
        <v>86</v>
      </c>
      <c r="BK127" s="110">
        <f t="shared" si="9"/>
        <v>0</v>
      </c>
      <c r="BL127" s="8" t="s">
        <v>85</v>
      </c>
      <c r="BM127" s="108" t="s">
        <v>322</v>
      </c>
    </row>
    <row r="128" spans="1:65" s="2" customFormat="1" ht="33" customHeight="1" x14ac:dyDescent="0.2">
      <c r="A128" s="17"/>
      <c r="B128" s="96"/>
      <c r="C128" s="97" t="s">
        <v>85</v>
      </c>
      <c r="D128" s="97" t="s">
        <v>81</v>
      </c>
      <c r="E128" s="98" t="s">
        <v>323</v>
      </c>
      <c r="F128" s="99" t="s">
        <v>324</v>
      </c>
      <c r="G128" s="100" t="s">
        <v>92</v>
      </c>
      <c r="H128" s="101">
        <v>10</v>
      </c>
      <c r="I128" s="102"/>
      <c r="J128" s="101">
        <f t="shared" si="0"/>
        <v>0</v>
      </c>
      <c r="K128" s="103"/>
      <c r="L128" s="18"/>
      <c r="M128" s="104" t="s">
        <v>0</v>
      </c>
      <c r="N128" s="105" t="s">
        <v>27</v>
      </c>
      <c r="O128" s="33"/>
      <c r="P128" s="106">
        <f t="shared" si="1"/>
        <v>0</v>
      </c>
      <c r="Q128" s="106">
        <v>0</v>
      </c>
      <c r="R128" s="106">
        <f t="shared" si="2"/>
        <v>0</v>
      </c>
      <c r="S128" s="106">
        <v>0.13</v>
      </c>
      <c r="T128" s="107">
        <f t="shared" si="3"/>
        <v>1.3</v>
      </c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R128" s="108" t="s">
        <v>85</v>
      </c>
      <c r="AT128" s="108" t="s">
        <v>81</v>
      </c>
      <c r="AU128" s="108" t="s">
        <v>86</v>
      </c>
      <c r="AY128" s="8" t="s">
        <v>79</v>
      </c>
      <c r="BE128" s="109">
        <f t="shared" si="4"/>
        <v>0</v>
      </c>
      <c r="BF128" s="109">
        <f t="shared" si="5"/>
        <v>0</v>
      </c>
      <c r="BG128" s="109">
        <f t="shared" si="6"/>
        <v>0</v>
      </c>
      <c r="BH128" s="109">
        <f t="shared" si="7"/>
        <v>0</v>
      </c>
      <c r="BI128" s="109">
        <f t="shared" si="8"/>
        <v>0</v>
      </c>
      <c r="BJ128" s="8" t="s">
        <v>86</v>
      </c>
      <c r="BK128" s="110">
        <f t="shared" si="9"/>
        <v>0</v>
      </c>
      <c r="BL128" s="8" t="s">
        <v>85</v>
      </c>
      <c r="BM128" s="108" t="s">
        <v>325</v>
      </c>
    </row>
    <row r="129" spans="1:65" s="2" customFormat="1" ht="24.2" customHeight="1" x14ac:dyDescent="0.2">
      <c r="A129" s="17"/>
      <c r="B129" s="96"/>
      <c r="C129" s="97" t="s">
        <v>93</v>
      </c>
      <c r="D129" s="97" t="s">
        <v>81</v>
      </c>
      <c r="E129" s="98" t="s">
        <v>326</v>
      </c>
      <c r="F129" s="99" t="s">
        <v>327</v>
      </c>
      <c r="G129" s="100" t="s">
        <v>98</v>
      </c>
      <c r="H129" s="101">
        <v>8</v>
      </c>
      <c r="I129" s="102"/>
      <c r="J129" s="101">
        <f t="shared" si="0"/>
        <v>0</v>
      </c>
      <c r="K129" s="103"/>
      <c r="L129" s="18"/>
      <c r="M129" s="104" t="s">
        <v>0</v>
      </c>
      <c r="N129" s="105" t="s">
        <v>27</v>
      </c>
      <c r="O129" s="33"/>
      <c r="P129" s="106">
        <f t="shared" si="1"/>
        <v>0</v>
      </c>
      <c r="Q129" s="106">
        <v>0</v>
      </c>
      <c r="R129" s="106">
        <f t="shared" si="2"/>
        <v>0</v>
      </c>
      <c r="S129" s="106">
        <v>0.14499999999999999</v>
      </c>
      <c r="T129" s="107">
        <f t="shared" si="3"/>
        <v>1.1599999999999999</v>
      </c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R129" s="108" t="s">
        <v>85</v>
      </c>
      <c r="AT129" s="108" t="s">
        <v>81</v>
      </c>
      <c r="AU129" s="108" t="s">
        <v>86</v>
      </c>
      <c r="AY129" s="8" t="s">
        <v>79</v>
      </c>
      <c r="BE129" s="109">
        <f t="shared" si="4"/>
        <v>0</v>
      </c>
      <c r="BF129" s="109">
        <f t="shared" si="5"/>
        <v>0</v>
      </c>
      <c r="BG129" s="109">
        <f t="shared" si="6"/>
        <v>0</v>
      </c>
      <c r="BH129" s="109">
        <f t="shared" si="7"/>
        <v>0</v>
      </c>
      <c r="BI129" s="109">
        <f t="shared" si="8"/>
        <v>0</v>
      </c>
      <c r="BJ129" s="8" t="s">
        <v>86</v>
      </c>
      <c r="BK129" s="110">
        <f t="shared" si="9"/>
        <v>0</v>
      </c>
      <c r="BL129" s="8" t="s">
        <v>85</v>
      </c>
      <c r="BM129" s="108" t="s">
        <v>328</v>
      </c>
    </row>
    <row r="130" spans="1:65" s="2" customFormat="1" ht="24.2" customHeight="1" x14ac:dyDescent="0.2">
      <c r="A130" s="17"/>
      <c r="B130" s="96"/>
      <c r="C130" s="97" t="s">
        <v>97</v>
      </c>
      <c r="D130" s="97" t="s">
        <v>81</v>
      </c>
      <c r="E130" s="98" t="s">
        <v>329</v>
      </c>
      <c r="F130" s="99" t="s">
        <v>330</v>
      </c>
      <c r="G130" s="100" t="s">
        <v>98</v>
      </c>
      <c r="H130" s="101">
        <v>30.5</v>
      </c>
      <c r="I130" s="102"/>
      <c r="J130" s="101">
        <f t="shared" si="0"/>
        <v>0</v>
      </c>
      <c r="K130" s="103"/>
      <c r="L130" s="18"/>
      <c r="M130" s="104" t="s">
        <v>0</v>
      </c>
      <c r="N130" s="105" t="s">
        <v>27</v>
      </c>
      <c r="O130" s="33"/>
      <c r="P130" s="106">
        <f t="shared" si="1"/>
        <v>0</v>
      </c>
      <c r="Q130" s="106">
        <v>0</v>
      </c>
      <c r="R130" s="106">
        <f t="shared" si="2"/>
        <v>0</v>
      </c>
      <c r="S130" s="106">
        <v>0.04</v>
      </c>
      <c r="T130" s="107">
        <f t="shared" si="3"/>
        <v>1.22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R130" s="108" t="s">
        <v>85</v>
      </c>
      <c r="AT130" s="108" t="s">
        <v>81</v>
      </c>
      <c r="AU130" s="108" t="s">
        <v>86</v>
      </c>
      <c r="AY130" s="8" t="s">
        <v>79</v>
      </c>
      <c r="BE130" s="109">
        <f t="shared" si="4"/>
        <v>0</v>
      </c>
      <c r="BF130" s="109">
        <f t="shared" si="5"/>
        <v>0</v>
      </c>
      <c r="BG130" s="109">
        <f t="shared" si="6"/>
        <v>0</v>
      </c>
      <c r="BH130" s="109">
        <f t="shared" si="7"/>
        <v>0</v>
      </c>
      <c r="BI130" s="109">
        <f t="shared" si="8"/>
        <v>0</v>
      </c>
      <c r="BJ130" s="8" t="s">
        <v>86</v>
      </c>
      <c r="BK130" s="110">
        <f t="shared" si="9"/>
        <v>0</v>
      </c>
      <c r="BL130" s="8" t="s">
        <v>85</v>
      </c>
      <c r="BM130" s="108" t="s">
        <v>331</v>
      </c>
    </row>
    <row r="131" spans="1:65" s="2" customFormat="1" ht="24.2" customHeight="1" x14ac:dyDescent="0.2">
      <c r="A131" s="17"/>
      <c r="B131" s="96"/>
      <c r="C131" s="97" t="s">
        <v>99</v>
      </c>
      <c r="D131" s="97" t="s">
        <v>81</v>
      </c>
      <c r="E131" s="98" t="s">
        <v>101</v>
      </c>
      <c r="F131" s="99" t="s">
        <v>102</v>
      </c>
      <c r="G131" s="100" t="s">
        <v>103</v>
      </c>
      <c r="H131" s="101">
        <v>257.91000000000003</v>
      </c>
      <c r="I131" s="102"/>
      <c r="J131" s="101">
        <f t="shared" si="0"/>
        <v>0</v>
      </c>
      <c r="K131" s="103"/>
      <c r="L131" s="18"/>
      <c r="M131" s="104" t="s">
        <v>0</v>
      </c>
      <c r="N131" s="105" t="s">
        <v>27</v>
      </c>
      <c r="O131" s="33"/>
      <c r="P131" s="106">
        <f t="shared" si="1"/>
        <v>0</v>
      </c>
      <c r="Q131" s="106">
        <v>0</v>
      </c>
      <c r="R131" s="106">
        <f t="shared" si="2"/>
        <v>0</v>
      </c>
      <c r="S131" s="106">
        <v>0</v>
      </c>
      <c r="T131" s="107">
        <f t="shared" si="3"/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R131" s="108" t="s">
        <v>85</v>
      </c>
      <c r="AT131" s="108" t="s">
        <v>81</v>
      </c>
      <c r="AU131" s="108" t="s">
        <v>86</v>
      </c>
      <c r="AY131" s="8" t="s">
        <v>79</v>
      </c>
      <c r="BE131" s="109">
        <f t="shared" si="4"/>
        <v>0</v>
      </c>
      <c r="BF131" s="109">
        <f t="shared" si="5"/>
        <v>0</v>
      </c>
      <c r="BG131" s="109">
        <f t="shared" si="6"/>
        <v>0</v>
      </c>
      <c r="BH131" s="109">
        <f t="shared" si="7"/>
        <v>0</v>
      </c>
      <c r="BI131" s="109">
        <f t="shared" si="8"/>
        <v>0</v>
      </c>
      <c r="BJ131" s="8" t="s">
        <v>86</v>
      </c>
      <c r="BK131" s="110">
        <f t="shared" si="9"/>
        <v>0</v>
      </c>
      <c r="BL131" s="8" t="s">
        <v>85</v>
      </c>
      <c r="BM131" s="108" t="s">
        <v>104</v>
      </c>
    </row>
    <row r="132" spans="1:65" s="2" customFormat="1" ht="24.2" customHeight="1" x14ac:dyDescent="0.2">
      <c r="A132" s="17"/>
      <c r="B132" s="96"/>
      <c r="C132" s="97" t="s">
        <v>100</v>
      </c>
      <c r="D132" s="97" t="s">
        <v>81</v>
      </c>
      <c r="E132" s="98" t="s">
        <v>106</v>
      </c>
      <c r="F132" s="99" t="s">
        <v>107</v>
      </c>
      <c r="G132" s="100" t="s">
        <v>103</v>
      </c>
      <c r="H132" s="101">
        <v>0.81</v>
      </c>
      <c r="I132" s="102"/>
      <c r="J132" s="101">
        <f t="shared" si="0"/>
        <v>0</v>
      </c>
      <c r="K132" s="103"/>
      <c r="L132" s="18"/>
      <c r="M132" s="104" t="s">
        <v>0</v>
      </c>
      <c r="N132" s="105" t="s">
        <v>27</v>
      </c>
      <c r="O132" s="33"/>
      <c r="P132" s="106">
        <f t="shared" si="1"/>
        <v>0</v>
      </c>
      <c r="Q132" s="106">
        <v>0</v>
      </c>
      <c r="R132" s="106">
        <f t="shared" si="2"/>
        <v>0</v>
      </c>
      <c r="S132" s="106">
        <v>0</v>
      </c>
      <c r="T132" s="107">
        <f t="shared" si="3"/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R132" s="108" t="s">
        <v>85</v>
      </c>
      <c r="AT132" s="108" t="s">
        <v>81</v>
      </c>
      <c r="AU132" s="108" t="s">
        <v>86</v>
      </c>
      <c r="AY132" s="8" t="s">
        <v>79</v>
      </c>
      <c r="BE132" s="109">
        <f t="shared" si="4"/>
        <v>0</v>
      </c>
      <c r="BF132" s="109">
        <f t="shared" si="5"/>
        <v>0</v>
      </c>
      <c r="BG132" s="109">
        <f t="shared" si="6"/>
        <v>0</v>
      </c>
      <c r="BH132" s="109">
        <f t="shared" si="7"/>
        <v>0</v>
      </c>
      <c r="BI132" s="109">
        <f t="shared" si="8"/>
        <v>0</v>
      </c>
      <c r="BJ132" s="8" t="s">
        <v>86</v>
      </c>
      <c r="BK132" s="110">
        <f t="shared" si="9"/>
        <v>0</v>
      </c>
      <c r="BL132" s="8" t="s">
        <v>85</v>
      </c>
      <c r="BM132" s="108" t="s">
        <v>108</v>
      </c>
    </row>
    <row r="133" spans="1:65" s="2" customFormat="1" ht="37.9" customHeight="1" x14ac:dyDescent="0.2">
      <c r="A133" s="17"/>
      <c r="B133" s="96"/>
      <c r="C133" s="97" t="s">
        <v>105</v>
      </c>
      <c r="D133" s="97" t="s">
        <v>81</v>
      </c>
      <c r="E133" s="98" t="s">
        <v>110</v>
      </c>
      <c r="F133" s="99" t="s">
        <v>111</v>
      </c>
      <c r="G133" s="100" t="s">
        <v>103</v>
      </c>
      <c r="H133" s="101">
        <v>258.72000000000003</v>
      </c>
      <c r="I133" s="102"/>
      <c r="J133" s="101">
        <f t="shared" si="0"/>
        <v>0</v>
      </c>
      <c r="K133" s="103"/>
      <c r="L133" s="18"/>
      <c r="M133" s="104" t="s">
        <v>0</v>
      </c>
      <c r="N133" s="105" t="s">
        <v>27</v>
      </c>
      <c r="O133" s="33"/>
      <c r="P133" s="106">
        <f t="shared" si="1"/>
        <v>0</v>
      </c>
      <c r="Q133" s="106">
        <v>0</v>
      </c>
      <c r="R133" s="106">
        <f t="shared" si="2"/>
        <v>0</v>
      </c>
      <c r="S133" s="106">
        <v>0</v>
      </c>
      <c r="T133" s="107">
        <f t="shared" si="3"/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R133" s="108" t="s">
        <v>85</v>
      </c>
      <c r="AT133" s="108" t="s">
        <v>81</v>
      </c>
      <c r="AU133" s="108" t="s">
        <v>86</v>
      </c>
      <c r="AY133" s="8" t="s">
        <v>79</v>
      </c>
      <c r="BE133" s="109">
        <f t="shared" si="4"/>
        <v>0</v>
      </c>
      <c r="BF133" s="109">
        <f t="shared" si="5"/>
        <v>0</v>
      </c>
      <c r="BG133" s="109">
        <f t="shared" si="6"/>
        <v>0</v>
      </c>
      <c r="BH133" s="109">
        <f t="shared" si="7"/>
        <v>0</v>
      </c>
      <c r="BI133" s="109">
        <f t="shared" si="8"/>
        <v>0</v>
      </c>
      <c r="BJ133" s="8" t="s">
        <v>86</v>
      </c>
      <c r="BK133" s="110">
        <f t="shared" si="9"/>
        <v>0</v>
      </c>
      <c r="BL133" s="8" t="s">
        <v>85</v>
      </c>
      <c r="BM133" s="108" t="s">
        <v>112</v>
      </c>
    </row>
    <row r="134" spans="1:65" s="2" customFormat="1" ht="44.25" customHeight="1" x14ac:dyDescent="0.2">
      <c r="A134" s="17"/>
      <c r="B134" s="96"/>
      <c r="C134" s="97" t="s">
        <v>109</v>
      </c>
      <c r="D134" s="97" t="s">
        <v>81</v>
      </c>
      <c r="E134" s="98" t="s">
        <v>114</v>
      </c>
      <c r="F134" s="99" t="s">
        <v>115</v>
      </c>
      <c r="G134" s="100" t="s">
        <v>103</v>
      </c>
      <c r="H134" s="101">
        <v>4398.24</v>
      </c>
      <c r="I134" s="102"/>
      <c r="J134" s="101">
        <f t="shared" si="0"/>
        <v>0</v>
      </c>
      <c r="K134" s="103"/>
      <c r="L134" s="18"/>
      <c r="M134" s="104" t="s">
        <v>0</v>
      </c>
      <c r="N134" s="105" t="s">
        <v>27</v>
      </c>
      <c r="O134" s="33"/>
      <c r="P134" s="106">
        <f t="shared" si="1"/>
        <v>0</v>
      </c>
      <c r="Q134" s="106">
        <v>0</v>
      </c>
      <c r="R134" s="106">
        <f t="shared" si="2"/>
        <v>0</v>
      </c>
      <c r="S134" s="106">
        <v>0</v>
      </c>
      <c r="T134" s="107">
        <f t="shared" si="3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R134" s="108" t="s">
        <v>85</v>
      </c>
      <c r="AT134" s="108" t="s">
        <v>81</v>
      </c>
      <c r="AU134" s="108" t="s">
        <v>86</v>
      </c>
      <c r="AY134" s="8" t="s">
        <v>79</v>
      </c>
      <c r="BE134" s="109">
        <f t="shared" si="4"/>
        <v>0</v>
      </c>
      <c r="BF134" s="109">
        <f t="shared" si="5"/>
        <v>0</v>
      </c>
      <c r="BG134" s="109">
        <f t="shared" si="6"/>
        <v>0</v>
      </c>
      <c r="BH134" s="109">
        <f t="shared" si="7"/>
        <v>0</v>
      </c>
      <c r="BI134" s="109">
        <f t="shared" si="8"/>
        <v>0</v>
      </c>
      <c r="BJ134" s="8" t="s">
        <v>86</v>
      </c>
      <c r="BK134" s="110">
        <f t="shared" si="9"/>
        <v>0</v>
      </c>
      <c r="BL134" s="8" t="s">
        <v>85</v>
      </c>
      <c r="BM134" s="108" t="s">
        <v>116</v>
      </c>
    </row>
    <row r="135" spans="1:65" s="2" customFormat="1" ht="16.5" customHeight="1" x14ac:dyDescent="0.2">
      <c r="A135" s="17"/>
      <c r="B135" s="96"/>
      <c r="C135" s="97" t="s">
        <v>113</v>
      </c>
      <c r="D135" s="97" t="s">
        <v>81</v>
      </c>
      <c r="E135" s="98" t="s">
        <v>118</v>
      </c>
      <c r="F135" s="99" t="s">
        <v>119</v>
      </c>
      <c r="G135" s="100" t="s">
        <v>120</v>
      </c>
      <c r="H135" s="101">
        <v>388.08</v>
      </c>
      <c r="I135" s="102"/>
      <c r="J135" s="101">
        <f t="shared" si="0"/>
        <v>0</v>
      </c>
      <c r="K135" s="103"/>
      <c r="L135" s="18"/>
      <c r="M135" s="104" t="s">
        <v>0</v>
      </c>
      <c r="N135" s="105" t="s">
        <v>27</v>
      </c>
      <c r="O135" s="33"/>
      <c r="P135" s="106">
        <f t="shared" si="1"/>
        <v>0</v>
      </c>
      <c r="Q135" s="106">
        <v>0</v>
      </c>
      <c r="R135" s="106">
        <f t="shared" si="2"/>
        <v>0</v>
      </c>
      <c r="S135" s="106">
        <v>0</v>
      </c>
      <c r="T135" s="107">
        <f t="shared" si="3"/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08" t="s">
        <v>85</v>
      </c>
      <c r="AT135" s="108" t="s">
        <v>81</v>
      </c>
      <c r="AU135" s="108" t="s">
        <v>86</v>
      </c>
      <c r="AY135" s="8" t="s">
        <v>79</v>
      </c>
      <c r="BE135" s="109">
        <f t="shared" si="4"/>
        <v>0</v>
      </c>
      <c r="BF135" s="109">
        <f t="shared" si="5"/>
        <v>0</v>
      </c>
      <c r="BG135" s="109">
        <f t="shared" si="6"/>
        <v>0</v>
      </c>
      <c r="BH135" s="109">
        <f t="shared" si="7"/>
        <v>0</v>
      </c>
      <c r="BI135" s="109">
        <f t="shared" si="8"/>
        <v>0</v>
      </c>
      <c r="BJ135" s="8" t="s">
        <v>86</v>
      </c>
      <c r="BK135" s="110">
        <f t="shared" si="9"/>
        <v>0</v>
      </c>
      <c r="BL135" s="8" t="s">
        <v>85</v>
      </c>
      <c r="BM135" s="108" t="s">
        <v>121</v>
      </c>
    </row>
    <row r="136" spans="1:65" s="2" customFormat="1" ht="21.75" customHeight="1" x14ac:dyDescent="0.2">
      <c r="A136" s="17"/>
      <c r="B136" s="96"/>
      <c r="C136" s="97" t="s">
        <v>117</v>
      </c>
      <c r="D136" s="97" t="s">
        <v>81</v>
      </c>
      <c r="E136" s="98" t="s">
        <v>123</v>
      </c>
      <c r="F136" s="99" t="s">
        <v>124</v>
      </c>
      <c r="G136" s="100" t="s">
        <v>92</v>
      </c>
      <c r="H136" s="101">
        <v>586</v>
      </c>
      <c r="I136" s="102"/>
      <c r="J136" s="101">
        <f t="shared" si="0"/>
        <v>0</v>
      </c>
      <c r="K136" s="103"/>
      <c r="L136" s="18"/>
      <c r="M136" s="104" t="s">
        <v>0</v>
      </c>
      <c r="N136" s="105" t="s">
        <v>27</v>
      </c>
      <c r="O136" s="33"/>
      <c r="P136" s="106">
        <f t="shared" si="1"/>
        <v>0</v>
      </c>
      <c r="Q136" s="106">
        <v>0</v>
      </c>
      <c r="R136" s="106">
        <f t="shared" si="2"/>
        <v>0</v>
      </c>
      <c r="S136" s="106">
        <v>0</v>
      </c>
      <c r="T136" s="107">
        <f t="shared" si="3"/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08" t="s">
        <v>85</v>
      </c>
      <c r="AT136" s="108" t="s">
        <v>81</v>
      </c>
      <c r="AU136" s="108" t="s">
        <v>86</v>
      </c>
      <c r="AY136" s="8" t="s">
        <v>79</v>
      </c>
      <c r="BE136" s="109">
        <f t="shared" si="4"/>
        <v>0</v>
      </c>
      <c r="BF136" s="109">
        <f t="shared" si="5"/>
        <v>0</v>
      </c>
      <c r="BG136" s="109">
        <f t="shared" si="6"/>
        <v>0</v>
      </c>
      <c r="BH136" s="109">
        <f t="shared" si="7"/>
        <v>0</v>
      </c>
      <c r="BI136" s="109">
        <f t="shared" si="8"/>
        <v>0</v>
      </c>
      <c r="BJ136" s="8" t="s">
        <v>86</v>
      </c>
      <c r="BK136" s="110">
        <f t="shared" si="9"/>
        <v>0</v>
      </c>
      <c r="BL136" s="8" t="s">
        <v>85</v>
      </c>
      <c r="BM136" s="108" t="s">
        <v>125</v>
      </c>
    </row>
    <row r="137" spans="1:65" s="2" customFormat="1" ht="16.5" customHeight="1" x14ac:dyDescent="0.2">
      <c r="A137" s="17"/>
      <c r="B137" s="96"/>
      <c r="C137" s="111" t="s">
        <v>122</v>
      </c>
      <c r="D137" s="111" t="s">
        <v>127</v>
      </c>
      <c r="E137" s="112" t="s">
        <v>128</v>
      </c>
      <c r="F137" s="113" t="s">
        <v>129</v>
      </c>
      <c r="G137" s="114" t="s">
        <v>130</v>
      </c>
      <c r="H137" s="115">
        <v>18.106999999999999</v>
      </c>
      <c r="I137" s="116"/>
      <c r="J137" s="115">
        <f t="shared" si="0"/>
        <v>0</v>
      </c>
      <c r="K137" s="117"/>
      <c r="L137" s="118"/>
      <c r="M137" s="119" t="s">
        <v>0</v>
      </c>
      <c r="N137" s="120" t="s">
        <v>27</v>
      </c>
      <c r="O137" s="33"/>
      <c r="P137" s="106">
        <f t="shared" si="1"/>
        <v>0</v>
      </c>
      <c r="Q137" s="106">
        <v>1E-3</v>
      </c>
      <c r="R137" s="106">
        <f t="shared" si="2"/>
        <v>1.8106999999999998E-2</v>
      </c>
      <c r="S137" s="106">
        <v>0</v>
      </c>
      <c r="T137" s="107">
        <f t="shared" si="3"/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R137" s="108" t="s">
        <v>100</v>
      </c>
      <c r="AT137" s="108" t="s">
        <v>127</v>
      </c>
      <c r="AU137" s="108" t="s">
        <v>86</v>
      </c>
      <c r="AY137" s="8" t="s">
        <v>79</v>
      </c>
      <c r="BE137" s="109">
        <f t="shared" si="4"/>
        <v>0</v>
      </c>
      <c r="BF137" s="109">
        <f t="shared" si="5"/>
        <v>0</v>
      </c>
      <c r="BG137" s="109">
        <f t="shared" si="6"/>
        <v>0</v>
      </c>
      <c r="BH137" s="109">
        <f t="shared" si="7"/>
        <v>0</v>
      </c>
      <c r="BI137" s="109">
        <f t="shared" si="8"/>
        <v>0</v>
      </c>
      <c r="BJ137" s="8" t="s">
        <v>86</v>
      </c>
      <c r="BK137" s="110">
        <f t="shared" si="9"/>
        <v>0</v>
      </c>
      <c r="BL137" s="8" t="s">
        <v>85</v>
      </c>
      <c r="BM137" s="108" t="s">
        <v>131</v>
      </c>
    </row>
    <row r="138" spans="1:65" s="2" customFormat="1" ht="33" customHeight="1" x14ac:dyDescent="0.2">
      <c r="A138" s="17"/>
      <c r="B138" s="96"/>
      <c r="C138" s="97" t="s">
        <v>126</v>
      </c>
      <c r="D138" s="97" t="s">
        <v>81</v>
      </c>
      <c r="E138" s="98" t="s">
        <v>133</v>
      </c>
      <c r="F138" s="99" t="s">
        <v>134</v>
      </c>
      <c r="G138" s="100" t="s">
        <v>92</v>
      </c>
      <c r="H138" s="101">
        <v>586</v>
      </c>
      <c r="I138" s="102"/>
      <c r="J138" s="101">
        <f t="shared" si="0"/>
        <v>0</v>
      </c>
      <c r="K138" s="103"/>
      <c r="L138" s="18"/>
      <c r="M138" s="104" t="s">
        <v>0</v>
      </c>
      <c r="N138" s="105" t="s">
        <v>27</v>
      </c>
      <c r="O138" s="33"/>
      <c r="P138" s="106">
        <f t="shared" si="1"/>
        <v>0</v>
      </c>
      <c r="Q138" s="106">
        <v>0</v>
      </c>
      <c r="R138" s="106">
        <f t="shared" si="2"/>
        <v>0</v>
      </c>
      <c r="S138" s="106">
        <v>0</v>
      </c>
      <c r="T138" s="107">
        <f t="shared" si="3"/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R138" s="108" t="s">
        <v>85</v>
      </c>
      <c r="AT138" s="108" t="s">
        <v>81</v>
      </c>
      <c r="AU138" s="108" t="s">
        <v>86</v>
      </c>
      <c r="AY138" s="8" t="s">
        <v>79</v>
      </c>
      <c r="BE138" s="109">
        <f t="shared" si="4"/>
        <v>0</v>
      </c>
      <c r="BF138" s="109">
        <f t="shared" si="5"/>
        <v>0</v>
      </c>
      <c r="BG138" s="109">
        <f t="shared" si="6"/>
        <v>0</v>
      </c>
      <c r="BH138" s="109">
        <f t="shared" si="7"/>
        <v>0</v>
      </c>
      <c r="BI138" s="109">
        <f t="shared" si="8"/>
        <v>0</v>
      </c>
      <c r="BJ138" s="8" t="s">
        <v>86</v>
      </c>
      <c r="BK138" s="110">
        <f t="shared" si="9"/>
        <v>0</v>
      </c>
      <c r="BL138" s="8" t="s">
        <v>85</v>
      </c>
      <c r="BM138" s="108" t="s">
        <v>135</v>
      </c>
    </row>
    <row r="139" spans="1:65" s="2" customFormat="1" ht="24.2" customHeight="1" x14ac:dyDescent="0.2">
      <c r="A139" s="17"/>
      <c r="B139" s="96"/>
      <c r="C139" s="97" t="s">
        <v>132</v>
      </c>
      <c r="D139" s="97" t="s">
        <v>81</v>
      </c>
      <c r="E139" s="98" t="s">
        <v>137</v>
      </c>
      <c r="F139" s="99" t="s">
        <v>138</v>
      </c>
      <c r="G139" s="100" t="s">
        <v>92</v>
      </c>
      <c r="H139" s="101">
        <v>586</v>
      </c>
      <c r="I139" s="102"/>
      <c r="J139" s="101">
        <f t="shared" si="0"/>
        <v>0</v>
      </c>
      <c r="K139" s="103"/>
      <c r="L139" s="18"/>
      <c r="M139" s="104" t="s">
        <v>0</v>
      </c>
      <c r="N139" s="105" t="s">
        <v>27</v>
      </c>
      <c r="O139" s="33"/>
      <c r="P139" s="106">
        <f t="shared" si="1"/>
        <v>0</v>
      </c>
      <c r="Q139" s="106">
        <v>0</v>
      </c>
      <c r="R139" s="106">
        <f t="shared" si="2"/>
        <v>0</v>
      </c>
      <c r="S139" s="106">
        <v>0</v>
      </c>
      <c r="T139" s="107">
        <f t="shared" si="3"/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R139" s="108" t="s">
        <v>85</v>
      </c>
      <c r="AT139" s="108" t="s">
        <v>81</v>
      </c>
      <c r="AU139" s="108" t="s">
        <v>86</v>
      </c>
      <c r="AY139" s="8" t="s">
        <v>79</v>
      </c>
      <c r="BE139" s="109">
        <f t="shared" si="4"/>
        <v>0</v>
      </c>
      <c r="BF139" s="109">
        <f t="shared" si="5"/>
        <v>0</v>
      </c>
      <c r="BG139" s="109">
        <f t="shared" si="6"/>
        <v>0</v>
      </c>
      <c r="BH139" s="109">
        <f t="shared" si="7"/>
        <v>0</v>
      </c>
      <c r="BI139" s="109">
        <f t="shared" si="8"/>
        <v>0</v>
      </c>
      <c r="BJ139" s="8" t="s">
        <v>86</v>
      </c>
      <c r="BK139" s="110">
        <f t="shared" si="9"/>
        <v>0</v>
      </c>
      <c r="BL139" s="8" t="s">
        <v>85</v>
      </c>
      <c r="BM139" s="108" t="s">
        <v>139</v>
      </c>
    </row>
    <row r="140" spans="1:65" s="2" customFormat="1" ht="24.2" customHeight="1" x14ac:dyDescent="0.2">
      <c r="A140" s="17"/>
      <c r="B140" s="96"/>
      <c r="C140" s="97" t="s">
        <v>136</v>
      </c>
      <c r="D140" s="97" t="s">
        <v>81</v>
      </c>
      <c r="E140" s="98" t="s">
        <v>141</v>
      </c>
      <c r="F140" s="99" t="s">
        <v>142</v>
      </c>
      <c r="G140" s="100" t="s">
        <v>92</v>
      </c>
      <c r="H140" s="101">
        <v>586</v>
      </c>
      <c r="I140" s="102"/>
      <c r="J140" s="101">
        <f t="shared" si="0"/>
        <v>0</v>
      </c>
      <c r="K140" s="103"/>
      <c r="L140" s="18"/>
      <c r="M140" s="104" t="s">
        <v>0</v>
      </c>
      <c r="N140" s="105" t="s">
        <v>27</v>
      </c>
      <c r="O140" s="33"/>
      <c r="P140" s="106">
        <f t="shared" si="1"/>
        <v>0</v>
      </c>
      <c r="Q140" s="106">
        <v>0</v>
      </c>
      <c r="R140" s="106">
        <f t="shared" si="2"/>
        <v>0</v>
      </c>
      <c r="S140" s="106">
        <v>0</v>
      </c>
      <c r="T140" s="107">
        <f t="shared" si="3"/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R140" s="108" t="s">
        <v>85</v>
      </c>
      <c r="AT140" s="108" t="s">
        <v>81</v>
      </c>
      <c r="AU140" s="108" t="s">
        <v>86</v>
      </c>
      <c r="AY140" s="8" t="s">
        <v>79</v>
      </c>
      <c r="BE140" s="109">
        <f t="shared" si="4"/>
        <v>0</v>
      </c>
      <c r="BF140" s="109">
        <f t="shared" si="5"/>
        <v>0</v>
      </c>
      <c r="BG140" s="109">
        <f t="shared" si="6"/>
        <v>0</v>
      </c>
      <c r="BH140" s="109">
        <f t="shared" si="7"/>
        <v>0</v>
      </c>
      <c r="BI140" s="109">
        <f t="shared" si="8"/>
        <v>0</v>
      </c>
      <c r="BJ140" s="8" t="s">
        <v>86</v>
      </c>
      <c r="BK140" s="110">
        <f t="shared" si="9"/>
        <v>0</v>
      </c>
      <c r="BL140" s="8" t="s">
        <v>85</v>
      </c>
      <c r="BM140" s="108" t="s">
        <v>143</v>
      </c>
    </row>
    <row r="141" spans="1:65" s="2" customFormat="1" ht="24.2" customHeight="1" x14ac:dyDescent="0.2">
      <c r="A141" s="17"/>
      <c r="B141" s="96"/>
      <c r="C141" s="97" t="s">
        <v>140</v>
      </c>
      <c r="D141" s="97" t="s">
        <v>81</v>
      </c>
      <c r="E141" s="98" t="s">
        <v>145</v>
      </c>
      <c r="F141" s="99" t="s">
        <v>146</v>
      </c>
      <c r="G141" s="100" t="s">
        <v>92</v>
      </c>
      <c r="H141" s="101">
        <v>586</v>
      </c>
      <c r="I141" s="102"/>
      <c r="J141" s="101">
        <f t="shared" si="0"/>
        <v>0</v>
      </c>
      <c r="K141" s="103"/>
      <c r="L141" s="18"/>
      <c r="M141" s="104" t="s">
        <v>0</v>
      </c>
      <c r="N141" s="105" t="s">
        <v>27</v>
      </c>
      <c r="O141" s="33"/>
      <c r="P141" s="106">
        <f t="shared" si="1"/>
        <v>0</v>
      </c>
      <c r="Q141" s="106">
        <v>0</v>
      </c>
      <c r="R141" s="106">
        <f t="shared" si="2"/>
        <v>0</v>
      </c>
      <c r="S141" s="106">
        <v>0</v>
      </c>
      <c r="T141" s="107">
        <f t="shared" si="3"/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08" t="s">
        <v>85</v>
      </c>
      <c r="AT141" s="108" t="s">
        <v>81</v>
      </c>
      <c r="AU141" s="108" t="s">
        <v>86</v>
      </c>
      <c r="AY141" s="8" t="s">
        <v>79</v>
      </c>
      <c r="BE141" s="109">
        <f t="shared" si="4"/>
        <v>0</v>
      </c>
      <c r="BF141" s="109">
        <f t="shared" si="5"/>
        <v>0</v>
      </c>
      <c r="BG141" s="109">
        <f t="shared" si="6"/>
        <v>0</v>
      </c>
      <c r="BH141" s="109">
        <f t="shared" si="7"/>
        <v>0</v>
      </c>
      <c r="BI141" s="109">
        <f t="shared" si="8"/>
        <v>0</v>
      </c>
      <c r="BJ141" s="8" t="s">
        <v>86</v>
      </c>
      <c r="BK141" s="110">
        <f t="shared" si="9"/>
        <v>0</v>
      </c>
      <c r="BL141" s="8" t="s">
        <v>85</v>
      </c>
      <c r="BM141" s="108" t="s">
        <v>147</v>
      </c>
    </row>
    <row r="142" spans="1:65" s="7" customFormat="1" ht="22.9" customHeight="1" x14ac:dyDescent="0.2">
      <c r="B142" s="83"/>
      <c r="D142" s="84" t="s">
        <v>43</v>
      </c>
      <c r="E142" s="94" t="s">
        <v>86</v>
      </c>
      <c r="F142" s="94" t="s">
        <v>148</v>
      </c>
      <c r="I142" s="86"/>
      <c r="J142" s="95">
        <f>BK142</f>
        <v>0</v>
      </c>
      <c r="L142" s="83"/>
      <c r="M142" s="88"/>
      <c r="N142" s="89"/>
      <c r="O142" s="89"/>
      <c r="P142" s="90">
        <f>P143</f>
        <v>0</v>
      </c>
      <c r="Q142" s="89"/>
      <c r="R142" s="90">
        <f>R143</f>
        <v>1.8732903400000001</v>
      </c>
      <c r="S142" s="89"/>
      <c r="T142" s="91">
        <f>T143</f>
        <v>0</v>
      </c>
      <c r="AR142" s="84" t="s">
        <v>45</v>
      </c>
      <c r="AT142" s="92" t="s">
        <v>43</v>
      </c>
      <c r="AU142" s="92" t="s">
        <v>45</v>
      </c>
      <c r="AY142" s="84" t="s">
        <v>79</v>
      </c>
      <c r="BK142" s="93">
        <f>BK143</f>
        <v>0</v>
      </c>
    </row>
    <row r="143" spans="1:65" s="2" customFormat="1" ht="16.5" customHeight="1" x14ac:dyDescent="0.2">
      <c r="A143" s="17"/>
      <c r="B143" s="96"/>
      <c r="C143" s="97" t="s">
        <v>144</v>
      </c>
      <c r="D143" s="97" t="s">
        <v>81</v>
      </c>
      <c r="E143" s="98" t="s">
        <v>150</v>
      </c>
      <c r="F143" s="99" t="s">
        <v>151</v>
      </c>
      <c r="G143" s="100" t="s">
        <v>103</v>
      </c>
      <c r="H143" s="101">
        <v>0.83799999999999997</v>
      </c>
      <c r="I143" s="102"/>
      <c r="J143" s="101">
        <f>ROUND(I143*H143,3)</f>
        <v>0</v>
      </c>
      <c r="K143" s="103"/>
      <c r="L143" s="18"/>
      <c r="M143" s="104" t="s">
        <v>0</v>
      </c>
      <c r="N143" s="105" t="s">
        <v>27</v>
      </c>
      <c r="O143" s="33"/>
      <c r="P143" s="106">
        <f>O143*H143</f>
        <v>0</v>
      </c>
      <c r="Q143" s="106">
        <v>2.23543</v>
      </c>
      <c r="R143" s="106">
        <f>Q143*H143</f>
        <v>1.8732903400000001</v>
      </c>
      <c r="S143" s="106">
        <v>0</v>
      </c>
      <c r="T143" s="107">
        <f>S143*H143</f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08" t="s">
        <v>85</v>
      </c>
      <c r="AT143" s="108" t="s">
        <v>81</v>
      </c>
      <c r="AU143" s="108" t="s">
        <v>86</v>
      </c>
      <c r="AY143" s="8" t="s">
        <v>79</v>
      </c>
      <c r="BE143" s="109">
        <f>IF(N143="základná",J143,0)</f>
        <v>0</v>
      </c>
      <c r="BF143" s="109">
        <f>IF(N143="znížená",J143,0)</f>
        <v>0</v>
      </c>
      <c r="BG143" s="109">
        <f>IF(N143="zákl. prenesená",J143,0)</f>
        <v>0</v>
      </c>
      <c r="BH143" s="109">
        <f>IF(N143="zníž. prenesená",J143,0)</f>
        <v>0</v>
      </c>
      <c r="BI143" s="109">
        <f>IF(N143="nulová",J143,0)</f>
        <v>0</v>
      </c>
      <c r="BJ143" s="8" t="s">
        <v>86</v>
      </c>
      <c r="BK143" s="110">
        <f>ROUND(I143*H143,3)</f>
        <v>0</v>
      </c>
      <c r="BL143" s="8" t="s">
        <v>85</v>
      </c>
      <c r="BM143" s="108" t="s">
        <v>152</v>
      </c>
    </row>
    <row r="144" spans="1:65" s="7" customFormat="1" ht="22.9" customHeight="1" x14ac:dyDescent="0.2">
      <c r="B144" s="83"/>
      <c r="D144" s="84" t="s">
        <v>43</v>
      </c>
      <c r="E144" s="94" t="s">
        <v>93</v>
      </c>
      <c r="F144" s="94" t="s">
        <v>153</v>
      </c>
      <c r="I144" s="86"/>
      <c r="J144" s="95">
        <f>BK144</f>
        <v>0</v>
      </c>
      <c r="L144" s="83"/>
      <c r="M144" s="88"/>
      <c r="N144" s="89"/>
      <c r="O144" s="89"/>
      <c r="P144" s="90">
        <f>SUM(P145:P148)</f>
        <v>0</v>
      </c>
      <c r="Q144" s="89"/>
      <c r="R144" s="90">
        <f>SUM(R145:R148)</f>
        <v>523.38572879999992</v>
      </c>
      <c r="S144" s="89"/>
      <c r="T144" s="91">
        <f>SUM(T145:T148)</f>
        <v>0</v>
      </c>
      <c r="AR144" s="84" t="s">
        <v>45</v>
      </c>
      <c r="AT144" s="92" t="s">
        <v>43</v>
      </c>
      <c r="AU144" s="92" t="s">
        <v>45</v>
      </c>
      <c r="AY144" s="84" t="s">
        <v>79</v>
      </c>
      <c r="BK144" s="93">
        <f>SUM(BK145:BK148)</f>
        <v>0</v>
      </c>
    </row>
    <row r="145" spans="1:65" s="2" customFormat="1" ht="24.2" customHeight="1" x14ac:dyDescent="0.2">
      <c r="A145" s="17"/>
      <c r="B145" s="96"/>
      <c r="C145" s="97" t="s">
        <v>149</v>
      </c>
      <c r="D145" s="97" t="s">
        <v>81</v>
      </c>
      <c r="E145" s="98" t="s">
        <v>154</v>
      </c>
      <c r="F145" s="99" t="s">
        <v>155</v>
      </c>
      <c r="G145" s="100" t="s">
        <v>92</v>
      </c>
      <c r="H145" s="101">
        <v>758.56</v>
      </c>
      <c r="I145" s="102"/>
      <c r="J145" s="101">
        <f>ROUND(I145*H145,3)</f>
        <v>0</v>
      </c>
      <c r="K145" s="103"/>
      <c r="L145" s="18"/>
      <c r="M145" s="104" t="s">
        <v>0</v>
      </c>
      <c r="N145" s="105" t="s">
        <v>27</v>
      </c>
      <c r="O145" s="33"/>
      <c r="P145" s="106">
        <f>O145*H145</f>
        <v>0</v>
      </c>
      <c r="Q145" s="106">
        <v>0.33445999999999998</v>
      </c>
      <c r="R145" s="106">
        <f>Q145*H145</f>
        <v>253.70797759999996</v>
      </c>
      <c r="S145" s="106">
        <v>0</v>
      </c>
      <c r="T145" s="107">
        <f>S145*H145</f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108" t="s">
        <v>85</v>
      </c>
      <c r="AT145" s="108" t="s">
        <v>81</v>
      </c>
      <c r="AU145" s="108" t="s">
        <v>86</v>
      </c>
      <c r="AY145" s="8" t="s">
        <v>79</v>
      </c>
      <c r="BE145" s="109">
        <f>IF(N145="základná",J145,0)</f>
        <v>0</v>
      </c>
      <c r="BF145" s="109">
        <f>IF(N145="znížená",J145,0)</f>
        <v>0</v>
      </c>
      <c r="BG145" s="109">
        <f>IF(N145="zákl. prenesená",J145,0)</f>
        <v>0</v>
      </c>
      <c r="BH145" s="109">
        <f>IF(N145="zníž. prenesená",J145,0)</f>
        <v>0</v>
      </c>
      <c r="BI145" s="109">
        <f>IF(N145="nulová",J145,0)</f>
        <v>0</v>
      </c>
      <c r="BJ145" s="8" t="s">
        <v>86</v>
      </c>
      <c r="BK145" s="110">
        <f>ROUND(I145*H145,3)</f>
        <v>0</v>
      </c>
      <c r="BL145" s="8" t="s">
        <v>85</v>
      </c>
      <c r="BM145" s="108" t="s">
        <v>156</v>
      </c>
    </row>
    <row r="146" spans="1:65" s="2" customFormat="1" ht="33" customHeight="1" x14ac:dyDescent="0.2">
      <c r="A146" s="17"/>
      <c r="B146" s="96"/>
      <c r="C146" s="97" t="s">
        <v>3</v>
      </c>
      <c r="D146" s="97" t="s">
        <v>81</v>
      </c>
      <c r="E146" s="98" t="s">
        <v>158</v>
      </c>
      <c r="F146" s="99" t="s">
        <v>159</v>
      </c>
      <c r="G146" s="100" t="s">
        <v>92</v>
      </c>
      <c r="H146" s="101">
        <v>125.4</v>
      </c>
      <c r="I146" s="102"/>
      <c r="J146" s="101">
        <f>ROUND(I146*H146,3)</f>
        <v>0</v>
      </c>
      <c r="K146" s="103"/>
      <c r="L146" s="18"/>
      <c r="M146" s="104" t="s">
        <v>0</v>
      </c>
      <c r="N146" s="105" t="s">
        <v>27</v>
      </c>
      <c r="O146" s="33"/>
      <c r="P146" s="106">
        <f>O146*H146</f>
        <v>0</v>
      </c>
      <c r="Q146" s="106">
        <v>7.5300000000000002E-3</v>
      </c>
      <c r="R146" s="106">
        <f>Q146*H146</f>
        <v>0.94426200000000005</v>
      </c>
      <c r="S146" s="106">
        <v>0</v>
      </c>
      <c r="T146" s="107">
        <f>S146*H146</f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08" t="s">
        <v>85</v>
      </c>
      <c r="AT146" s="108" t="s">
        <v>81</v>
      </c>
      <c r="AU146" s="108" t="s">
        <v>86</v>
      </c>
      <c r="AY146" s="8" t="s">
        <v>79</v>
      </c>
      <c r="BE146" s="109">
        <f>IF(N146="základná",J146,0)</f>
        <v>0</v>
      </c>
      <c r="BF146" s="109">
        <f>IF(N146="znížená",J146,0)</f>
        <v>0</v>
      </c>
      <c r="BG146" s="109">
        <f>IF(N146="zákl. prenesená",J146,0)</f>
        <v>0</v>
      </c>
      <c r="BH146" s="109">
        <f>IF(N146="zníž. prenesená",J146,0)</f>
        <v>0</v>
      </c>
      <c r="BI146" s="109">
        <f>IF(N146="nulová",J146,0)</f>
        <v>0</v>
      </c>
      <c r="BJ146" s="8" t="s">
        <v>86</v>
      </c>
      <c r="BK146" s="110">
        <f>ROUND(I146*H146,3)</f>
        <v>0</v>
      </c>
      <c r="BL146" s="8" t="s">
        <v>85</v>
      </c>
      <c r="BM146" s="108" t="s">
        <v>160</v>
      </c>
    </row>
    <row r="147" spans="1:65" s="2" customFormat="1" ht="33" customHeight="1" x14ac:dyDescent="0.2">
      <c r="A147" s="17"/>
      <c r="B147" s="96"/>
      <c r="C147" s="97" t="s">
        <v>157</v>
      </c>
      <c r="D147" s="97" t="s">
        <v>81</v>
      </c>
      <c r="E147" s="98" t="s">
        <v>162</v>
      </c>
      <c r="F147" s="99" t="s">
        <v>163</v>
      </c>
      <c r="G147" s="100" t="s">
        <v>92</v>
      </c>
      <c r="H147" s="101">
        <v>883.96</v>
      </c>
      <c r="I147" s="102"/>
      <c r="J147" s="101">
        <f>ROUND(I147*H147,3)</f>
        <v>0</v>
      </c>
      <c r="K147" s="103"/>
      <c r="L147" s="18"/>
      <c r="M147" s="104" t="s">
        <v>0</v>
      </c>
      <c r="N147" s="105" t="s">
        <v>27</v>
      </c>
      <c r="O147" s="33"/>
      <c r="P147" s="106">
        <f>O147*H147</f>
        <v>0</v>
      </c>
      <c r="Q147" s="106">
        <v>0.10373</v>
      </c>
      <c r="R147" s="106">
        <f>Q147*H147</f>
        <v>91.693170800000004</v>
      </c>
      <c r="S147" s="106">
        <v>0</v>
      </c>
      <c r="T147" s="107">
        <f>S147*H147</f>
        <v>0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R147" s="108" t="s">
        <v>85</v>
      </c>
      <c r="AT147" s="108" t="s">
        <v>81</v>
      </c>
      <c r="AU147" s="108" t="s">
        <v>86</v>
      </c>
      <c r="AY147" s="8" t="s">
        <v>79</v>
      </c>
      <c r="BE147" s="109">
        <f>IF(N147="základná",J147,0)</f>
        <v>0</v>
      </c>
      <c r="BF147" s="109">
        <f>IF(N147="znížená",J147,0)</f>
        <v>0</v>
      </c>
      <c r="BG147" s="109">
        <f>IF(N147="zákl. prenesená",J147,0)</f>
        <v>0</v>
      </c>
      <c r="BH147" s="109">
        <f>IF(N147="zníž. prenesená",J147,0)</f>
        <v>0</v>
      </c>
      <c r="BI147" s="109">
        <f>IF(N147="nulová",J147,0)</f>
        <v>0</v>
      </c>
      <c r="BJ147" s="8" t="s">
        <v>86</v>
      </c>
      <c r="BK147" s="110">
        <f>ROUND(I147*H147,3)</f>
        <v>0</v>
      </c>
      <c r="BL147" s="8" t="s">
        <v>85</v>
      </c>
      <c r="BM147" s="108" t="s">
        <v>164</v>
      </c>
    </row>
    <row r="148" spans="1:65" s="2" customFormat="1" ht="33" customHeight="1" x14ac:dyDescent="0.2">
      <c r="A148" s="17"/>
      <c r="B148" s="96"/>
      <c r="C148" s="97" t="s">
        <v>161</v>
      </c>
      <c r="D148" s="97" t="s">
        <v>81</v>
      </c>
      <c r="E148" s="98" t="s">
        <v>166</v>
      </c>
      <c r="F148" s="99" t="s">
        <v>167</v>
      </c>
      <c r="G148" s="100" t="s">
        <v>92</v>
      </c>
      <c r="H148" s="101">
        <v>758.56</v>
      </c>
      <c r="I148" s="102"/>
      <c r="J148" s="101">
        <f>ROUND(I148*H148,3)</f>
        <v>0</v>
      </c>
      <c r="K148" s="103"/>
      <c r="L148" s="18"/>
      <c r="M148" s="104" t="s">
        <v>0</v>
      </c>
      <c r="N148" s="105" t="s">
        <v>27</v>
      </c>
      <c r="O148" s="33"/>
      <c r="P148" s="106">
        <f>O148*H148</f>
        <v>0</v>
      </c>
      <c r="Q148" s="106">
        <v>0.23338999999999999</v>
      </c>
      <c r="R148" s="106">
        <f>Q148*H148</f>
        <v>177.04031839999999</v>
      </c>
      <c r="S148" s="106">
        <v>0</v>
      </c>
      <c r="T148" s="107">
        <f>S148*H148</f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108" t="s">
        <v>85</v>
      </c>
      <c r="AT148" s="108" t="s">
        <v>81</v>
      </c>
      <c r="AU148" s="108" t="s">
        <v>86</v>
      </c>
      <c r="AY148" s="8" t="s">
        <v>79</v>
      </c>
      <c r="BE148" s="109">
        <f>IF(N148="základná",J148,0)</f>
        <v>0</v>
      </c>
      <c r="BF148" s="109">
        <f>IF(N148="znížená",J148,0)</f>
        <v>0</v>
      </c>
      <c r="BG148" s="109">
        <f>IF(N148="zákl. prenesená",J148,0)</f>
        <v>0</v>
      </c>
      <c r="BH148" s="109">
        <f>IF(N148="zníž. prenesená",J148,0)</f>
        <v>0</v>
      </c>
      <c r="BI148" s="109">
        <f>IF(N148="nulová",J148,0)</f>
        <v>0</v>
      </c>
      <c r="BJ148" s="8" t="s">
        <v>86</v>
      </c>
      <c r="BK148" s="110">
        <f>ROUND(I148*H148,3)</f>
        <v>0</v>
      </c>
      <c r="BL148" s="8" t="s">
        <v>85</v>
      </c>
      <c r="BM148" s="108" t="s">
        <v>168</v>
      </c>
    </row>
    <row r="149" spans="1:65" s="7" customFormat="1" ht="22.9" customHeight="1" x14ac:dyDescent="0.2">
      <c r="B149" s="83"/>
      <c r="D149" s="84" t="s">
        <v>43</v>
      </c>
      <c r="E149" s="94" t="s">
        <v>105</v>
      </c>
      <c r="F149" s="94" t="s">
        <v>175</v>
      </c>
      <c r="I149" s="86"/>
      <c r="J149" s="95">
        <f>BK149</f>
        <v>0</v>
      </c>
      <c r="L149" s="83"/>
      <c r="M149" s="88"/>
      <c r="N149" s="89"/>
      <c r="O149" s="89"/>
      <c r="P149" s="90">
        <f>SUM(P150:P167)</f>
        <v>0</v>
      </c>
      <c r="Q149" s="89"/>
      <c r="R149" s="90">
        <f>SUM(R150:R167)</f>
        <v>80.43741</v>
      </c>
      <c r="S149" s="89"/>
      <c r="T149" s="91">
        <f>SUM(T150:T167)</f>
        <v>0</v>
      </c>
      <c r="AR149" s="84" t="s">
        <v>45</v>
      </c>
      <c r="AT149" s="92" t="s">
        <v>43</v>
      </c>
      <c r="AU149" s="92" t="s">
        <v>45</v>
      </c>
      <c r="AY149" s="84" t="s">
        <v>79</v>
      </c>
      <c r="BK149" s="93">
        <f>SUM(BK150:BK167)</f>
        <v>0</v>
      </c>
    </row>
    <row r="150" spans="1:65" s="2" customFormat="1" ht="24.2" customHeight="1" x14ac:dyDescent="0.2">
      <c r="A150" s="17"/>
      <c r="B150" s="96"/>
      <c r="C150" s="97" t="s">
        <v>165</v>
      </c>
      <c r="D150" s="97" t="s">
        <v>81</v>
      </c>
      <c r="E150" s="98" t="s">
        <v>177</v>
      </c>
      <c r="F150" s="99" t="s">
        <v>178</v>
      </c>
      <c r="G150" s="100" t="s">
        <v>84</v>
      </c>
      <c r="H150" s="101">
        <v>15</v>
      </c>
      <c r="I150" s="102"/>
      <c r="J150" s="101">
        <f t="shared" ref="J150:J167" si="10">ROUND(I150*H150,3)</f>
        <v>0</v>
      </c>
      <c r="K150" s="103"/>
      <c r="L150" s="18"/>
      <c r="M150" s="104" t="s">
        <v>0</v>
      </c>
      <c r="N150" s="105" t="s">
        <v>27</v>
      </c>
      <c r="O150" s="33"/>
      <c r="P150" s="106">
        <f t="shared" ref="P150:P167" si="11">O150*H150</f>
        <v>0</v>
      </c>
      <c r="Q150" s="106">
        <v>0.22133</v>
      </c>
      <c r="R150" s="106">
        <f t="shared" ref="R150:R167" si="12">Q150*H150</f>
        <v>3.31995</v>
      </c>
      <c r="S150" s="106">
        <v>0</v>
      </c>
      <c r="T150" s="107">
        <f t="shared" ref="T150:T167" si="13">S150*H150</f>
        <v>0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R150" s="108" t="s">
        <v>85</v>
      </c>
      <c r="AT150" s="108" t="s">
        <v>81</v>
      </c>
      <c r="AU150" s="108" t="s">
        <v>86</v>
      </c>
      <c r="AY150" s="8" t="s">
        <v>79</v>
      </c>
      <c r="BE150" s="109">
        <f t="shared" ref="BE150:BE167" si="14">IF(N150="základná",J150,0)</f>
        <v>0</v>
      </c>
      <c r="BF150" s="109">
        <f t="shared" ref="BF150:BF167" si="15">IF(N150="znížená",J150,0)</f>
        <v>0</v>
      </c>
      <c r="BG150" s="109">
        <f t="shared" ref="BG150:BG167" si="16">IF(N150="zákl. prenesená",J150,0)</f>
        <v>0</v>
      </c>
      <c r="BH150" s="109">
        <f t="shared" ref="BH150:BH167" si="17">IF(N150="zníž. prenesená",J150,0)</f>
        <v>0</v>
      </c>
      <c r="BI150" s="109">
        <f t="shared" ref="BI150:BI167" si="18">IF(N150="nulová",J150,0)</f>
        <v>0</v>
      </c>
      <c r="BJ150" s="8" t="s">
        <v>86</v>
      </c>
      <c r="BK150" s="110">
        <f t="shared" ref="BK150:BK167" si="19">ROUND(I150*H150,3)</f>
        <v>0</v>
      </c>
      <c r="BL150" s="8" t="s">
        <v>85</v>
      </c>
      <c r="BM150" s="108" t="s">
        <v>179</v>
      </c>
    </row>
    <row r="151" spans="1:65" s="2" customFormat="1" ht="33" customHeight="1" x14ac:dyDescent="0.2">
      <c r="A151" s="17"/>
      <c r="B151" s="96"/>
      <c r="C151" s="111" t="s">
        <v>170</v>
      </c>
      <c r="D151" s="111" t="s">
        <v>127</v>
      </c>
      <c r="E151" s="112" t="s">
        <v>181</v>
      </c>
      <c r="F151" s="113" t="s">
        <v>182</v>
      </c>
      <c r="G151" s="114" t="s">
        <v>84</v>
      </c>
      <c r="H151" s="115">
        <v>2</v>
      </c>
      <c r="I151" s="116"/>
      <c r="J151" s="115">
        <f t="shared" si="10"/>
        <v>0</v>
      </c>
      <c r="K151" s="117"/>
      <c r="L151" s="118"/>
      <c r="M151" s="119" t="s">
        <v>0</v>
      </c>
      <c r="N151" s="120" t="s">
        <v>27</v>
      </c>
      <c r="O151" s="33"/>
      <c r="P151" s="106">
        <f t="shared" si="11"/>
        <v>0</v>
      </c>
      <c r="Q151" s="106">
        <v>8.9999999999999998E-4</v>
      </c>
      <c r="R151" s="106">
        <f t="shared" si="12"/>
        <v>1.8E-3</v>
      </c>
      <c r="S151" s="106">
        <v>0</v>
      </c>
      <c r="T151" s="107">
        <f t="shared" si="13"/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08" t="s">
        <v>100</v>
      </c>
      <c r="AT151" s="108" t="s">
        <v>127</v>
      </c>
      <c r="AU151" s="108" t="s">
        <v>86</v>
      </c>
      <c r="AY151" s="8" t="s">
        <v>79</v>
      </c>
      <c r="BE151" s="109">
        <f t="shared" si="14"/>
        <v>0</v>
      </c>
      <c r="BF151" s="109">
        <f t="shared" si="15"/>
        <v>0</v>
      </c>
      <c r="BG151" s="109">
        <f t="shared" si="16"/>
        <v>0</v>
      </c>
      <c r="BH151" s="109">
        <f t="shared" si="17"/>
        <v>0</v>
      </c>
      <c r="BI151" s="109">
        <f t="shared" si="18"/>
        <v>0</v>
      </c>
      <c r="BJ151" s="8" t="s">
        <v>86</v>
      </c>
      <c r="BK151" s="110">
        <f t="shared" si="19"/>
        <v>0</v>
      </c>
      <c r="BL151" s="8" t="s">
        <v>85</v>
      </c>
      <c r="BM151" s="108" t="s">
        <v>183</v>
      </c>
    </row>
    <row r="152" spans="1:65" s="2" customFormat="1" ht="37.9" customHeight="1" x14ac:dyDescent="0.2">
      <c r="A152" s="17"/>
      <c r="B152" s="96"/>
      <c r="C152" s="111" t="s">
        <v>171</v>
      </c>
      <c r="D152" s="111" t="s">
        <v>127</v>
      </c>
      <c r="E152" s="112" t="s">
        <v>186</v>
      </c>
      <c r="F152" s="113" t="s">
        <v>187</v>
      </c>
      <c r="G152" s="114" t="s">
        <v>84</v>
      </c>
      <c r="H152" s="115">
        <v>2</v>
      </c>
      <c r="I152" s="116"/>
      <c r="J152" s="115">
        <f t="shared" si="10"/>
        <v>0</v>
      </c>
      <c r="K152" s="117"/>
      <c r="L152" s="118"/>
      <c r="M152" s="119" t="s">
        <v>0</v>
      </c>
      <c r="N152" s="120" t="s">
        <v>27</v>
      </c>
      <c r="O152" s="33"/>
      <c r="P152" s="106">
        <f t="shared" si="11"/>
        <v>0</v>
      </c>
      <c r="Q152" s="106">
        <v>8.9999999999999998E-4</v>
      </c>
      <c r="R152" s="106">
        <f t="shared" si="12"/>
        <v>1.8E-3</v>
      </c>
      <c r="S152" s="106">
        <v>0</v>
      </c>
      <c r="T152" s="107">
        <f t="shared" si="13"/>
        <v>0</v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R152" s="108" t="s">
        <v>100</v>
      </c>
      <c r="AT152" s="108" t="s">
        <v>127</v>
      </c>
      <c r="AU152" s="108" t="s">
        <v>86</v>
      </c>
      <c r="AY152" s="8" t="s">
        <v>79</v>
      </c>
      <c r="BE152" s="109">
        <f t="shared" si="14"/>
        <v>0</v>
      </c>
      <c r="BF152" s="109">
        <f t="shared" si="15"/>
        <v>0</v>
      </c>
      <c r="BG152" s="109">
        <f t="shared" si="16"/>
        <v>0</v>
      </c>
      <c r="BH152" s="109">
        <f t="shared" si="17"/>
        <v>0</v>
      </c>
      <c r="BI152" s="109">
        <f t="shared" si="18"/>
        <v>0</v>
      </c>
      <c r="BJ152" s="8" t="s">
        <v>86</v>
      </c>
      <c r="BK152" s="110">
        <f t="shared" si="19"/>
        <v>0</v>
      </c>
      <c r="BL152" s="8" t="s">
        <v>85</v>
      </c>
      <c r="BM152" s="108" t="s">
        <v>188</v>
      </c>
    </row>
    <row r="153" spans="1:65" s="2" customFormat="1" ht="37.9" customHeight="1" x14ac:dyDescent="0.2">
      <c r="A153" s="17"/>
      <c r="B153" s="96"/>
      <c r="C153" s="111" t="s">
        <v>176</v>
      </c>
      <c r="D153" s="111" t="s">
        <v>127</v>
      </c>
      <c r="E153" s="112" t="s">
        <v>190</v>
      </c>
      <c r="F153" s="113" t="s">
        <v>191</v>
      </c>
      <c r="G153" s="114" t="s">
        <v>84</v>
      </c>
      <c r="H153" s="115">
        <v>2</v>
      </c>
      <c r="I153" s="116"/>
      <c r="J153" s="115">
        <f t="shared" si="10"/>
        <v>0</v>
      </c>
      <c r="K153" s="117"/>
      <c r="L153" s="118"/>
      <c r="M153" s="119" t="s">
        <v>0</v>
      </c>
      <c r="N153" s="120" t="s">
        <v>27</v>
      </c>
      <c r="O153" s="33"/>
      <c r="P153" s="106">
        <f t="shared" si="11"/>
        <v>0</v>
      </c>
      <c r="Q153" s="106">
        <v>8.9999999999999998E-4</v>
      </c>
      <c r="R153" s="106">
        <f t="shared" si="12"/>
        <v>1.8E-3</v>
      </c>
      <c r="S153" s="106">
        <v>0</v>
      </c>
      <c r="T153" s="107">
        <f t="shared" si="13"/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08" t="s">
        <v>100</v>
      </c>
      <c r="AT153" s="108" t="s">
        <v>127</v>
      </c>
      <c r="AU153" s="108" t="s">
        <v>86</v>
      </c>
      <c r="AY153" s="8" t="s">
        <v>79</v>
      </c>
      <c r="BE153" s="109">
        <f t="shared" si="14"/>
        <v>0</v>
      </c>
      <c r="BF153" s="109">
        <f t="shared" si="15"/>
        <v>0</v>
      </c>
      <c r="BG153" s="109">
        <f t="shared" si="16"/>
        <v>0</v>
      </c>
      <c r="BH153" s="109">
        <f t="shared" si="17"/>
        <v>0</v>
      </c>
      <c r="BI153" s="109">
        <f t="shared" si="18"/>
        <v>0</v>
      </c>
      <c r="BJ153" s="8" t="s">
        <v>86</v>
      </c>
      <c r="BK153" s="110">
        <f t="shared" si="19"/>
        <v>0</v>
      </c>
      <c r="BL153" s="8" t="s">
        <v>85</v>
      </c>
      <c r="BM153" s="108" t="s">
        <v>192</v>
      </c>
    </row>
    <row r="154" spans="1:65" s="2" customFormat="1" ht="37.9" customHeight="1" x14ac:dyDescent="0.2">
      <c r="A154" s="17"/>
      <c r="B154" s="96"/>
      <c r="C154" s="111" t="s">
        <v>180</v>
      </c>
      <c r="D154" s="111" t="s">
        <v>127</v>
      </c>
      <c r="E154" s="112" t="s">
        <v>194</v>
      </c>
      <c r="F154" s="113" t="s">
        <v>195</v>
      </c>
      <c r="G154" s="114" t="s">
        <v>84</v>
      </c>
      <c r="H154" s="115">
        <v>7</v>
      </c>
      <c r="I154" s="116"/>
      <c r="J154" s="115">
        <f t="shared" si="10"/>
        <v>0</v>
      </c>
      <c r="K154" s="117"/>
      <c r="L154" s="118"/>
      <c r="M154" s="119" t="s">
        <v>0</v>
      </c>
      <c r="N154" s="120" t="s">
        <v>27</v>
      </c>
      <c r="O154" s="33"/>
      <c r="P154" s="106">
        <f t="shared" si="11"/>
        <v>0</v>
      </c>
      <c r="Q154" s="106">
        <v>1.1999999999999999E-3</v>
      </c>
      <c r="R154" s="106">
        <f t="shared" si="12"/>
        <v>8.3999999999999995E-3</v>
      </c>
      <c r="S154" s="106">
        <v>0</v>
      </c>
      <c r="T154" s="107">
        <f t="shared" si="13"/>
        <v>0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R154" s="108" t="s">
        <v>100</v>
      </c>
      <c r="AT154" s="108" t="s">
        <v>127</v>
      </c>
      <c r="AU154" s="108" t="s">
        <v>86</v>
      </c>
      <c r="AY154" s="8" t="s">
        <v>79</v>
      </c>
      <c r="BE154" s="109">
        <f t="shared" si="14"/>
        <v>0</v>
      </c>
      <c r="BF154" s="109">
        <f t="shared" si="15"/>
        <v>0</v>
      </c>
      <c r="BG154" s="109">
        <f t="shared" si="16"/>
        <v>0</v>
      </c>
      <c r="BH154" s="109">
        <f t="shared" si="17"/>
        <v>0</v>
      </c>
      <c r="BI154" s="109">
        <f t="shared" si="18"/>
        <v>0</v>
      </c>
      <c r="BJ154" s="8" t="s">
        <v>86</v>
      </c>
      <c r="BK154" s="110">
        <f t="shared" si="19"/>
        <v>0</v>
      </c>
      <c r="BL154" s="8" t="s">
        <v>85</v>
      </c>
      <c r="BM154" s="108" t="s">
        <v>196</v>
      </c>
    </row>
    <row r="155" spans="1:65" s="2" customFormat="1" ht="37.9" customHeight="1" x14ac:dyDescent="0.2">
      <c r="A155" s="17"/>
      <c r="B155" s="96"/>
      <c r="C155" s="111" t="s">
        <v>184</v>
      </c>
      <c r="D155" s="111" t="s">
        <v>127</v>
      </c>
      <c r="E155" s="112" t="s">
        <v>198</v>
      </c>
      <c r="F155" s="113" t="s">
        <v>199</v>
      </c>
      <c r="G155" s="114" t="s">
        <v>84</v>
      </c>
      <c r="H155" s="115">
        <v>2</v>
      </c>
      <c r="I155" s="116"/>
      <c r="J155" s="115">
        <f t="shared" si="10"/>
        <v>0</v>
      </c>
      <c r="K155" s="117"/>
      <c r="L155" s="118"/>
      <c r="M155" s="119" t="s">
        <v>0</v>
      </c>
      <c r="N155" s="120" t="s">
        <v>27</v>
      </c>
      <c r="O155" s="33"/>
      <c r="P155" s="106">
        <f t="shared" si="11"/>
        <v>0</v>
      </c>
      <c r="Q155" s="106">
        <v>1.1999999999999999E-3</v>
      </c>
      <c r="R155" s="106">
        <f t="shared" si="12"/>
        <v>2.3999999999999998E-3</v>
      </c>
      <c r="S155" s="106">
        <v>0</v>
      </c>
      <c r="T155" s="107">
        <f t="shared" si="13"/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108" t="s">
        <v>100</v>
      </c>
      <c r="AT155" s="108" t="s">
        <v>127</v>
      </c>
      <c r="AU155" s="108" t="s">
        <v>86</v>
      </c>
      <c r="AY155" s="8" t="s">
        <v>79</v>
      </c>
      <c r="BE155" s="109">
        <f t="shared" si="14"/>
        <v>0</v>
      </c>
      <c r="BF155" s="109">
        <f t="shared" si="15"/>
        <v>0</v>
      </c>
      <c r="BG155" s="109">
        <f t="shared" si="16"/>
        <v>0</v>
      </c>
      <c r="BH155" s="109">
        <f t="shared" si="17"/>
        <v>0</v>
      </c>
      <c r="BI155" s="109">
        <f t="shared" si="18"/>
        <v>0</v>
      </c>
      <c r="BJ155" s="8" t="s">
        <v>86</v>
      </c>
      <c r="BK155" s="110">
        <f t="shared" si="19"/>
        <v>0</v>
      </c>
      <c r="BL155" s="8" t="s">
        <v>85</v>
      </c>
      <c r="BM155" s="108" t="s">
        <v>200</v>
      </c>
    </row>
    <row r="156" spans="1:65" s="2" customFormat="1" ht="24.2" customHeight="1" x14ac:dyDescent="0.2">
      <c r="A156" s="17"/>
      <c r="B156" s="96"/>
      <c r="C156" s="97" t="s">
        <v>185</v>
      </c>
      <c r="D156" s="97" t="s">
        <v>81</v>
      </c>
      <c r="E156" s="98" t="s">
        <v>202</v>
      </c>
      <c r="F156" s="99" t="s">
        <v>203</v>
      </c>
      <c r="G156" s="100" t="s">
        <v>84</v>
      </c>
      <c r="H156" s="101">
        <v>15</v>
      </c>
      <c r="I156" s="102"/>
      <c r="J156" s="101">
        <f t="shared" si="10"/>
        <v>0</v>
      </c>
      <c r="K156" s="103"/>
      <c r="L156" s="18"/>
      <c r="M156" s="104" t="s">
        <v>0</v>
      </c>
      <c r="N156" s="105" t="s">
        <v>27</v>
      </c>
      <c r="O156" s="33"/>
      <c r="P156" s="106">
        <f t="shared" si="11"/>
        <v>0</v>
      </c>
      <c r="Q156" s="106">
        <v>0.11958000000000001</v>
      </c>
      <c r="R156" s="106">
        <f t="shared" si="12"/>
        <v>1.7937000000000001</v>
      </c>
      <c r="S156" s="106">
        <v>0</v>
      </c>
      <c r="T156" s="107">
        <f t="shared" si="13"/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R156" s="108" t="s">
        <v>85</v>
      </c>
      <c r="AT156" s="108" t="s">
        <v>81</v>
      </c>
      <c r="AU156" s="108" t="s">
        <v>86</v>
      </c>
      <c r="AY156" s="8" t="s">
        <v>79</v>
      </c>
      <c r="BE156" s="109">
        <f t="shared" si="14"/>
        <v>0</v>
      </c>
      <c r="BF156" s="109">
        <f t="shared" si="15"/>
        <v>0</v>
      </c>
      <c r="BG156" s="109">
        <f t="shared" si="16"/>
        <v>0</v>
      </c>
      <c r="BH156" s="109">
        <f t="shared" si="17"/>
        <v>0</v>
      </c>
      <c r="BI156" s="109">
        <f t="shared" si="18"/>
        <v>0</v>
      </c>
      <c r="BJ156" s="8" t="s">
        <v>86</v>
      </c>
      <c r="BK156" s="110">
        <f t="shared" si="19"/>
        <v>0</v>
      </c>
      <c r="BL156" s="8" t="s">
        <v>85</v>
      </c>
      <c r="BM156" s="108" t="s">
        <v>204</v>
      </c>
    </row>
    <row r="157" spans="1:65" s="2" customFormat="1" ht="16.5" customHeight="1" x14ac:dyDescent="0.2">
      <c r="A157" s="17"/>
      <c r="B157" s="96"/>
      <c r="C157" s="111" t="s">
        <v>189</v>
      </c>
      <c r="D157" s="111" t="s">
        <v>127</v>
      </c>
      <c r="E157" s="112" t="s">
        <v>206</v>
      </c>
      <c r="F157" s="113" t="s">
        <v>207</v>
      </c>
      <c r="G157" s="114" t="s">
        <v>84</v>
      </c>
      <c r="H157" s="115">
        <v>15</v>
      </c>
      <c r="I157" s="116"/>
      <c r="J157" s="115">
        <f t="shared" si="10"/>
        <v>0</v>
      </c>
      <c r="K157" s="117"/>
      <c r="L157" s="118"/>
      <c r="M157" s="119" t="s">
        <v>0</v>
      </c>
      <c r="N157" s="120" t="s">
        <v>27</v>
      </c>
      <c r="O157" s="33"/>
      <c r="P157" s="106">
        <f t="shared" si="11"/>
        <v>0</v>
      </c>
      <c r="Q157" s="106">
        <v>1.4E-3</v>
      </c>
      <c r="R157" s="106">
        <f t="shared" si="12"/>
        <v>2.1000000000000001E-2</v>
      </c>
      <c r="S157" s="106">
        <v>0</v>
      </c>
      <c r="T157" s="107">
        <f t="shared" si="13"/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108" t="s">
        <v>100</v>
      </c>
      <c r="AT157" s="108" t="s">
        <v>127</v>
      </c>
      <c r="AU157" s="108" t="s">
        <v>86</v>
      </c>
      <c r="AY157" s="8" t="s">
        <v>79</v>
      </c>
      <c r="BE157" s="109">
        <f t="shared" si="14"/>
        <v>0</v>
      </c>
      <c r="BF157" s="109">
        <f t="shared" si="15"/>
        <v>0</v>
      </c>
      <c r="BG157" s="109">
        <f t="shared" si="16"/>
        <v>0</v>
      </c>
      <c r="BH157" s="109">
        <f t="shared" si="17"/>
        <v>0</v>
      </c>
      <c r="BI157" s="109">
        <f t="shared" si="18"/>
        <v>0</v>
      </c>
      <c r="BJ157" s="8" t="s">
        <v>86</v>
      </c>
      <c r="BK157" s="110">
        <f t="shared" si="19"/>
        <v>0</v>
      </c>
      <c r="BL157" s="8" t="s">
        <v>85</v>
      </c>
      <c r="BM157" s="108" t="s">
        <v>208</v>
      </c>
    </row>
    <row r="158" spans="1:65" s="2" customFormat="1" ht="37.9" customHeight="1" x14ac:dyDescent="0.2">
      <c r="A158" s="17"/>
      <c r="B158" s="96"/>
      <c r="C158" s="97" t="s">
        <v>193</v>
      </c>
      <c r="D158" s="97" t="s">
        <v>81</v>
      </c>
      <c r="E158" s="98" t="s">
        <v>210</v>
      </c>
      <c r="F158" s="99" t="s">
        <v>211</v>
      </c>
      <c r="G158" s="100" t="s">
        <v>92</v>
      </c>
      <c r="H158" s="101">
        <v>116</v>
      </c>
      <c r="I158" s="102"/>
      <c r="J158" s="101">
        <f t="shared" si="10"/>
        <v>0</v>
      </c>
      <c r="K158" s="103"/>
      <c r="L158" s="18"/>
      <c r="M158" s="104" t="s">
        <v>0</v>
      </c>
      <c r="N158" s="105" t="s">
        <v>27</v>
      </c>
      <c r="O158" s="33"/>
      <c r="P158" s="106">
        <f t="shared" si="11"/>
        <v>0</v>
      </c>
      <c r="Q158" s="106">
        <v>8.9999999999999998E-4</v>
      </c>
      <c r="R158" s="106">
        <f t="shared" si="12"/>
        <v>0.10439999999999999</v>
      </c>
      <c r="S158" s="106">
        <v>0</v>
      </c>
      <c r="T158" s="107">
        <f t="shared" si="13"/>
        <v>0</v>
      </c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R158" s="108" t="s">
        <v>85</v>
      </c>
      <c r="AT158" s="108" t="s">
        <v>81</v>
      </c>
      <c r="AU158" s="108" t="s">
        <v>86</v>
      </c>
      <c r="AY158" s="8" t="s">
        <v>79</v>
      </c>
      <c r="BE158" s="109">
        <f t="shared" si="14"/>
        <v>0</v>
      </c>
      <c r="BF158" s="109">
        <f t="shared" si="15"/>
        <v>0</v>
      </c>
      <c r="BG158" s="109">
        <f t="shared" si="16"/>
        <v>0</v>
      </c>
      <c r="BH158" s="109">
        <f t="shared" si="17"/>
        <v>0</v>
      </c>
      <c r="BI158" s="109">
        <f t="shared" si="18"/>
        <v>0</v>
      </c>
      <c r="BJ158" s="8" t="s">
        <v>86</v>
      </c>
      <c r="BK158" s="110">
        <f t="shared" si="19"/>
        <v>0</v>
      </c>
      <c r="BL158" s="8" t="s">
        <v>85</v>
      </c>
      <c r="BM158" s="108" t="s">
        <v>212</v>
      </c>
    </row>
    <row r="159" spans="1:65" s="2" customFormat="1" ht="24.2" customHeight="1" x14ac:dyDescent="0.2">
      <c r="A159" s="17"/>
      <c r="B159" s="96"/>
      <c r="C159" s="97" t="s">
        <v>197</v>
      </c>
      <c r="D159" s="97" t="s">
        <v>81</v>
      </c>
      <c r="E159" s="98" t="s">
        <v>214</v>
      </c>
      <c r="F159" s="99" t="s">
        <v>215</v>
      </c>
      <c r="G159" s="100" t="s">
        <v>92</v>
      </c>
      <c r="H159" s="101">
        <v>116</v>
      </c>
      <c r="I159" s="102"/>
      <c r="J159" s="101">
        <f t="shared" si="10"/>
        <v>0</v>
      </c>
      <c r="K159" s="103"/>
      <c r="L159" s="18"/>
      <c r="M159" s="104" t="s">
        <v>0</v>
      </c>
      <c r="N159" s="105" t="s">
        <v>27</v>
      </c>
      <c r="O159" s="33"/>
      <c r="P159" s="106">
        <f t="shared" si="11"/>
        <v>0</v>
      </c>
      <c r="Q159" s="106">
        <v>1.0000000000000001E-5</v>
      </c>
      <c r="R159" s="106">
        <f t="shared" si="12"/>
        <v>1.16E-3</v>
      </c>
      <c r="S159" s="106">
        <v>0</v>
      </c>
      <c r="T159" s="107">
        <f t="shared" si="13"/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R159" s="108" t="s">
        <v>85</v>
      </c>
      <c r="AT159" s="108" t="s">
        <v>81</v>
      </c>
      <c r="AU159" s="108" t="s">
        <v>86</v>
      </c>
      <c r="AY159" s="8" t="s">
        <v>79</v>
      </c>
      <c r="BE159" s="109">
        <f t="shared" si="14"/>
        <v>0</v>
      </c>
      <c r="BF159" s="109">
        <f t="shared" si="15"/>
        <v>0</v>
      </c>
      <c r="BG159" s="109">
        <f t="shared" si="16"/>
        <v>0</v>
      </c>
      <c r="BH159" s="109">
        <f t="shared" si="17"/>
        <v>0</v>
      </c>
      <c r="BI159" s="109">
        <f t="shared" si="18"/>
        <v>0</v>
      </c>
      <c r="BJ159" s="8" t="s">
        <v>86</v>
      </c>
      <c r="BK159" s="110">
        <f t="shared" si="19"/>
        <v>0</v>
      </c>
      <c r="BL159" s="8" t="s">
        <v>85</v>
      </c>
      <c r="BM159" s="108" t="s">
        <v>216</v>
      </c>
    </row>
    <row r="160" spans="1:65" s="2" customFormat="1" ht="37.9" customHeight="1" x14ac:dyDescent="0.2">
      <c r="A160" s="17"/>
      <c r="B160" s="96"/>
      <c r="C160" s="97" t="s">
        <v>201</v>
      </c>
      <c r="D160" s="97" t="s">
        <v>81</v>
      </c>
      <c r="E160" s="98" t="s">
        <v>218</v>
      </c>
      <c r="F160" s="99" t="s">
        <v>219</v>
      </c>
      <c r="G160" s="100" t="s">
        <v>98</v>
      </c>
      <c r="H160" s="101">
        <v>609</v>
      </c>
      <c r="I160" s="102"/>
      <c r="J160" s="101">
        <f t="shared" si="10"/>
        <v>0</v>
      </c>
      <c r="K160" s="103"/>
      <c r="L160" s="18"/>
      <c r="M160" s="104" t="s">
        <v>0</v>
      </c>
      <c r="N160" s="105" t="s">
        <v>27</v>
      </c>
      <c r="O160" s="33"/>
      <c r="P160" s="106">
        <f t="shared" si="11"/>
        <v>0</v>
      </c>
      <c r="Q160" s="106">
        <v>9.7930000000000003E-2</v>
      </c>
      <c r="R160" s="106">
        <f t="shared" si="12"/>
        <v>59.63937</v>
      </c>
      <c r="S160" s="106">
        <v>0</v>
      </c>
      <c r="T160" s="107">
        <f t="shared" si="13"/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R160" s="108" t="s">
        <v>85</v>
      </c>
      <c r="AT160" s="108" t="s">
        <v>81</v>
      </c>
      <c r="AU160" s="108" t="s">
        <v>86</v>
      </c>
      <c r="AY160" s="8" t="s">
        <v>79</v>
      </c>
      <c r="BE160" s="109">
        <f t="shared" si="14"/>
        <v>0</v>
      </c>
      <c r="BF160" s="109">
        <f t="shared" si="15"/>
        <v>0</v>
      </c>
      <c r="BG160" s="109">
        <f t="shared" si="16"/>
        <v>0</v>
      </c>
      <c r="BH160" s="109">
        <f t="shared" si="17"/>
        <v>0</v>
      </c>
      <c r="BI160" s="109">
        <f t="shared" si="18"/>
        <v>0</v>
      </c>
      <c r="BJ160" s="8" t="s">
        <v>86</v>
      </c>
      <c r="BK160" s="110">
        <f t="shared" si="19"/>
        <v>0</v>
      </c>
      <c r="BL160" s="8" t="s">
        <v>85</v>
      </c>
      <c r="BM160" s="108" t="s">
        <v>220</v>
      </c>
    </row>
    <row r="161" spans="1:65" s="2" customFormat="1" ht="21.75" customHeight="1" x14ac:dyDescent="0.2">
      <c r="A161" s="17"/>
      <c r="B161" s="96"/>
      <c r="C161" s="111" t="s">
        <v>205</v>
      </c>
      <c r="D161" s="111" t="s">
        <v>127</v>
      </c>
      <c r="E161" s="112" t="s">
        <v>222</v>
      </c>
      <c r="F161" s="113" t="s">
        <v>223</v>
      </c>
      <c r="G161" s="114" t="s">
        <v>84</v>
      </c>
      <c r="H161" s="115">
        <v>615.09</v>
      </c>
      <c r="I161" s="116"/>
      <c r="J161" s="115">
        <f t="shared" si="10"/>
        <v>0</v>
      </c>
      <c r="K161" s="117"/>
      <c r="L161" s="118"/>
      <c r="M161" s="119" t="s">
        <v>0</v>
      </c>
      <c r="N161" s="120" t="s">
        <v>27</v>
      </c>
      <c r="O161" s="33"/>
      <c r="P161" s="106">
        <f t="shared" si="11"/>
        <v>0</v>
      </c>
      <c r="Q161" s="106">
        <v>2.3E-2</v>
      </c>
      <c r="R161" s="106">
        <f t="shared" si="12"/>
        <v>14.147070000000001</v>
      </c>
      <c r="S161" s="106">
        <v>0</v>
      </c>
      <c r="T161" s="107">
        <f t="shared" si="13"/>
        <v>0</v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R161" s="108" t="s">
        <v>100</v>
      </c>
      <c r="AT161" s="108" t="s">
        <v>127</v>
      </c>
      <c r="AU161" s="108" t="s">
        <v>86</v>
      </c>
      <c r="AY161" s="8" t="s">
        <v>79</v>
      </c>
      <c r="BE161" s="109">
        <f t="shared" si="14"/>
        <v>0</v>
      </c>
      <c r="BF161" s="109">
        <f t="shared" si="15"/>
        <v>0</v>
      </c>
      <c r="BG161" s="109">
        <f t="shared" si="16"/>
        <v>0</v>
      </c>
      <c r="BH161" s="109">
        <f t="shared" si="17"/>
        <v>0</v>
      </c>
      <c r="BI161" s="109">
        <f t="shared" si="18"/>
        <v>0</v>
      </c>
      <c r="BJ161" s="8" t="s">
        <v>86</v>
      </c>
      <c r="BK161" s="110">
        <f t="shared" si="19"/>
        <v>0</v>
      </c>
      <c r="BL161" s="8" t="s">
        <v>85</v>
      </c>
      <c r="BM161" s="108" t="s">
        <v>224</v>
      </c>
    </row>
    <row r="162" spans="1:65" s="2" customFormat="1" ht="33" customHeight="1" x14ac:dyDescent="0.2">
      <c r="A162" s="17"/>
      <c r="B162" s="96"/>
      <c r="C162" s="97" t="s">
        <v>209</v>
      </c>
      <c r="D162" s="97" t="s">
        <v>81</v>
      </c>
      <c r="E162" s="98" t="s">
        <v>332</v>
      </c>
      <c r="F162" s="99" t="s">
        <v>333</v>
      </c>
      <c r="G162" s="100" t="s">
        <v>98</v>
      </c>
      <c r="H162" s="101">
        <v>8</v>
      </c>
      <c r="I162" s="102"/>
      <c r="J162" s="101">
        <f t="shared" si="10"/>
        <v>0</v>
      </c>
      <c r="K162" s="103"/>
      <c r="L162" s="18"/>
      <c r="M162" s="104" t="s">
        <v>0</v>
      </c>
      <c r="N162" s="105" t="s">
        <v>27</v>
      </c>
      <c r="O162" s="33"/>
      <c r="P162" s="106">
        <f t="shared" si="11"/>
        <v>0</v>
      </c>
      <c r="Q162" s="106">
        <v>0.12584000000000001</v>
      </c>
      <c r="R162" s="106">
        <f t="shared" si="12"/>
        <v>1.0067200000000001</v>
      </c>
      <c r="S162" s="106">
        <v>0</v>
      </c>
      <c r="T162" s="107">
        <f t="shared" si="13"/>
        <v>0</v>
      </c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R162" s="108" t="s">
        <v>85</v>
      </c>
      <c r="AT162" s="108" t="s">
        <v>81</v>
      </c>
      <c r="AU162" s="108" t="s">
        <v>86</v>
      </c>
      <c r="AY162" s="8" t="s">
        <v>79</v>
      </c>
      <c r="BE162" s="109">
        <f t="shared" si="14"/>
        <v>0</v>
      </c>
      <c r="BF162" s="109">
        <f t="shared" si="15"/>
        <v>0</v>
      </c>
      <c r="BG162" s="109">
        <f t="shared" si="16"/>
        <v>0</v>
      </c>
      <c r="BH162" s="109">
        <f t="shared" si="17"/>
        <v>0</v>
      </c>
      <c r="BI162" s="109">
        <f t="shared" si="18"/>
        <v>0</v>
      </c>
      <c r="BJ162" s="8" t="s">
        <v>86</v>
      </c>
      <c r="BK162" s="110">
        <f t="shared" si="19"/>
        <v>0</v>
      </c>
      <c r="BL162" s="8" t="s">
        <v>85</v>
      </c>
      <c r="BM162" s="108" t="s">
        <v>334</v>
      </c>
    </row>
    <row r="163" spans="1:65" s="2" customFormat="1" ht="16.5" customHeight="1" x14ac:dyDescent="0.2">
      <c r="A163" s="17"/>
      <c r="B163" s="96"/>
      <c r="C163" s="111" t="s">
        <v>213</v>
      </c>
      <c r="D163" s="111" t="s">
        <v>127</v>
      </c>
      <c r="E163" s="112" t="s">
        <v>335</v>
      </c>
      <c r="F163" s="113" t="s">
        <v>336</v>
      </c>
      <c r="G163" s="114" t="s">
        <v>84</v>
      </c>
      <c r="H163" s="115">
        <v>8.08</v>
      </c>
      <c r="I163" s="116"/>
      <c r="J163" s="115">
        <f t="shared" si="10"/>
        <v>0</v>
      </c>
      <c r="K163" s="117"/>
      <c r="L163" s="118"/>
      <c r="M163" s="119" t="s">
        <v>0</v>
      </c>
      <c r="N163" s="120" t="s">
        <v>27</v>
      </c>
      <c r="O163" s="33"/>
      <c r="P163" s="106">
        <f t="shared" si="11"/>
        <v>0</v>
      </c>
      <c r="Q163" s="106">
        <v>4.8000000000000001E-2</v>
      </c>
      <c r="R163" s="106">
        <f t="shared" si="12"/>
        <v>0.38784000000000002</v>
      </c>
      <c r="S163" s="106">
        <v>0</v>
      </c>
      <c r="T163" s="107">
        <f t="shared" si="13"/>
        <v>0</v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R163" s="108" t="s">
        <v>100</v>
      </c>
      <c r="AT163" s="108" t="s">
        <v>127</v>
      </c>
      <c r="AU163" s="108" t="s">
        <v>86</v>
      </c>
      <c r="AY163" s="8" t="s">
        <v>79</v>
      </c>
      <c r="BE163" s="109">
        <f t="shared" si="14"/>
        <v>0</v>
      </c>
      <c r="BF163" s="109">
        <f t="shared" si="15"/>
        <v>0</v>
      </c>
      <c r="BG163" s="109">
        <f t="shared" si="16"/>
        <v>0</v>
      </c>
      <c r="BH163" s="109">
        <f t="shared" si="17"/>
        <v>0</v>
      </c>
      <c r="BI163" s="109">
        <f t="shared" si="18"/>
        <v>0</v>
      </c>
      <c r="BJ163" s="8" t="s">
        <v>86</v>
      </c>
      <c r="BK163" s="110">
        <f t="shared" si="19"/>
        <v>0</v>
      </c>
      <c r="BL163" s="8" t="s">
        <v>85</v>
      </c>
      <c r="BM163" s="108" t="s">
        <v>337</v>
      </c>
    </row>
    <row r="164" spans="1:65" s="2" customFormat="1" ht="24.2" customHeight="1" x14ac:dyDescent="0.2">
      <c r="A164" s="17"/>
      <c r="B164" s="96"/>
      <c r="C164" s="97" t="s">
        <v>217</v>
      </c>
      <c r="D164" s="97" t="s">
        <v>81</v>
      </c>
      <c r="E164" s="98" t="s">
        <v>235</v>
      </c>
      <c r="F164" s="99" t="s">
        <v>236</v>
      </c>
      <c r="G164" s="100" t="s">
        <v>120</v>
      </c>
      <c r="H164" s="101">
        <v>6.28</v>
      </c>
      <c r="I164" s="102"/>
      <c r="J164" s="101">
        <f t="shared" si="10"/>
        <v>0</v>
      </c>
      <c r="K164" s="103"/>
      <c r="L164" s="18"/>
      <c r="M164" s="104" t="s">
        <v>0</v>
      </c>
      <c r="N164" s="105" t="s">
        <v>27</v>
      </c>
      <c r="O164" s="33"/>
      <c r="P164" s="106">
        <f t="shared" si="11"/>
        <v>0</v>
      </c>
      <c r="Q164" s="106">
        <v>0</v>
      </c>
      <c r="R164" s="106">
        <f t="shared" si="12"/>
        <v>0</v>
      </c>
      <c r="S164" s="106">
        <v>0</v>
      </c>
      <c r="T164" s="107">
        <f t="shared" si="13"/>
        <v>0</v>
      </c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R164" s="108" t="s">
        <v>85</v>
      </c>
      <c r="AT164" s="108" t="s">
        <v>81</v>
      </c>
      <c r="AU164" s="108" t="s">
        <v>86</v>
      </c>
      <c r="AY164" s="8" t="s">
        <v>79</v>
      </c>
      <c r="BE164" s="109">
        <f t="shared" si="14"/>
        <v>0</v>
      </c>
      <c r="BF164" s="109">
        <f t="shared" si="15"/>
        <v>0</v>
      </c>
      <c r="BG164" s="109">
        <f t="shared" si="16"/>
        <v>0</v>
      </c>
      <c r="BH164" s="109">
        <f t="shared" si="17"/>
        <v>0</v>
      </c>
      <c r="BI164" s="109">
        <f t="shared" si="18"/>
        <v>0</v>
      </c>
      <c r="BJ164" s="8" t="s">
        <v>86</v>
      </c>
      <c r="BK164" s="110">
        <f t="shared" si="19"/>
        <v>0</v>
      </c>
      <c r="BL164" s="8" t="s">
        <v>85</v>
      </c>
      <c r="BM164" s="108" t="s">
        <v>237</v>
      </c>
    </row>
    <row r="165" spans="1:65" s="2" customFormat="1" ht="24.2" customHeight="1" x14ac:dyDescent="0.2">
      <c r="A165" s="17"/>
      <c r="B165" s="96"/>
      <c r="C165" s="97" t="s">
        <v>221</v>
      </c>
      <c r="D165" s="97" t="s">
        <v>81</v>
      </c>
      <c r="E165" s="98" t="s">
        <v>238</v>
      </c>
      <c r="F165" s="99" t="s">
        <v>239</v>
      </c>
      <c r="G165" s="100" t="s">
        <v>120</v>
      </c>
      <c r="H165" s="101">
        <v>119.32</v>
      </c>
      <c r="I165" s="102"/>
      <c r="J165" s="101">
        <f t="shared" si="10"/>
        <v>0</v>
      </c>
      <c r="K165" s="103"/>
      <c r="L165" s="18"/>
      <c r="M165" s="104" t="s">
        <v>0</v>
      </c>
      <c r="N165" s="105" t="s">
        <v>27</v>
      </c>
      <c r="O165" s="33"/>
      <c r="P165" s="106">
        <f t="shared" si="11"/>
        <v>0</v>
      </c>
      <c r="Q165" s="106">
        <v>0</v>
      </c>
      <c r="R165" s="106">
        <f t="shared" si="12"/>
        <v>0</v>
      </c>
      <c r="S165" s="106">
        <v>0</v>
      </c>
      <c r="T165" s="107">
        <f t="shared" si="13"/>
        <v>0</v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R165" s="108" t="s">
        <v>85</v>
      </c>
      <c r="AT165" s="108" t="s">
        <v>81</v>
      </c>
      <c r="AU165" s="108" t="s">
        <v>86</v>
      </c>
      <c r="AY165" s="8" t="s">
        <v>79</v>
      </c>
      <c r="BE165" s="109">
        <f t="shared" si="14"/>
        <v>0</v>
      </c>
      <c r="BF165" s="109">
        <f t="shared" si="15"/>
        <v>0</v>
      </c>
      <c r="BG165" s="109">
        <f t="shared" si="16"/>
        <v>0</v>
      </c>
      <c r="BH165" s="109">
        <f t="shared" si="17"/>
        <v>0</v>
      </c>
      <c r="BI165" s="109">
        <f t="shared" si="18"/>
        <v>0</v>
      </c>
      <c r="BJ165" s="8" t="s">
        <v>86</v>
      </c>
      <c r="BK165" s="110">
        <f t="shared" si="19"/>
        <v>0</v>
      </c>
      <c r="BL165" s="8" t="s">
        <v>85</v>
      </c>
      <c r="BM165" s="108" t="s">
        <v>240</v>
      </c>
    </row>
    <row r="166" spans="1:65" s="2" customFormat="1" ht="24.2" customHeight="1" x14ac:dyDescent="0.2">
      <c r="A166" s="17"/>
      <c r="B166" s="96"/>
      <c r="C166" s="97" t="s">
        <v>225</v>
      </c>
      <c r="D166" s="97" t="s">
        <v>81</v>
      </c>
      <c r="E166" s="98" t="s">
        <v>241</v>
      </c>
      <c r="F166" s="99" t="s">
        <v>242</v>
      </c>
      <c r="G166" s="100" t="s">
        <v>120</v>
      </c>
      <c r="H166" s="101">
        <v>6.28</v>
      </c>
      <c r="I166" s="102"/>
      <c r="J166" s="101">
        <f t="shared" si="10"/>
        <v>0</v>
      </c>
      <c r="K166" s="103"/>
      <c r="L166" s="18"/>
      <c r="M166" s="104" t="s">
        <v>0</v>
      </c>
      <c r="N166" s="105" t="s">
        <v>27</v>
      </c>
      <c r="O166" s="33"/>
      <c r="P166" s="106">
        <f t="shared" si="11"/>
        <v>0</v>
      </c>
      <c r="Q166" s="106">
        <v>0</v>
      </c>
      <c r="R166" s="106">
        <f t="shared" si="12"/>
        <v>0</v>
      </c>
      <c r="S166" s="106">
        <v>0</v>
      </c>
      <c r="T166" s="107">
        <f t="shared" si="13"/>
        <v>0</v>
      </c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R166" s="108" t="s">
        <v>85</v>
      </c>
      <c r="AT166" s="108" t="s">
        <v>81</v>
      </c>
      <c r="AU166" s="108" t="s">
        <v>86</v>
      </c>
      <c r="AY166" s="8" t="s">
        <v>79</v>
      </c>
      <c r="BE166" s="109">
        <f t="shared" si="14"/>
        <v>0</v>
      </c>
      <c r="BF166" s="109">
        <f t="shared" si="15"/>
        <v>0</v>
      </c>
      <c r="BG166" s="109">
        <f t="shared" si="16"/>
        <v>0</v>
      </c>
      <c r="BH166" s="109">
        <f t="shared" si="17"/>
        <v>0</v>
      </c>
      <c r="BI166" s="109">
        <f t="shared" si="18"/>
        <v>0</v>
      </c>
      <c r="BJ166" s="8" t="s">
        <v>86</v>
      </c>
      <c r="BK166" s="110">
        <f t="shared" si="19"/>
        <v>0</v>
      </c>
      <c r="BL166" s="8" t="s">
        <v>85</v>
      </c>
      <c r="BM166" s="108" t="s">
        <v>243</v>
      </c>
    </row>
    <row r="167" spans="1:65" s="2" customFormat="1" ht="16.5" customHeight="1" x14ac:dyDescent="0.2">
      <c r="A167" s="17"/>
      <c r="B167" s="96"/>
      <c r="C167" s="97" t="s">
        <v>226</v>
      </c>
      <c r="D167" s="97" t="s">
        <v>81</v>
      </c>
      <c r="E167" s="98" t="s">
        <v>244</v>
      </c>
      <c r="F167" s="99" t="s">
        <v>119</v>
      </c>
      <c r="G167" s="100" t="s">
        <v>120</v>
      </c>
      <c r="H167" s="101">
        <v>6.28</v>
      </c>
      <c r="I167" s="102"/>
      <c r="J167" s="101">
        <f t="shared" si="10"/>
        <v>0</v>
      </c>
      <c r="K167" s="103"/>
      <c r="L167" s="18"/>
      <c r="M167" s="104" t="s">
        <v>0</v>
      </c>
      <c r="N167" s="105" t="s">
        <v>27</v>
      </c>
      <c r="O167" s="33"/>
      <c r="P167" s="106">
        <f t="shared" si="11"/>
        <v>0</v>
      </c>
      <c r="Q167" s="106">
        <v>0</v>
      </c>
      <c r="R167" s="106">
        <f t="shared" si="12"/>
        <v>0</v>
      </c>
      <c r="S167" s="106">
        <v>0</v>
      </c>
      <c r="T167" s="107">
        <f t="shared" si="13"/>
        <v>0</v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R167" s="108" t="s">
        <v>85</v>
      </c>
      <c r="AT167" s="108" t="s">
        <v>81</v>
      </c>
      <c r="AU167" s="108" t="s">
        <v>86</v>
      </c>
      <c r="AY167" s="8" t="s">
        <v>79</v>
      </c>
      <c r="BE167" s="109">
        <f t="shared" si="14"/>
        <v>0</v>
      </c>
      <c r="BF167" s="109">
        <f t="shared" si="15"/>
        <v>0</v>
      </c>
      <c r="BG167" s="109">
        <f t="shared" si="16"/>
        <v>0</v>
      </c>
      <c r="BH167" s="109">
        <f t="shared" si="17"/>
        <v>0</v>
      </c>
      <c r="BI167" s="109">
        <f t="shared" si="18"/>
        <v>0</v>
      </c>
      <c r="BJ167" s="8" t="s">
        <v>86</v>
      </c>
      <c r="BK167" s="110">
        <f t="shared" si="19"/>
        <v>0</v>
      </c>
      <c r="BL167" s="8" t="s">
        <v>85</v>
      </c>
      <c r="BM167" s="108" t="s">
        <v>245</v>
      </c>
    </row>
    <row r="168" spans="1:65" s="7" customFormat="1" ht="22.9" customHeight="1" x14ac:dyDescent="0.2">
      <c r="B168" s="83"/>
      <c r="D168" s="84" t="s">
        <v>43</v>
      </c>
      <c r="E168" s="94" t="s">
        <v>246</v>
      </c>
      <c r="F168" s="94" t="s">
        <v>247</v>
      </c>
      <c r="I168" s="86"/>
      <c r="J168" s="95">
        <f>BK168</f>
        <v>0</v>
      </c>
      <c r="L168" s="83"/>
      <c r="M168" s="88"/>
      <c r="N168" s="89"/>
      <c r="O168" s="89"/>
      <c r="P168" s="90">
        <f>P169</f>
        <v>0</v>
      </c>
      <c r="Q168" s="89"/>
      <c r="R168" s="90">
        <f>R169</f>
        <v>0</v>
      </c>
      <c r="S168" s="89"/>
      <c r="T168" s="91">
        <f>T169</f>
        <v>0</v>
      </c>
      <c r="AR168" s="84" t="s">
        <v>45</v>
      </c>
      <c r="AT168" s="92" t="s">
        <v>43</v>
      </c>
      <c r="AU168" s="92" t="s">
        <v>45</v>
      </c>
      <c r="AY168" s="84" t="s">
        <v>79</v>
      </c>
      <c r="BK168" s="93">
        <f>BK169</f>
        <v>0</v>
      </c>
    </row>
    <row r="169" spans="1:65" s="2" customFormat="1" ht="33" customHeight="1" x14ac:dyDescent="0.2">
      <c r="A169" s="17"/>
      <c r="B169" s="96"/>
      <c r="C169" s="97" t="s">
        <v>227</v>
      </c>
      <c r="D169" s="97" t="s">
        <v>81</v>
      </c>
      <c r="E169" s="98" t="s">
        <v>248</v>
      </c>
      <c r="F169" s="99" t="s">
        <v>249</v>
      </c>
      <c r="G169" s="100" t="s">
        <v>120</v>
      </c>
      <c r="H169" s="101">
        <v>605.71500000000003</v>
      </c>
      <c r="I169" s="102"/>
      <c r="J169" s="101">
        <f>ROUND(I169*H169,3)</f>
        <v>0</v>
      </c>
      <c r="K169" s="103"/>
      <c r="L169" s="18"/>
      <c r="M169" s="121" t="s">
        <v>0</v>
      </c>
      <c r="N169" s="122" t="s">
        <v>27</v>
      </c>
      <c r="O169" s="123"/>
      <c r="P169" s="124">
        <f>O169*H169</f>
        <v>0</v>
      </c>
      <c r="Q169" s="124">
        <v>0</v>
      </c>
      <c r="R169" s="124">
        <f>Q169*H169</f>
        <v>0</v>
      </c>
      <c r="S169" s="124">
        <v>0</v>
      </c>
      <c r="T169" s="125">
        <f>S169*H169</f>
        <v>0</v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R169" s="108" t="s">
        <v>85</v>
      </c>
      <c r="AT169" s="108" t="s">
        <v>81</v>
      </c>
      <c r="AU169" s="108" t="s">
        <v>86</v>
      </c>
      <c r="AY169" s="8" t="s">
        <v>79</v>
      </c>
      <c r="BE169" s="109">
        <f>IF(N169="základná",J169,0)</f>
        <v>0</v>
      </c>
      <c r="BF169" s="109">
        <f>IF(N169="znížená",J169,0)</f>
        <v>0</v>
      </c>
      <c r="BG169" s="109">
        <f>IF(N169="zákl. prenesená",J169,0)</f>
        <v>0</v>
      </c>
      <c r="BH169" s="109">
        <f>IF(N169="zníž. prenesená",J169,0)</f>
        <v>0</v>
      </c>
      <c r="BI169" s="109">
        <f>IF(N169="nulová",J169,0)</f>
        <v>0</v>
      </c>
      <c r="BJ169" s="8" t="s">
        <v>86</v>
      </c>
      <c r="BK169" s="110">
        <f>ROUND(I169*H169,3)</f>
        <v>0</v>
      </c>
      <c r="BL169" s="8" t="s">
        <v>85</v>
      </c>
      <c r="BM169" s="108" t="s">
        <v>250</v>
      </c>
    </row>
    <row r="170" spans="1:65" s="2" customFormat="1" ht="6.95" customHeight="1" x14ac:dyDescent="0.2">
      <c r="A170" s="17"/>
      <c r="B170" s="27"/>
      <c r="C170" s="28"/>
      <c r="D170" s="28"/>
      <c r="E170" s="28"/>
      <c r="F170" s="28"/>
      <c r="G170" s="28"/>
      <c r="H170" s="28"/>
      <c r="I170" s="28"/>
      <c r="J170" s="28"/>
      <c r="K170" s="28"/>
      <c r="L170" s="18"/>
      <c r="M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</sheetData>
  <autoFilter ref="C121:K169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tabSelected="1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126" t="s">
        <v>2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AT2" s="8" t="s">
        <v>50</v>
      </c>
    </row>
    <row r="3" spans="1:46" s="1" customFormat="1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44</v>
      </c>
    </row>
    <row r="4" spans="1:46" s="1" customFormat="1" ht="24.95" customHeight="1" x14ac:dyDescent="0.2">
      <c r="B4" s="11"/>
      <c r="D4" s="12" t="s">
        <v>51</v>
      </c>
      <c r="L4" s="11"/>
      <c r="M4" s="42" t="s">
        <v>4</v>
      </c>
      <c r="AT4" s="8" t="s">
        <v>1</v>
      </c>
    </row>
    <row r="5" spans="1:46" s="1" customFormat="1" ht="6.95" customHeight="1" x14ac:dyDescent="0.2">
      <c r="B5" s="11"/>
      <c r="L5" s="11"/>
    </row>
    <row r="6" spans="1:46" s="1" customFormat="1" ht="12" customHeight="1" x14ac:dyDescent="0.2">
      <c r="B6" s="11"/>
      <c r="D6" s="14" t="s">
        <v>5</v>
      </c>
      <c r="L6" s="11"/>
    </row>
    <row r="7" spans="1:46" s="1" customFormat="1" ht="16.5" customHeight="1" x14ac:dyDescent="0.2">
      <c r="B7" s="11"/>
      <c r="E7" s="132" t="e">
        <f>#REF!</f>
        <v>#REF!</v>
      </c>
      <c r="F7" s="133"/>
      <c r="G7" s="133"/>
      <c r="H7" s="133"/>
      <c r="L7" s="11"/>
    </row>
    <row r="8" spans="1:46" s="2" customFormat="1" ht="12" customHeight="1" x14ac:dyDescent="0.2">
      <c r="A8" s="17"/>
      <c r="B8" s="18"/>
      <c r="C8" s="17"/>
      <c r="D8" s="14" t="s">
        <v>52</v>
      </c>
      <c r="E8" s="17"/>
      <c r="F8" s="17"/>
      <c r="G8" s="17"/>
      <c r="H8" s="17"/>
      <c r="I8" s="17"/>
      <c r="J8" s="17"/>
      <c r="K8" s="17"/>
      <c r="L8" s="22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2" customFormat="1" ht="16.5" customHeight="1" x14ac:dyDescent="0.2">
      <c r="A9" s="17"/>
      <c r="B9" s="18"/>
      <c r="C9" s="17"/>
      <c r="D9" s="17"/>
      <c r="E9" s="130" t="s">
        <v>338</v>
      </c>
      <c r="F9" s="131"/>
      <c r="G9" s="131"/>
      <c r="H9" s="131"/>
      <c r="I9" s="17"/>
      <c r="J9" s="17"/>
      <c r="K9" s="17"/>
      <c r="L9" s="22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2" customFormat="1" x14ac:dyDescent="0.2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2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2" customFormat="1" ht="12" customHeight="1" x14ac:dyDescent="0.2">
      <c r="A11" s="17"/>
      <c r="B11" s="18"/>
      <c r="C11" s="17"/>
      <c r="D11" s="14" t="s">
        <v>6</v>
      </c>
      <c r="E11" s="17"/>
      <c r="F11" s="13" t="s">
        <v>0</v>
      </c>
      <c r="G11" s="17"/>
      <c r="H11" s="17"/>
      <c r="I11" s="14" t="s">
        <v>7</v>
      </c>
      <c r="J11" s="13" t="s">
        <v>0</v>
      </c>
      <c r="K11" s="17"/>
      <c r="L11" s="2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2" customFormat="1" ht="12" customHeight="1" x14ac:dyDescent="0.2">
      <c r="A12" s="17"/>
      <c r="B12" s="18"/>
      <c r="C12" s="17"/>
      <c r="D12" s="14" t="s">
        <v>8</v>
      </c>
      <c r="E12" s="17"/>
      <c r="F12" s="13" t="s">
        <v>9</v>
      </c>
      <c r="G12" s="17"/>
      <c r="H12" s="17"/>
      <c r="I12" s="14" t="s">
        <v>10</v>
      </c>
      <c r="J12" s="31" t="e">
        <f>#REF!</f>
        <v>#REF!</v>
      </c>
      <c r="K12" s="17"/>
      <c r="L12" s="2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2" customFormat="1" ht="10.9" customHeight="1" x14ac:dyDescent="0.2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2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2" customFormat="1" ht="12" customHeight="1" x14ac:dyDescent="0.2">
      <c r="A14" s="17"/>
      <c r="B14" s="18"/>
      <c r="C14" s="17"/>
      <c r="D14" s="14" t="s">
        <v>11</v>
      </c>
      <c r="E14" s="17"/>
      <c r="F14" s="17"/>
      <c r="G14" s="17"/>
      <c r="H14" s="17"/>
      <c r="I14" s="14" t="s">
        <v>12</v>
      </c>
      <c r="J14" s="13" t="s">
        <v>0</v>
      </c>
      <c r="K14" s="17"/>
      <c r="L14" s="22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2" customFormat="1" ht="18" customHeight="1" x14ac:dyDescent="0.2">
      <c r="A15" s="17"/>
      <c r="B15" s="18"/>
      <c r="C15" s="17"/>
      <c r="D15" s="17"/>
      <c r="E15" s="13" t="s">
        <v>13</v>
      </c>
      <c r="F15" s="17"/>
      <c r="G15" s="17"/>
      <c r="H15" s="17"/>
      <c r="I15" s="14" t="s">
        <v>14</v>
      </c>
      <c r="J15" s="13" t="s">
        <v>0</v>
      </c>
      <c r="K15" s="17"/>
      <c r="L15" s="22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2" customFormat="1" ht="6.95" customHeight="1" x14ac:dyDescent="0.2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2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2" customFormat="1" ht="12" customHeight="1" x14ac:dyDescent="0.2">
      <c r="A17" s="17"/>
      <c r="B17" s="18"/>
      <c r="C17" s="17"/>
      <c r="D17" s="14" t="s">
        <v>15</v>
      </c>
      <c r="E17" s="17"/>
      <c r="F17" s="17"/>
      <c r="G17" s="17"/>
      <c r="H17" s="17"/>
      <c r="I17" s="14" t="s">
        <v>12</v>
      </c>
      <c r="J17" s="15" t="e">
        <f>#REF!</f>
        <v>#REF!</v>
      </c>
      <c r="K17" s="17"/>
      <c r="L17" s="22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2" customFormat="1" ht="18" customHeight="1" x14ac:dyDescent="0.2">
      <c r="A18" s="17"/>
      <c r="B18" s="18"/>
      <c r="C18" s="17"/>
      <c r="D18" s="17"/>
      <c r="E18" s="134" t="e">
        <f>#REF!</f>
        <v>#REF!</v>
      </c>
      <c r="F18" s="128"/>
      <c r="G18" s="128"/>
      <c r="H18" s="128"/>
      <c r="I18" s="14" t="s">
        <v>14</v>
      </c>
      <c r="J18" s="15" t="e">
        <f>#REF!</f>
        <v>#REF!</v>
      </c>
      <c r="K18" s="17"/>
      <c r="L18" s="22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2" customFormat="1" ht="6.95" customHeight="1" x14ac:dyDescent="0.2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2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2" customFormat="1" ht="12" customHeight="1" x14ac:dyDescent="0.2">
      <c r="A20" s="17"/>
      <c r="B20" s="18"/>
      <c r="C20" s="17"/>
      <c r="D20" s="14" t="s">
        <v>16</v>
      </c>
      <c r="E20" s="17"/>
      <c r="F20" s="17"/>
      <c r="G20" s="17"/>
      <c r="H20" s="17"/>
      <c r="I20" s="14" t="s">
        <v>12</v>
      </c>
      <c r="J20" s="13" t="s">
        <v>17</v>
      </c>
      <c r="K20" s="17"/>
      <c r="L20" s="22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2" customFormat="1" ht="18" customHeight="1" x14ac:dyDescent="0.2">
      <c r="A21" s="17"/>
      <c r="B21" s="18"/>
      <c r="C21" s="17"/>
      <c r="D21" s="17"/>
      <c r="E21" s="13" t="s">
        <v>18</v>
      </c>
      <c r="F21" s="17"/>
      <c r="G21" s="17"/>
      <c r="H21" s="17"/>
      <c r="I21" s="14" t="s">
        <v>14</v>
      </c>
      <c r="J21" s="13" t="s">
        <v>0</v>
      </c>
      <c r="K21" s="17"/>
      <c r="L21" s="22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2" customFormat="1" ht="6.95" customHeight="1" x14ac:dyDescent="0.2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2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2" customFormat="1" ht="12" customHeight="1" x14ac:dyDescent="0.2">
      <c r="A23" s="17"/>
      <c r="B23" s="18"/>
      <c r="C23" s="17"/>
      <c r="D23" s="14" t="s">
        <v>19</v>
      </c>
      <c r="E23" s="17"/>
      <c r="F23" s="17"/>
      <c r="G23" s="17"/>
      <c r="H23" s="17"/>
      <c r="I23" s="14" t="s">
        <v>12</v>
      </c>
      <c r="J23" s="13" t="e">
        <f>IF(#REF!="","",#REF!)</f>
        <v>#REF!</v>
      </c>
      <c r="K23" s="17"/>
      <c r="L23" s="22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2" customFormat="1" ht="18" customHeight="1" x14ac:dyDescent="0.2">
      <c r="A24" s="17"/>
      <c r="B24" s="18"/>
      <c r="C24" s="17"/>
      <c r="D24" s="17"/>
      <c r="E24" s="13" t="e">
        <f>IF(#REF!="","",#REF!)</f>
        <v>#REF!</v>
      </c>
      <c r="F24" s="17"/>
      <c r="G24" s="17"/>
      <c r="H24" s="17"/>
      <c r="I24" s="14" t="s">
        <v>14</v>
      </c>
      <c r="J24" s="13" t="e">
        <f>IF(#REF!="","",#REF!)</f>
        <v>#REF!</v>
      </c>
      <c r="K24" s="17"/>
      <c r="L24" s="22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2" customFormat="1" ht="6.95" customHeight="1" x14ac:dyDescent="0.2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2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2" customFormat="1" ht="12" customHeight="1" x14ac:dyDescent="0.2">
      <c r="A26" s="17"/>
      <c r="B26" s="18"/>
      <c r="C26" s="17"/>
      <c r="D26" s="14" t="s">
        <v>20</v>
      </c>
      <c r="E26" s="17"/>
      <c r="F26" s="17"/>
      <c r="G26" s="17"/>
      <c r="H26" s="17"/>
      <c r="I26" s="17"/>
      <c r="J26" s="17"/>
      <c r="K26" s="17"/>
      <c r="L26" s="22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3" customFormat="1" ht="16.5" customHeight="1" x14ac:dyDescent="0.2">
      <c r="A27" s="43"/>
      <c r="B27" s="44"/>
      <c r="C27" s="43"/>
      <c r="D27" s="43"/>
      <c r="E27" s="129" t="s">
        <v>0</v>
      </c>
      <c r="F27" s="129"/>
      <c r="G27" s="129"/>
      <c r="H27" s="129"/>
      <c r="I27" s="43"/>
      <c r="J27" s="43"/>
      <c r="K27" s="43"/>
      <c r="L27" s="45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2" customFormat="1" ht="6.95" customHeight="1" x14ac:dyDescent="0.2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2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2" customFormat="1" ht="6.95" customHeight="1" x14ac:dyDescent="0.2">
      <c r="A29" s="17"/>
      <c r="B29" s="18"/>
      <c r="C29" s="17"/>
      <c r="D29" s="39"/>
      <c r="E29" s="39"/>
      <c r="F29" s="39"/>
      <c r="G29" s="39"/>
      <c r="H29" s="39"/>
      <c r="I29" s="39"/>
      <c r="J29" s="39"/>
      <c r="K29" s="39"/>
      <c r="L29" s="22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2" customFormat="1" ht="25.35" customHeight="1" x14ac:dyDescent="0.2">
      <c r="A30" s="17"/>
      <c r="B30" s="18"/>
      <c r="C30" s="17"/>
      <c r="D30" s="46" t="s">
        <v>21</v>
      </c>
      <c r="E30" s="17"/>
      <c r="F30" s="17"/>
      <c r="G30" s="17"/>
      <c r="H30" s="17"/>
      <c r="I30" s="17"/>
      <c r="J30" s="41">
        <f>ROUND(J122, 2)</f>
        <v>0</v>
      </c>
      <c r="K30" s="17"/>
      <c r="L30" s="22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2" customFormat="1" ht="6.95" customHeight="1" x14ac:dyDescent="0.2">
      <c r="A31" s="17"/>
      <c r="B31" s="18"/>
      <c r="C31" s="17"/>
      <c r="D31" s="39"/>
      <c r="E31" s="39"/>
      <c r="F31" s="39"/>
      <c r="G31" s="39"/>
      <c r="H31" s="39"/>
      <c r="I31" s="39"/>
      <c r="J31" s="39"/>
      <c r="K31" s="39"/>
      <c r="L31" s="22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2" customFormat="1" ht="14.45" customHeight="1" x14ac:dyDescent="0.2">
      <c r="A32" s="17"/>
      <c r="B32" s="18"/>
      <c r="C32" s="17"/>
      <c r="D32" s="17"/>
      <c r="E32" s="17"/>
      <c r="F32" s="20" t="s">
        <v>23</v>
      </c>
      <c r="G32" s="17"/>
      <c r="H32" s="17"/>
      <c r="I32" s="20" t="s">
        <v>22</v>
      </c>
      <c r="J32" s="20" t="s">
        <v>24</v>
      </c>
      <c r="K32" s="17"/>
      <c r="L32" s="22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2" customFormat="1" ht="14.45" customHeight="1" x14ac:dyDescent="0.2">
      <c r="A33" s="17"/>
      <c r="B33" s="18"/>
      <c r="C33" s="17"/>
      <c r="D33" s="47" t="s">
        <v>25</v>
      </c>
      <c r="E33" s="21" t="s">
        <v>26</v>
      </c>
      <c r="F33" s="48">
        <f>ROUND((SUM(BE122:BE160)),  2)</f>
        <v>0</v>
      </c>
      <c r="G33" s="49"/>
      <c r="H33" s="49"/>
      <c r="I33" s="50">
        <v>0.2</v>
      </c>
      <c r="J33" s="48">
        <f>ROUND(((SUM(BE122:BE160))*I33),  2)</f>
        <v>0</v>
      </c>
      <c r="K33" s="17"/>
      <c r="L33" s="22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2" customFormat="1" ht="14.45" customHeight="1" x14ac:dyDescent="0.2">
      <c r="A34" s="17"/>
      <c r="B34" s="18"/>
      <c r="C34" s="17"/>
      <c r="D34" s="17"/>
      <c r="E34" s="21" t="s">
        <v>27</v>
      </c>
      <c r="F34" s="48">
        <f>ROUND((SUM(BF122:BF160)),  2)</f>
        <v>0</v>
      </c>
      <c r="G34" s="49"/>
      <c r="H34" s="49"/>
      <c r="I34" s="50">
        <v>0.2</v>
      </c>
      <c r="J34" s="48">
        <f>ROUND(((SUM(BF122:BF160))*I34),  2)</f>
        <v>0</v>
      </c>
      <c r="K34" s="17"/>
      <c r="L34" s="22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2" customFormat="1" ht="14.45" hidden="1" customHeight="1" x14ac:dyDescent="0.2">
      <c r="A35" s="17"/>
      <c r="B35" s="18"/>
      <c r="C35" s="17"/>
      <c r="D35" s="17"/>
      <c r="E35" s="14" t="s">
        <v>28</v>
      </c>
      <c r="F35" s="51">
        <f>ROUND((SUM(BG122:BG160)),  2)</f>
        <v>0</v>
      </c>
      <c r="G35" s="17"/>
      <c r="H35" s="17"/>
      <c r="I35" s="52">
        <v>0.2</v>
      </c>
      <c r="J35" s="51">
        <f>0</f>
        <v>0</v>
      </c>
      <c r="K35" s="17"/>
      <c r="L35" s="22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2" customFormat="1" ht="14.45" hidden="1" customHeight="1" x14ac:dyDescent="0.2">
      <c r="A36" s="17"/>
      <c r="B36" s="18"/>
      <c r="C36" s="17"/>
      <c r="D36" s="17"/>
      <c r="E36" s="14" t="s">
        <v>29</v>
      </c>
      <c r="F36" s="51">
        <f>ROUND((SUM(BH122:BH160)),  2)</f>
        <v>0</v>
      </c>
      <c r="G36" s="17"/>
      <c r="H36" s="17"/>
      <c r="I36" s="52">
        <v>0.2</v>
      </c>
      <c r="J36" s="51">
        <f>0</f>
        <v>0</v>
      </c>
      <c r="K36" s="17"/>
      <c r="L36" s="22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2" customFormat="1" ht="14.45" hidden="1" customHeight="1" x14ac:dyDescent="0.2">
      <c r="A37" s="17"/>
      <c r="B37" s="18"/>
      <c r="C37" s="17"/>
      <c r="D37" s="17"/>
      <c r="E37" s="21" t="s">
        <v>30</v>
      </c>
      <c r="F37" s="48">
        <f>ROUND((SUM(BI122:BI160)),  2)</f>
        <v>0</v>
      </c>
      <c r="G37" s="49"/>
      <c r="H37" s="49"/>
      <c r="I37" s="50">
        <v>0</v>
      </c>
      <c r="J37" s="48">
        <f>0</f>
        <v>0</v>
      </c>
      <c r="K37" s="17"/>
      <c r="L37" s="22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2" customFormat="1" ht="6.95" customHeight="1" x14ac:dyDescent="0.2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22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" customFormat="1" ht="25.35" customHeight="1" x14ac:dyDescent="0.2">
      <c r="A39" s="17"/>
      <c r="B39" s="18"/>
      <c r="C39" s="53"/>
      <c r="D39" s="54" t="s">
        <v>31</v>
      </c>
      <c r="E39" s="34"/>
      <c r="F39" s="34"/>
      <c r="G39" s="55" t="s">
        <v>32</v>
      </c>
      <c r="H39" s="56" t="s">
        <v>33</v>
      </c>
      <c r="I39" s="34"/>
      <c r="J39" s="57">
        <f>SUM(J30:J37)</f>
        <v>0</v>
      </c>
      <c r="K39" s="58"/>
      <c r="L39" s="2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2" customFormat="1" ht="14.45" customHeight="1" x14ac:dyDescent="0.2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2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" customFormat="1" ht="14.45" customHeight="1" x14ac:dyDescent="0.2">
      <c r="B41" s="11"/>
      <c r="L41" s="11"/>
    </row>
    <row r="42" spans="1:31" s="1" customFormat="1" ht="14.45" customHeight="1" x14ac:dyDescent="0.2">
      <c r="B42" s="11"/>
      <c r="L42" s="11"/>
    </row>
    <row r="43" spans="1:31" s="1" customFormat="1" ht="14.45" customHeight="1" x14ac:dyDescent="0.2">
      <c r="B43" s="11"/>
      <c r="L43" s="11"/>
    </row>
    <row r="44" spans="1:31" s="1" customFormat="1" ht="14.45" customHeight="1" x14ac:dyDescent="0.2">
      <c r="B44" s="11"/>
      <c r="L44" s="11"/>
    </row>
    <row r="45" spans="1:31" s="1" customFormat="1" ht="14.45" customHeight="1" x14ac:dyDescent="0.2">
      <c r="B45" s="11"/>
      <c r="L45" s="11"/>
    </row>
    <row r="46" spans="1:31" s="1" customFormat="1" ht="14.45" customHeight="1" x14ac:dyDescent="0.2">
      <c r="B46" s="11"/>
      <c r="L46" s="11"/>
    </row>
    <row r="47" spans="1:31" s="1" customFormat="1" ht="14.45" customHeight="1" x14ac:dyDescent="0.2">
      <c r="B47" s="11"/>
      <c r="L47" s="11"/>
    </row>
    <row r="48" spans="1:31" s="1" customFormat="1" ht="14.45" customHeight="1" x14ac:dyDescent="0.2">
      <c r="B48" s="11"/>
      <c r="L48" s="11"/>
    </row>
    <row r="49" spans="1:31" s="1" customFormat="1" ht="14.45" customHeight="1" x14ac:dyDescent="0.2">
      <c r="B49" s="11"/>
      <c r="L49" s="11"/>
    </row>
    <row r="50" spans="1:31" s="2" customFormat="1" ht="14.45" customHeight="1" x14ac:dyDescent="0.2">
      <c r="B50" s="22"/>
      <c r="D50" s="23" t="s">
        <v>34</v>
      </c>
      <c r="E50" s="24"/>
      <c r="F50" s="24"/>
      <c r="G50" s="23" t="s">
        <v>35</v>
      </c>
      <c r="H50" s="24"/>
      <c r="I50" s="24"/>
      <c r="J50" s="24"/>
      <c r="K50" s="24"/>
      <c r="L50" s="22"/>
    </row>
    <row r="51" spans="1:31" x14ac:dyDescent="0.2">
      <c r="B51" s="11"/>
      <c r="L51" s="11"/>
    </row>
    <row r="52" spans="1:31" x14ac:dyDescent="0.2">
      <c r="B52" s="11"/>
      <c r="L52" s="11"/>
    </row>
    <row r="53" spans="1:31" x14ac:dyDescent="0.2">
      <c r="B53" s="11"/>
      <c r="L53" s="11"/>
    </row>
    <row r="54" spans="1:31" x14ac:dyDescent="0.2">
      <c r="B54" s="11"/>
      <c r="L54" s="11"/>
    </row>
    <row r="55" spans="1:31" x14ac:dyDescent="0.2">
      <c r="B55" s="11"/>
      <c r="L55" s="11"/>
    </row>
    <row r="56" spans="1:31" x14ac:dyDescent="0.2">
      <c r="B56" s="11"/>
      <c r="L56" s="11"/>
    </row>
    <row r="57" spans="1:31" x14ac:dyDescent="0.2">
      <c r="B57" s="11"/>
      <c r="L57" s="11"/>
    </row>
    <row r="58" spans="1:31" x14ac:dyDescent="0.2">
      <c r="B58" s="11"/>
      <c r="L58" s="11"/>
    </row>
    <row r="59" spans="1:31" x14ac:dyDescent="0.2">
      <c r="B59" s="11"/>
      <c r="L59" s="11"/>
    </row>
    <row r="60" spans="1:31" x14ac:dyDescent="0.2">
      <c r="B60" s="11"/>
      <c r="L60" s="11"/>
    </row>
    <row r="61" spans="1:31" s="2" customFormat="1" ht="12.75" x14ac:dyDescent="0.2">
      <c r="A61" s="17"/>
      <c r="B61" s="18"/>
      <c r="C61" s="17"/>
      <c r="D61" s="25" t="s">
        <v>36</v>
      </c>
      <c r="E61" s="19"/>
      <c r="F61" s="59" t="s">
        <v>37</v>
      </c>
      <c r="G61" s="25" t="s">
        <v>36</v>
      </c>
      <c r="H61" s="19"/>
      <c r="I61" s="19"/>
      <c r="J61" s="60" t="s">
        <v>37</v>
      </c>
      <c r="K61" s="19"/>
      <c r="L61" s="22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">
      <c r="B62" s="11"/>
      <c r="L62" s="11"/>
    </row>
    <row r="63" spans="1:31" x14ac:dyDescent="0.2">
      <c r="B63" s="11"/>
      <c r="L63" s="11"/>
    </row>
    <row r="64" spans="1:31" x14ac:dyDescent="0.2">
      <c r="B64" s="11"/>
      <c r="L64" s="11"/>
    </row>
    <row r="65" spans="1:31" s="2" customFormat="1" ht="12.75" x14ac:dyDescent="0.2">
      <c r="A65" s="17"/>
      <c r="B65" s="18"/>
      <c r="C65" s="17"/>
      <c r="D65" s="23" t="s">
        <v>38</v>
      </c>
      <c r="E65" s="26"/>
      <c r="F65" s="26"/>
      <c r="G65" s="23" t="s">
        <v>39</v>
      </c>
      <c r="H65" s="26"/>
      <c r="I65" s="26"/>
      <c r="J65" s="26"/>
      <c r="K65" s="26"/>
      <c r="L65" s="22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">
      <c r="B66" s="11"/>
      <c r="L66" s="11"/>
    </row>
    <row r="67" spans="1:31" x14ac:dyDescent="0.2">
      <c r="B67" s="11"/>
      <c r="L67" s="11"/>
    </row>
    <row r="68" spans="1:31" x14ac:dyDescent="0.2">
      <c r="B68" s="11"/>
      <c r="L68" s="11"/>
    </row>
    <row r="69" spans="1:31" x14ac:dyDescent="0.2">
      <c r="B69" s="11"/>
      <c r="L69" s="11"/>
    </row>
    <row r="70" spans="1:31" x14ac:dyDescent="0.2">
      <c r="B70" s="11"/>
      <c r="L70" s="11"/>
    </row>
    <row r="71" spans="1:31" x14ac:dyDescent="0.2">
      <c r="B71" s="11"/>
      <c r="L71" s="11"/>
    </row>
    <row r="72" spans="1:31" x14ac:dyDescent="0.2">
      <c r="B72" s="11"/>
      <c r="L72" s="11"/>
    </row>
    <row r="73" spans="1:31" x14ac:dyDescent="0.2">
      <c r="B73" s="11"/>
      <c r="L73" s="11"/>
    </row>
    <row r="74" spans="1:31" x14ac:dyDescent="0.2">
      <c r="B74" s="11"/>
      <c r="L74" s="11"/>
    </row>
    <row r="75" spans="1:31" x14ac:dyDescent="0.2">
      <c r="B75" s="11"/>
      <c r="L75" s="11"/>
    </row>
    <row r="76" spans="1:31" s="2" customFormat="1" ht="12.75" x14ac:dyDescent="0.2">
      <c r="A76" s="17"/>
      <c r="B76" s="18"/>
      <c r="C76" s="17"/>
      <c r="D76" s="25" t="s">
        <v>36</v>
      </c>
      <c r="E76" s="19"/>
      <c r="F76" s="59" t="s">
        <v>37</v>
      </c>
      <c r="G76" s="25" t="s">
        <v>36</v>
      </c>
      <c r="H76" s="19"/>
      <c r="I76" s="19"/>
      <c r="J76" s="60" t="s">
        <v>37</v>
      </c>
      <c r="K76" s="19"/>
      <c r="L76" s="22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2" customFormat="1" ht="14.45" customHeight="1" x14ac:dyDescent="0.2">
      <c r="A77" s="17"/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2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81" spans="1:47" s="2" customFormat="1" ht="6.95" customHeight="1" x14ac:dyDescent="0.2">
      <c r="A81" s="17"/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22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2" customFormat="1" ht="24.95" customHeight="1" x14ac:dyDescent="0.2">
      <c r="A82" s="17"/>
      <c r="B82" s="18"/>
      <c r="C82" s="12" t="s">
        <v>53</v>
      </c>
      <c r="D82" s="17"/>
      <c r="E82" s="17"/>
      <c r="F82" s="17"/>
      <c r="G82" s="17"/>
      <c r="H82" s="17"/>
      <c r="I82" s="17"/>
      <c r="J82" s="17"/>
      <c r="K82" s="17"/>
      <c r="L82" s="22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2" customFormat="1" ht="6.95" customHeight="1" x14ac:dyDescent="0.2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22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2" customFormat="1" ht="12" customHeight="1" x14ac:dyDescent="0.2">
      <c r="A84" s="17"/>
      <c r="B84" s="18"/>
      <c r="C84" s="14" t="s">
        <v>5</v>
      </c>
      <c r="D84" s="17"/>
      <c r="E84" s="17"/>
      <c r="F84" s="17"/>
      <c r="G84" s="17"/>
      <c r="H84" s="17"/>
      <c r="I84" s="17"/>
      <c r="J84" s="17"/>
      <c r="K84" s="17"/>
      <c r="L84" s="22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2" customFormat="1" ht="16.5" customHeight="1" x14ac:dyDescent="0.2">
      <c r="A85" s="17"/>
      <c r="B85" s="18"/>
      <c r="C85" s="17"/>
      <c r="D85" s="17"/>
      <c r="E85" s="132" t="e">
        <f>E7</f>
        <v>#REF!</v>
      </c>
      <c r="F85" s="133"/>
      <c r="G85" s="133"/>
      <c r="H85" s="133"/>
      <c r="I85" s="17"/>
      <c r="J85" s="17"/>
      <c r="K85" s="17"/>
      <c r="L85" s="22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2" customFormat="1" ht="12" customHeight="1" x14ac:dyDescent="0.2">
      <c r="A86" s="17"/>
      <c r="B86" s="18"/>
      <c r="C86" s="14" t="s">
        <v>52</v>
      </c>
      <c r="D86" s="17"/>
      <c r="E86" s="17"/>
      <c r="F86" s="17"/>
      <c r="G86" s="17"/>
      <c r="H86" s="17"/>
      <c r="I86" s="17"/>
      <c r="J86" s="17"/>
      <c r="K86" s="17"/>
      <c r="L86" s="22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2" customFormat="1" ht="16.5" customHeight="1" x14ac:dyDescent="0.2">
      <c r="A87" s="17"/>
      <c r="B87" s="18"/>
      <c r="C87" s="17"/>
      <c r="D87" s="17"/>
      <c r="E87" s="130" t="str">
        <f>E9</f>
        <v>06 - Cyklistická cestička - 6. úsek</v>
      </c>
      <c r="F87" s="131"/>
      <c r="G87" s="131"/>
      <c r="H87" s="131"/>
      <c r="I87" s="17"/>
      <c r="J87" s="17"/>
      <c r="K87" s="17"/>
      <c r="L87" s="22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2" customFormat="1" ht="6.95" customHeight="1" x14ac:dyDescent="0.2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22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2" customFormat="1" ht="12" customHeight="1" x14ac:dyDescent="0.2">
      <c r="A89" s="17"/>
      <c r="B89" s="18"/>
      <c r="C89" s="14" t="s">
        <v>8</v>
      </c>
      <c r="D89" s="17"/>
      <c r="E89" s="17"/>
      <c r="F89" s="13" t="str">
        <f>F12</f>
        <v xml:space="preserve"> </v>
      </c>
      <c r="G89" s="17"/>
      <c r="H89" s="17"/>
      <c r="I89" s="14" t="s">
        <v>10</v>
      </c>
      <c r="J89" s="31" t="e">
        <f>IF(J12="","",J12)</f>
        <v>#REF!</v>
      </c>
      <c r="K89" s="17"/>
      <c r="L89" s="22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2" customFormat="1" ht="6.95" customHeight="1" x14ac:dyDescent="0.2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22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2" customFormat="1" ht="25.7" customHeight="1" x14ac:dyDescent="0.2">
      <c r="A91" s="17"/>
      <c r="B91" s="18"/>
      <c r="C91" s="14" t="s">
        <v>11</v>
      </c>
      <c r="D91" s="17"/>
      <c r="E91" s="17"/>
      <c r="F91" s="13" t="str">
        <f>E15</f>
        <v>Mesto Levice</v>
      </c>
      <c r="G91" s="17"/>
      <c r="H91" s="17"/>
      <c r="I91" s="14" t="s">
        <v>16</v>
      </c>
      <c r="J91" s="16" t="str">
        <f>E21</f>
        <v>STAVPROS PLUS s.r.o.</v>
      </c>
      <c r="K91" s="17"/>
      <c r="L91" s="22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2" customFormat="1" ht="15.2" customHeight="1" x14ac:dyDescent="0.2">
      <c r="A92" s="17"/>
      <c r="B92" s="18"/>
      <c r="C92" s="14" t="s">
        <v>15</v>
      </c>
      <c r="D92" s="17"/>
      <c r="E92" s="17"/>
      <c r="F92" s="13" t="e">
        <f>IF(E18="","",E18)</f>
        <v>#REF!</v>
      </c>
      <c r="G92" s="17"/>
      <c r="H92" s="17"/>
      <c r="I92" s="14" t="s">
        <v>19</v>
      </c>
      <c r="J92" s="16" t="e">
        <f>E24</f>
        <v>#REF!</v>
      </c>
      <c r="K92" s="17"/>
      <c r="L92" s="22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2" customFormat="1" ht="10.35" customHeight="1" x14ac:dyDescent="0.2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22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47" s="2" customFormat="1" ht="29.25" customHeight="1" x14ac:dyDescent="0.2">
      <c r="A94" s="17"/>
      <c r="B94" s="18"/>
      <c r="C94" s="61" t="s">
        <v>54</v>
      </c>
      <c r="D94" s="53"/>
      <c r="E94" s="53"/>
      <c r="F94" s="53"/>
      <c r="G94" s="53"/>
      <c r="H94" s="53"/>
      <c r="I94" s="53"/>
      <c r="J94" s="62" t="s">
        <v>55</v>
      </c>
      <c r="K94" s="53"/>
      <c r="L94" s="22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47" s="2" customFormat="1" ht="10.35" customHeight="1" x14ac:dyDescent="0.2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22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47" s="2" customFormat="1" ht="22.9" customHeight="1" x14ac:dyDescent="0.2">
      <c r="A96" s="17"/>
      <c r="B96" s="18"/>
      <c r="C96" s="63" t="s">
        <v>56</v>
      </c>
      <c r="D96" s="17"/>
      <c r="E96" s="17"/>
      <c r="F96" s="17"/>
      <c r="G96" s="17"/>
      <c r="H96" s="17"/>
      <c r="I96" s="17"/>
      <c r="J96" s="41">
        <f>J122</f>
        <v>0</v>
      </c>
      <c r="K96" s="17"/>
      <c r="L96" s="22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U96" s="8" t="s">
        <v>57</v>
      </c>
    </row>
    <row r="97" spans="1:31" s="4" customFormat="1" ht="24.95" customHeight="1" x14ac:dyDescent="0.2">
      <c r="B97" s="64"/>
      <c r="D97" s="65" t="s">
        <v>58</v>
      </c>
      <c r="E97" s="66"/>
      <c r="F97" s="66"/>
      <c r="G97" s="66"/>
      <c r="H97" s="66"/>
      <c r="I97" s="66"/>
      <c r="J97" s="67">
        <f>J123</f>
        <v>0</v>
      </c>
      <c r="L97" s="64"/>
    </row>
    <row r="98" spans="1:31" s="5" customFormat="1" ht="19.899999999999999" customHeight="1" x14ac:dyDescent="0.2">
      <c r="B98" s="68"/>
      <c r="D98" s="69" t="s">
        <v>59</v>
      </c>
      <c r="E98" s="70"/>
      <c r="F98" s="70"/>
      <c r="G98" s="70"/>
      <c r="H98" s="70"/>
      <c r="I98" s="70"/>
      <c r="J98" s="71">
        <f>J124</f>
        <v>0</v>
      </c>
      <c r="L98" s="68"/>
    </row>
    <row r="99" spans="1:31" s="5" customFormat="1" ht="19.899999999999999" customHeight="1" x14ac:dyDescent="0.2">
      <c r="B99" s="68"/>
      <c r="D99" s="69" t="s">
        <v>60</v>
      </c>
      <c r="E99" s="70"/>
      <c r="F99" s="70"/>
      <c r="G99" s="70"/>
      <c r="H99" s="70"/>
      <c r="I99" s="70"/>
      <c r="J99" s="71">
        <f>J137</f>
        <v>0</v>
      </c>
      <c r="L99" s="68"/>
    </row>
    <row r="100" spans="1:31" s="5" customFormat="1" ht="19.899999999999999" customHeight="1" x14ac:dyDescent="0.2">
      <c r="B100" s="68"/>
      <c r="D100" s="69" t="s">
        <v>61</v>
      </c>
      <c r="E100" s="70"/>
      <c r="F100" s="70"/>
      <c r="G100" s="70"/>
      <c r="H100" s="70"/>
      <c r="I100" s="70"/>
      <c r="J100" s="71">
        <f>J139</f>
        <v>0</v>
      </c>
      <c r="L100" s="68"/>
    </row>
    <row r="101" spans="1:31" s="5" customFormat="1" ht="19.899999999999999" customHeight="1" x14ac:dyDescent="0.2">
      <c r="B101" s="68"/>
      <c r="D101" s="69" t="s">
        <v>63</v>
      </c>
      <c r="E101" s="70"/>
      <c r="F101" s="70"/>
      <c r="G101" s="70"/>
      <c r="H101" s="70"/>
      <c r="I101" s="70"/>
      <c r="J101" s="71">
        <f>J144</f>
        <v>0</v>
      </c>
      <c r="L101" s="68"/>
    </row>
    <row r="102" spans="1:31" s="5" customFormat="1" ht="19.899999999999999" customHeight="1" x14ac:dyDescent="0.2">
      <c r="B102" s="68"/>
      <c r="D102" s="69" t="s">
        <v>64</v>
      </c>
      <c r="E102" s="70"/>
      <c r="F102" s="70"/>
      <c r="G102" s="70"/>
      <c r="H102" s="70"/>
      <c r="I102" s="70"/>
      <c r="J102" s="71">
        <f>J159</f>
        <v>0</v>
      </c>
      <c r="L102" s="68"/>
    </row>
    <row r="103" spans="1:31" s="2" customFormat="1" ht="21.75" customHeight="1" x14ac:dyDescent="0.2">
      <c r="A103" s="17"/>
      <c r="B103" s="18"/>
      <c r="C103" s="17"/>
      <c r="D103" s="17"/>
      <c r="E103" s="17"/>
      <c r="F103" s="17"/>
      <c r="G103" s="17"/>
      <c r="H103" s="17"/>
      <c r="I103" s="17"/>
      <c r="J103" s="17"/>
      <c r="K103" s="17"/>
      <c r="L103" s="22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2" customFormat="1" ht="6.95" customHeight="1" x14ac:dyDescent="0.2">
      <c r="A104" s="17"/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2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8" spans="1:31" s="2" customFormat="1" ht="6.95" customHeight="1" x14ac:dyDescent="0.2">
      <c r="A108" s="17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22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2" customFormat="1" ht="24.95" customHeight="1" x14ac:dyDescent="0.2">
      <c r="A109" s="17"/>
      <c r="B109" s="18"/>
      <c r="C109" s="12" t="s">
        <v>65</v>
      </c>
      <c r="D109" s="17"/>
      <c r="E109" s="17"/>
      <c r="F109" s="17"/>
      <c r="G109" s="17"/>
      <c r="H109" s="17"/>
      <c r="I109" s="17"/>
      <c r="J109" s="17"/>
      <c r="K109" s="17"/>
      <c r="L109" s="22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2" customFormat="1" ht="6.95" customHeight="1" x14ac:dyDescent="0.2">
      <c r="A110" s="17"/>
      <c r="B110" s="18"/>
      <c r="C110" s="17"/>
      <c r="D110" s="17"/>
      <c r="E110" s="17"/>
      <c r="F110" s="17"/>
      <c r="G110" s="17"/>
      <c r="H110" s="17"/>
      <c r="I110" s="17"/>
      <c r="J110" s="17"/>
      <c r="K110" s="17"/>
      <c r="L110" s="22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2" customFormat="1" ht="12" customHeight="1" x14ac:dyDescent="0.2">
      <c r="A111" s="17"/>
      <c r="B111" s="18"/>
      <c r="C111" s="14" t="s">
        <v>5</v>
      </c>
      <c r="D111" s="17"/>
      <c r="E111" s="17"/>
      <c r="F111" s="17"/>
      <c r="G111" s="17"/>
      <c r="H111" s="17"/>
      <c r="I111" s="17"/>
      <c r="J111" s="17"/>
      <c r="K111" s="17"/>
      <c r="L111" s="22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2" customFormat="1" ht="16.5" customHeight="1" x14ac:dyDescent="0.2">
      <c r="A112" s="17"/>
      <c r="B112" s="18"/>
      <c r="C112" s="17"/>
      <c r="D112" s="17"/>
      <c r="E112" s="132" t="e">
        <f>E7</f>
        <v>#REF!</v>
      </c>
      <c r="F112" s="133"/>
      <c r="G112" s="133"/>
      <c r="H112" s="133"/>
      <c r="I112" s="17"/>
      <c r="J112" s="17"/>
      <c r="K112" s="17"/>
      <c r="L112" s="22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65" s="2" customFormat="1" ht="12" customHeight="1" x14ac:dyDescent="0.2">
      <c r="A113" s="17"/>
      <c r="B113" s="18"/>
      <c r="C113" s="14" t="s">
        <v>52</v>
      </c>
      <c r="D113" s="17"/>
      <c r="E113" s="17"/>
      <c r="F113" s="17"/>
      <c r="G113" s="17"/>
      <c r="H113" s="17"/>
      <c r="I113" s="17"/>
      <c r="J113" s="17"/>
      <c r="K113" s="17"/>
      <c r="L113" s="22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65" s="2" customFormat="1" ht="16.5" customHeight="1" x14ac:dyDescent="0.2">
      <c r="A114" s="17"/>
      <c r="B114" s="18"/>
      <c r="C114" s="17"/>
      <c r="D114" s="17"/>
      <c r="E114" s="130" t="str">
        <f>E9</f>
        <v>06 - Cyklistická cestička - 6. úsek</v>
      </c>
      <c r="F114" s="131"/>
      <c r="G114" s="131"/>
      <c r="H114" s="131"/>
      <c r="I114" s="17"/>
      <c r="J114" s="17"/>
      <c r="K114" s="17"/>
      <c r="L114" s="22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65" s="2" customFormat="1" ht="6.95" customHeight="1" x14ac:dyDescent="0.2">
      <c r="A115" s="17"/>
      <c r="B115" s="18"/>
      <c r="C115" s="17"/>
      <c r="D115" s="17"/>
      <c r="E115" s="17"/>
      <c r="F115" s="17"/>
      <c r="G115" s="17"/>
      <c r="H115" s="17"/>
      <c r="I115" s="17"/>
      <c r="J115" s="17"/>
      <c r="K115" s="17"/>
      <c r="L115" s="22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65" s="2" customFormat="1" ht="12" customHeight="1" x14ac:dyDescent="0.2">
      <c r="A116" s="17"/>
      <c r="B116" s="18"/>
      <c r="C116" s="14" t="s">
        <v>8</v>
      </c>
      <c r="D116" s="17"/>
      <c r="E116" s="17"/>
      <c r="F116" s="13" t="str">
        <f>F12</f>
        <v xml:space="preserve"> </v>
      </c>
      <c r="G116" s="17"/>
      <c r="H116" s="17"/>
      <c r="I116" s="14" t="s">
        <v>10</v>
      </c>
      <c r="J116" s="31" t="e">
        <f>IF(J12="","",J12)</f>
        <v>#REF!</v>
      </c>
      <c r="K116" s="17"/>
      <c r="L116" s="22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65" s="2" customFormat="1" ht="6.95" customHeight="1" x14ac:dyDescent="0.2">
      <c r="A117" s="17"/>
      <c r="B117" s="18"/>
      <c r="C117" s="17"/>
      <c r="D117" s="17"/>
      <c r="E117" s="17"/>
      <c r="F117" s="17"/>
      <c r="G117" s="17"/>
      <c r="H117" s="17"/>
      <c r="I117" s="17"/>
      <c r="J117" s="17"/>
      <c r="K117" s="17"/>
      <c r="L117" s="22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65" s="2" customFormat="1" ht="25.7" customHeight="1" x14ac:dyDescent="0.2">
      <c r="A118" s="17"/>
      <c r="B118" s="18"/>
      <c r="C118" s="14" t="s">
        <v>11</v>
      </c>
      <c r="D118" s="17"/>
      <c r="E118" s="17"/>
      <c r="F118" s="13" t="str">
        <f>E15</f>
        <v>Mesto Levice</v>
      </c>
      <c r="G118" s="17"/>
      <c r="H118" s="17"/>
      <c r="I118" s="14" t="s">
        <v>16</v>
      </c>
      <c r="J118" s="16" t="str">
        <f>E21</f>
        <v>STAVPROS PLUS s.r.o.</v>
      </c>
      <c r="K118" s="17"/>
      <c r="L118" s="22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65" s="2" customFormat="1" ht="15.2" customHeight="1" x14ac:dyDescent="0.2">
      <c r="A119" s="17"/>
      <c r="B119" s="18"/>
      <c r="C119" s="14" t="s">
        <v>15</v>
      </c>
      <c r="D119" s="17"/>
      <c r="E119" s="17"/>
      <c r="F119" s="13" t="e">
        <f>IF(E18="","",E18)</f>
        <v>#REF!</v>
      </c>
      <c r="G119" s="17"/>
      <c r="H119" s="17"/>
      <c r="I119" s="14" t="s">
        <v>19</v>
      </c>
      <c r="J119" s="16" t="e">
        <f>E24</f>
        <v>#REF!</v>
      </c>
      <c r="K119" s="17"/>
      <c r="L119" s="22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65" s="2" customFormat="1" ht="10.35" customHeight="1" x14ac:dyDescent="0.2">
      <c r="A120" s="17"/>
      <c r="B120" s="18"/>
      <c r="C120" s="17"/>
      <c r="D120" s="17"/>
      <c r="E120" s="17"/>
      <c r="F120" s="17"/>
      <c r="G120" s="17"/>
      <c r="H120" s="17"/>
      <c r="I120" s="17"/>
      <c r="J120" s="17"/>
      <c r="K120" s="17"/>
      <c r="L120" s="22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65" s="6" customFormat="1" ht="29.25" customHeight="1" x14ac:dyDescent="0.2">
      <c r="A121" s="72"/>
      <c r="B121" s="73"/>
      <c r="C121" s="74" t="s">
        <v>66</v>
      </c>
      <c r="D121" s="75" t="s">
        <v>42</v>
      </c>
      <c r="E121" s="75" t="s">
        <v>40</v>
      </c>
      <c r="F121" s="75" t="s">
        <v>41</v>
      </c>
      <c r="G121" s="75" t="s">
        <v>67</v>
      </c>
      <c r="H121" s="75" t="s">
        <v>68</v>
      </c>
      <c r="I121" s="75" t="s">
        <v>69</v>
      </c>
      <c r="J121" s="76" t="s">
        <v>55</v>
      </c>
      <c r="K121" s="77" t="s">
        <v>70</v>
      </c>
      <c r="L121" s="78"/>
      <c r="M121" s="35" t="s">
        <v>0</v>
      </c>
      <c r="N121" s="36" t="s">
        <v>25</v>
      </c>
      <c r="O121" s="36" t="s">
        <v>71</v>
      </c>
      <c r="P121" s="36" t="s">
        <v>72</v>
      </c>
      <c r="Q121" s="36" t="s">
        <v>73</v>
      </c>
      <c r="R121" s="36" t="s">
        <v>74</v>
      </c>
      <c r="S121" s="36" t="s">
        <v>75</v>
      </c>
      <c r="T121" s="37" t="s">
        <v>76</v>
      </c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</row>
    <row r="122" spans="1:65" s="2" customFormat="1" ht="22.9" customHeight="1" x14ac:dyDescent="0.25">
      <c r="A122" s="17"/>
      <c r="B122" s="18"/>
      <c r="C122" s="40" t="s">
        <v>56</v>
      </c>
      <c r="D122" s="17"/>
      <c r="E122" s="17"/>
      <c r="F122" s="17"/>
      <c r="G122" s="17"/>
      <c r="H122" s="17"/>
      <c r="I122" s="17"/>
      <c r="J122" s="79">
        <f>BK122</f>
        <v>0</v>
      </c>
      <c r="K122" s="17"/>
      <c r="L122" s="18"/>
      <c r="M122" s="38"/>
      <c r="N122" s="32"/>
      <c r="O122" s="39"/>
      <c r="P122" s="80">
        <f>P123</f>
        <v>0</v>
      </c>
      <c r="Q122" s="39"/>
      <c r="R122" s="80">
        <f>R123</f>
        <v>379.66662311999994</v>
      </c>
      <c r="S122" s="39"/>
      <c r="T122" s="81">
        <f>T123</f>
        <v>226.65672000000001</v>
      </c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T122" s="8" t="s">
        <v>43</v>
      </c>
      <c r="AU122" s="8" t="s">
        <v>57</v>
      </c>
      <c r="BK122" s="82">
        <f>BK123</f>
        <v>0</v>
      </c>
    </row>
    <row r="123" spans="1:65" s="7" customFormat="1" ht="25.9" customHeight="1" x14ac:dyDescent="0.2">
      <c r="B123" s="83"/>
      <c r="D123" s="84" t="s">
        <v>43</v>
      </c>
      <c r="E123" s="85" t="s">
        <v>77</v>
      </c>
      <c r="F123" s="85" t="s">
        <v>78</v>
      </c>
      <c r="I123" s="86"/>
      <c r="J123" s="87">
        <f>BK123</f>
        <v>0</v>
      </c>
      <c r="L123" s="83"/>
      <c r="M123" s="88"/>
      <c r="N123" s="89"/>
      <c r="O123" s="89"/>
      <c r="P123" s="90">
        <f>P124+P137+P139+P144+P159</f>
        <v>0</v>
      </c>
      <c r="Q123" s="89"/>
      <c r="R123" s="90">
        <f>R124+R137+R139+R144+R159</f>
        <v>379.66662311999994</v>
      </c>
      <c r="S123" s="89"/>
      <c r="T123" s="91">
        <f>T124+T137+T139+T144+T159</f>
        <v>226.65672000000001</v>
      </c>
      <c r="AR123" s="84" t="s">
        <v>45</v>
      </c>
      <c r="AT123" s="92" t="s">
        <v>43</v>
      </c>
      <c r="AU123" s="92" t="s">
        <v>44</v>
      </c>
      <c r="AY123" s="84" t="s">
        <v>79</v>
      </c>
      <c r="BK123" s="93">
        <f>BK124+BK137+BK139+BK144+BK159</f>
        <v>0</v>
      </c>
    </row>
    <row r="124" spans="1:65" s="7" customFormat="1" ht="22.9" customHeight="1" x14ac:dyDescent="0.2">
      <c r="B124" s="83"/>
      <c r="D124" s="84" t="s">
        <v>43</v>
      </c>
      <c r="E124" s="94" t="s">
        <v>45</v>
      </c>
      <c r="F124" s="94" t="s">
        <v>80</v>
      </c>
      <c r="I124" s="86"/>
      <c r="J124" s="95">
        <f>BK124</f>
        <v>0</v>
      </c>
      <c r="L124" s="83"/>
      <c r="M124" s="88"/>
      <c r="N124" s="89"/>
      <c r="O124" s="89"/>
      <c r="P124" s="90">
        <f>SUM(P125:P136)</f>
        <v>0</v>
      </c>
      <c r="Q124" s="89"/>
      <c r="R124" s="90">
        <f>SUM(R125:R136)</f>
        <v>0.2415582</v>
      </c>
      <c r="S124" s="89"/>
      <c r="T124" s="91">
        <f>SUM(T125:T136)</f>
        <v>226.65672000000001</v>
      </c>
      <c r="AR124" s="84" t="s">
        <v>45</v>
      </c>
      <c r="AT124" s="92" t="s">
        <v>43</v>
      </c>
      <c r="AU124" s="92" t="s">
        <v>45</v>
      </c>
      <c r="AY124" s="84" t="s">
        <v>79</v>
      </c>
      <c r="BK124" s="93">
        <f>SUM(BK125:BK136)</f>
        <v>0</v>
      </c>
    </row>
    <row r="125" spans="1:65" s="2" customFormat="1" ht="37.9" customHeight="1" x14ac:dyDescent="0.2">
      <c r="A125" s="17"/>
      <c r="B125" s="96"/>
      <c r="C125" s="97" t="s">
        <v>45</v>
      </c>
      <c r="D125" s="97" t="s">
        <v>81</v>
      </c>
      <c r="E125" s="98" t="s">
        <v>339</v>
      </c>
      <c r="F125" s="99" t="s">
        <v>340</v>
      </c>
      <c r="G125" s="100" t="s">
        <v>92</v>
      </c>
      <c r="H125" s="101">
        <v>330</v>
      </c>
      <c r="I125" s="102"/>
      <c r="J125" s="101">
        <f t="shared" ref="J125:J136" si="0">ROUND(I125*H125,3)</f>
        <v>0</v>
      </c>
      <c r="K125" s="103"/>
      <c r="L125" s="18"/>
      <c r="M125" s="104" t="s">
        <v>0</v>
      </c>
      <c r="N125" s="105" t="s">
        <v>27</v>
      </c>
      <c r="O125" s="33"/>
      <c r="P125" s="106">
        <f t="shared" ref="P125:P136" si="1">O125*H125</f>
        <v>0</v>
      </c>
      <c r="Q125" s="106">
        <v>1.9000000000000001E-4</v>
      </c>
      <c r="R125" s="106">
        <f t="shared" ref="R125:R136" si="2">Q125*H125</f>
        <v>6.2700000000000006E-2</v>
      </c>
      <c r="S125" s="106">
        <v>0.254</v>
      </c>
      <c r="T125" s="107">
        <f t="shared" ref="T125:T136" si="3">S125*H125</f>
        <v>83.820000000000007</v>
      </c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R125" s="108" t="s">
        <v>85</v>
      </c>
      <c r="AT125" s="108" t="s">
        <v>81</v>
      </c>
      <c r="AU125" s="108" t="s">
        <v>86</v>
      </c>
      <c r="AY125" s="8" t="s">
        <v>79</v>
      </c>
      <c r="BE125" s="109">
        <f t="shared" ref="BE125:BE136" si="4">IF(N125="základná",J125,0)</f>
        <v>0</v>
      </c>
      <c r="BF125" s="109">
        <f t="shared" ref="BF125:BF136" si="5">IF(N125="znížená",J125,0)</f>
        <v>0</v>
      </c>
      <c r="BG125" s="109">
        <f t="shared" ref="BG125:BG136" si="6">IF(N125="zákl. prenesená",J125,0)</f>
        <v>0</v>
      </c>
      <c r="BH125" s="109">
        <f t="shared" ref="BH125:BH136" si="7">IF(N125="zníž. prenesená",J125,0)</f>
        <v>0</v>
      </c>
      <c r="BI125" s="109">
        <f t="shared" ref="BI125:BI136" si="8">IF(N125="nulová",J125,0)</f>
        <v>0</v>
      </c>
      <c r="BJ125" s="8" t="s">
        <v>86</v>
      </c>
      <c r="BK125" s="110">
        <f t="shared" ref="BK125:BK136" si="9">ROUND(I125*H125,3)</f>
        <v>0</v>
      </c>
      <c r="BL125" s="8" t="s">
        <v>85</v>
      </c>
      <c r="BM125" s="108" t="s">
        <v>341</v>
      </c>
    </row>
    <row r="126" spans="1:65" s="2" customFormat="1" ht="37.9" customHeight="1" x14ac:dyDescent="0.2">
      <c r="A126" s="17"/>
      <c r="B126" s="96"/>
      <c r="C126" s="97" t="s">
        <v>86</v>
      </c>
      <c r="D126" s="97" t="s">
        <v>81</v>
      </c>
      <c r="E126" s="98" t="s">
        <v>342</v>
      </c>
      <c r="F126" s="99" t="s">
        <v>343</v>
      </c>
      <c r="G126" s="100" t="s">
        <v>92</v>
      </c>
      <c r="H126" s="101">
        <v>1400.36</v>
      </c>
      <c r="I126" s="102"/>
      <c r="J126" s="101">
        <f t="shared" si="0"/>
        <v>0</v>
      </c>
      <c r="K126" s="103"/>
      <c r="L126" s="18"/>
      <c r="M126" s="104" t="s">
        <v>0</v>
      </c>
      <c r="N126" s="105" t="s">
        <v>27</v>
      </c>
      <c r="O126" s="33"/>
      <c r="P126" s="106">
        <f t="shared" si="1"/>
        <v>0</v>
      </c>
      <c r="Q126" s="106">
        <v>1.2E-4</v>
      </c>
      <c r="R126" s="106">
        <f t="shared" si="2"/>
        <v>0.1680432</v>
      </c>
      <c r="S126" s="106">
        <v>0.10199999999999999</v>
      </c>
      <c r="T126" s="107">
        <f t="shared" si="3"/>
        <v>142.83671999999999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R126" s="108" t="s">
        <v>85</v>
      </c>
      <c r="AT126" s="108" t="s">
        <v>81</v>
      </c>
      <c r="AU126" s="108" t="s">
        <v>86</v>
      </c>
      <c r="AY126" s="8" t="s">
        <v>79</v>
      </c>
      <c r="BE126" s="109">
        <f t="shared" si="4"/>
        <v>0</v>
      </c>
      <c r="BF126" s="109">
        <f t="shared" si="5"/>
        <v>0</v>
      </c>
      <c r="BG126" s="109">
        <f t="shared" si="6"/>
        <v>0</v>
      </c>
      <c r="BH126" s="109">
        <f t="shared" si="7"/>
        <v>0</v>
      </c>
      <c r="BI126" s="109">
        <f t="shared" si="8"/>
        <v>0</v>
      </c>
      <c r="BJ126" s="8" t="s">
        <v>86</v>
      </c>
      <c r="BK126" s="110">
        <f t="shared" si="9"/>
        <v>0</v>
      </c>
      <c r="BL126" s="8" t="s">
        <v>85</v>
      </c>
      <c r="BM126" s="108" t="s">
        <v>344</v>
      </c>
    </row>
    <row r="127" spans="1:65" s="2" customFormat="1" ht="24.2" customHeight="1" x14ac:dyDescent="0.2">
      <c r="A127" s="17"/>
      <c r="B127" s="96"/>
      <c r="C127" s="97" t="s">
        <v>91</v>
      </c>
      <c r="D127" s="97" t="s">
        <v>81</v>
      </c>
      <c r="E127" s="98" t="s">
        <v>106</v>
      </c>
      <c r="F127" s="99" t="s">
        <v>107</v>
      </c>
      <c r="G127" s="100" t="s">
        <v>103</v>
      </c>
      <c r="H127" s="101">
        <v>0.216</v>
      </c>
      <c r="I127" s="102"/>
      <c r="J127" s="101">
        <f t="shared" si="0"/>
        <v>0</v>
      </c>
      <c r="K127" s="103"/>
      <c r="L127" s="18"/>
      <c r="M127" s="104" t="s">
        <v>0</v>
      </c>
      <c r="N127" s="105" t="s">
        <v>27</v>
      </c>
      <c r="O127" s="33"/>
      <c r="P127" s="106">
        <f t="shared" si="1"/>
        <v>0</v>
      </c>
      <c r="Q127" s="106">
        <v>0</v>
      </c>
      <c r="R127" s="106">
        <f t="shared" si="2"/>
        <v>0</v>
      </c>
      <c r="S127" s="106">
        <v>0</v>
      </c>
      <c r="T127" s="107">
        <f t="shared" si="3"/>
        <v>0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R127" s="108" t="s">
        <v>85</v>
      </c>
      <c r="AT127" s="108" t="s">
        <v>81</v>
      </c>
      <c r="AU127" s="108" t="s">
        <v>86</v>
      </c>
      <c r="AY127" s="8" t="s">
        <v>79</v>
      </c>
      <c r="BE127" s="109">
        <f t="shared" si="4"/>
        <v>0</v>
      </c>
      <c r="BF127" s="109">
        <f t="shared" si="5"/>
        <v>0</v>
      </c>
      <c r="BG127" s="109">
        <f t="shared" si="6"/>
        <v>0</v>
      </c>
      <c r="BH127" s="109">
        <f t="shared" si="7"/>
        <v>0</v>
      </c>
      <c r="BI127" s="109">
        <f t="shared" si="8"/>
        <v>0</v>
      </c>
      <c r="BJ127" s="8" t="s">
        <v>86</v>
      </c>
      <c r="BK127" s="110">
        <f t="shared" si="9"/>
        <v>0</v>
      </c>
      <c r="BL127" s="8" t="s">
        <v>85</v>
      </c>
      <c r="BM127" s="108" t="s">
        <v>108</v>
      </c>
    </row>
    <row r="128" spans="1:65" s="2" customFormat="1" ht="37.9" customHeight="1" x14ac:dyDescent="0.2">
      <c r="A128" s="17"/>
      <c r="B128" s="96"/>
      <c r="C128" s="97" t="s">
        <v>85</v>
      </c>
      <c r="D128" s="97" t="s">
        <v>81</v>
      </c>
      <c r="E128" s="98" t="s">
        <v>110</v>
      </c>
      <c r="F128" s="99" t="s">
        <v>111</v>
      </c>
      <c r="G128" s="100" t="s">
        <v>103</v>
      </c>
      <c r="H128" s="101">
        <v>0.216</v>
      </c>
      <c r="I128" s="102"/>
      <c r="J128" s="101">
        <f t="shared" si="0"/>
        <v>0</v>
      </c>
      <c r="K128" s="103"/>
      <c r="L128" s="18"/>
      <c r="M128" s="104" t="s">
        <v>0</v>
      </c>
      <c r="N128" s="105" t="s">
        <v>27</v>
      </c>
      <c r="O128" s="33"/>
      <c r="P128" s="106">
        <f t="shared" si="1"/>
        <v>0</v>
      </c>
      <c r="Q128" s="106">
        <v>0</v>
      </c>
      <c r="R128" s="106">
        <f t="shared" si="2"/>
        <v>0</v>
      </c>
      <c r="S128" s="106">
        <v>0</v>
      </c>
      <c r="T128" s="107">
        <f t="shared" si="3"/>
        <v>0</v>
      </c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R128" s="108" t="s">
        <v>85</v>
      </c>
      <c r="AT128" s="108" t="s">
        <v>81</v>
      </c>
      <c r="AU128" s="108" t="s">
        <v>86</v>
      </c>
      <c r="AY128" s="8" t="s">
        <v>79</v>
      </c>
      <c r="BE128" s="109">
        <f t="shared" si="4"/>
        <v>0</v>
      </c>
      <c r="BF128" s="109">
        <f t="shared" si="5"/>
        <v>0</v>
      </c>
      <c r="BG128" s="109">
        <f t="shared" si="6"/>
        <v>0</v>
      </c>
      <c r="BH128" s="109">
        <f t="shared" si="7"/>
        <v>0</v>
      </c>
      <c r="BI128" s="109">
        <f t="shared" si="8"/>
        <v>0</v>
      </c>
      <c r="BJ128" s="8" t="s">
        <v>86</v>
      </c>
      <c r="BK128" s="110">
        <f t="shared" si="9"/>
        <v>0</v>
      </c>
      <c r="BL128" s="8" t="s">
        <v>85</v>
      </c>
      <c r="BM128" s="108" t="s">
        <v>112</v>
      </c>
    </row>
    <row r="129" spans="1:65" s="2" customFormat="1" ht="44.25" customHeight="1" x14ac:dyDescent="0.2">
      <c r="A129" s="17"/>
      <c r="B129" s="96"/>
      <c r="C129" s="97" t="s">
        <v>93</v>
      </c>
      <c r="D129" s="97" t="s">
        <v>81</v>
      </c>
      <c r="E129" s="98" t="s">
        <v>114</v>
      </c>
      <c r="F129" s="99" t="s">
        <v>115</v>
      </c>
      <c r="G129" s="100" t="s">
        <v>103</v>
      </c>
      <c r="H129" s="101">
        <v>3.6720000000000002</v>
      </c>
      <c r="I129" s="102"/>
      <c r="J129" s="101">
        <f t="shared" si="0"/>
        <v>0</v>
      </c>
      <c r="K129" s="103"/>
      <c r="L129" s="18"/>
      <c r="M129" s="104" t="s">
        <v>0</v>
      </c>
      <c r="N129" s="105" t="s">
        <v>27</v>
      </c>
      <c r="O129" s="33"/>
      <c r="P129" s="106">
        <f t="shared" si="1"/>
        <v>0</v>
      </c>
      <c r="Q129" s="106">
        <v>0</v>
      </c>
      <c r="R129" s="106">
        <f t="shared" si="2"/>
        <v>0</v>
      </c>
      <c r="S129" s="106">
        <v>0</v>
      </c>
      <c r="T129" s="107">
        <f t="shared" si="3"/>
        <v>0</v>
      </c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R129" s="108" t="s">
        <v>85</v>
      </c>
      <c r="AT129" s="108" t="s">
        <v>81</v>
      </c>
      <c r="AU129" s="108" t="s">
        <v>86</v>
      </c>
      <c r="AY129" s="8" t="s">
        <v>79</v>
      </c>
      <c r="BE129" s="109">
        <f t="shared" si="4"/>
        <v>0</v>
      </c>
      <c r="BF129" s="109">
        <f t="shared" si="5"/>
        <v>0</v>
      </c>
      <c r="BG129" s="109">
        <f t="shared" si="6"/>
        <v>0</v>
      </c>
      <c r="BH129" s="109">
        <f t="shared" si="7"/>
        <v>0</v>
      </c>
      <c r="BI129" s="109">
        <f t="shared" si="8"/>
        <v>0</v>
      </c>
      <c r="BJ129" s="8" t="s">
        <v>86</v>
      </c>
      <c r="BK129" s="110">
        <f t="shared" si="9"/>
        <v>0</v>
      </c>
      <c r="BL129" s="8" t="s">
        <v>85</v>
      </c>
      <c r="BM129" s="108" t="s">
        <v>116</v>
      </c>
    </row>
    <row r="130" spans="1:65" s="2" customFormat="1" ht="16.5" customHeight="1" x14ac:dyDescent="0.2">
      <c r="A130" s="17"/>
      <c r="B130" s="96"/>
      <c r="C130" s="97" t="s">
        <v>97</v>
      </c>
      <c r="D130" s="97" t="s">
        <v>81</v>
      </c>
      <c r="E130" s="98" t="s">
        <v>118</v>
      </c>
      <c r="F130" s="99" t="s">
        <v>119</v>
      </c>
      <c r="G130" s="100" t="s">
        <v>120</v>
      </c>
      <c r="H130" s="101">
        <v>0.32400000000000001</v>
      </c>
      <c r="I130" s="102"/>
      <c r="J130" s="101">
        <f t="shared" si="0"/>
        <v>0</v>
      </c>
      <c r="K130" s="103"/>
      <c r="L130" s="18"/>
      <c r="M130" s="104" t="s">
        <v>0</v>
      </c>
      <c r="N130" s="105" t="s">
        <v>27</v>
      </c>
      <c r="O130" s="33"/>
      <c r="P130" s="106">
        <f t="shared" si="1"/>
        <v>0</v>
      </c>
      <c r="Q130" s="106">
        <v>0</v>
      </c>
      <c r="R130" s="106">
        <f t="shared" si="2"/>
        <v>0</v>
      </c>
      <c r="S130" s="106">
        <v>0</v>
      </c>
      <c r="T130" s="107">
        <f t="shared" si="3"/>
        <v>0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R130" s="108" t="s">
        <v>85</v>
      </c>
      <c r="AT130" s="108" t="s">
        <v>81</v>
      </c>
      <c r="AU130" s="108" t="s">
        <v>86</v>
      </c>
      <c r="AY130" s="8" t="s">
        <v>79</v>
      </c>
      <c r="BE130" s="109">
        <f t="shared" si="4"/>
        <v>0</v>
      </c>
      <c r="BF130" s="109">
        <f t="shared" si="5"/>
        <v>0</v>
      </c>
      <c r="BG130" s="109">
        <f t="shared" si="6"/>
        <v>0</v>
      </c>
      <c r="BH130" s="109">
        <f t="shared" si="7"/>
        <v>0</v>
      </c>
      <c r="BI130" s="109">
        <f t="shared" si="8"/>
        <v>0</v>
      </c>
      <c r="BJ130" s="8" t="s">
        <v>86</v>
      </c>
      <c r="BK130" s="110">
        <f t="shared" si="9"/>
        <v>0</v>
      </c>
      <c r="BL130" s="8" t="s">
        <v>85</v>
      </c>
      <c r="BM130" s="108" t="s">
        <v>121</v>
      </c>
    </row>
    <row r="131" spans="1:65" s="2" customFormat="1" ht="21.75" customHeight="1" x14ac:dyDescent="0.2">
      <c r="A131" s="17"/>
      <c r="B131" s="96"/>
      <c r="C131" s="97" t="s">
        <v>99</v>
      </c>
      <c r="D131" s="97" t="s">
        <v>81</v>
      </c>
      <c r="E131" s="98" t="s">
        <v>123</v>
      </c>
      <c r="F131" s="99" t="s">
        <v>124</v>
      </c>
      <c r="G131" s="100" t="s">
        <v>92</v>
      </c>
      <c r="H131" s="101">
        <v>350</v>
      </c>
      <c r="I131" s="102"/>
      <c r="J131" s="101">
        <f t="shared" si="0"/>
        <v>0</v>
      </c>
      <c r="K131" s="103"/>
      <c r="L131" s="18"/>
      <c r="M131" s="104" t="s">
        <v>0</v>
      </c>
      <c r="N131" s="105" t="s">
        <v>27</v>
      </c>
      <c r="O131" s="33"/>
      <c r="P131" s="106">
        <f t="shared" si="1"/>
        <v>0</v>
      </c>
      <c r="Q131" s="106">
        <v>0</v>
      </c>
      <c r="R131" s="106">
        <f t="shared" si="2"/>
        <v>0</v>
      </c>
      <c r="S131" s="106">
        <v>0</v>
      </c>
      <c r="T131" s="107">
        <f t="shared" si="3"/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R131" s="108" t="s">
        <v>85</v>
      </c>
      <c r="AT131" s="108" t="s">
        <v>81</v>
      </c>
      <c r="AU131" s="108" t="s">
        <v>86</v>
      </c>
      <c r="AY131" s="8" t="s">
        <v>79</v>
      </c>
      <c r="BE131" s="109">
        <f t="shared" si="4"/>
        <v>0</v>
      </c>
      <c r="BF131" s="109">
        <f t="shared" si="5"/>
        <v>0</v>
      </c>
      <c r="BG131" s="109">
        <f t="shared" si="6"/>
        <v>0</v>
      </c>
      <c r="BH131" s="109">
        <f t="shared" si="7"/>
        <v>0</v>
      </c>
      <c r="BI131" s="109">
        <f t="shared" si="8"/>
        <v>0</v>
      </c>
      <c r="BJ131" s="8" t="s">
        <v>86</v>
      </c>
      <c r="BK131" s="110">
        <f t="shared" si="9"/>
        <v>0</v>
      </c>
      <c r="BL131" s="8" t="s">
        <v>85</v>
      </c>
      <c r="BM131" s="108" t="s">
        <v>125</v>
      </c>
    </row>
    <row r="132" spans="1:65" s="2" customFormat="1" ht="16.5" customHeight="1" x14ac:dyDescent="0.2">
      <c r="A132" s="17"/>
      <c r="B132" s="96"/>
      <c r="C132" s="111" t="s">
        <v>100</v>
      </c>
      <c r="D132" s="111" t="s">
        <v>127</v>
      </c>
      <c r="E132" s="112" t="s">
        <v>128</v>
      </c>
      <c r="F132" s="113" t="s">
        <v>129</v>
      </c>
      <c r="G132" s="114" t="s">
        <v>130</v>
      </c>
      <c r="H132" s="115">
        <v>10.815</v>
      </c>
      <c r="I132" s="116"/>
      <c r="J132" s="115">
        <f t="shared" si="0"/>
        <v>0</v>
      </c>
      <c r="K132" s="117"/>
      <c r="L132" s="118"/>
      <c r="M132" s="119" t="s">
        <v>0</v>
      </c>
      <c r="N132" s="120" t="s">
        <v>27</v>
      </c>
      <c r="O132" s="33"/>
      <c r="P132" s="106">
        <f t="shared" si="1"/>
        <v>0</v>
      </c>
      <c r="Q132" s="106">
        <v>1E-3</v>
      </c>
      <c r="R132" s="106">
        <f t="shared" si="2"/>
        <v>1.0815E-2</v>
      </c>
      <c r="S132" s="106">
        <v>0</v>
      </c>
      <c r="T132" s="107">
        <f t="shared" si="3"/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R132" s="108" t="s">
        <v>100</v>
      </c>
      <c r="AT132" s="108" t="s">
        <v>127</v>
      </c>
      <c r="AU132" s="108" t="s">
        <v>86</v>
      </c>
      <c r="AY132" s="8" t="s">
        <v>79</v>
      </c>
      <c r="BE132" s="109">
        <f t="shared" si="4"/>
        <v>0</v>
      </c>
      <c r="BF132" s="109">
        <f t="shared" si="5"/>
        <v>0</v>
      </c>
      <c r="BG132" s="109">
        <f t="shared" si="6"/>
        <v>0</v>
      </c>
      <c r="BH132" s="109">
        <f t="shared" si="7"/>
        <v>0</v>
      </c>
      <c r="BI132" s="109">
        <f t="shared" si="8"/>
        <v>0</v>
      </c>
      <c r="BJ132" s="8" t="s">
        <v>86</v>
      </c>
      <c r="BK132" s="110">
        <f t="shared" si="9"/>
        <v>0</v>
      </c>
      <c r="BL132" s="8" t="s">
        <v>85</v>
      </c>
      <c r="BM132" s="108" t="s">
        <v>131</v>
      </c>
    </row>
    <row r="133" spans="1:65" s="2" customFormat="1" ht="33" customHeight="1" x14ac:dyDescent="0.2">
      <c r="A133" s="17"/>
      <c r="B133" s="96"/>
      <c r="C133" s="97" t="s">
        <v>105</v>
      </c>
      <c r="D133" s="97" t="s">
        <v>81</v>
      </c>
      <c r="E133" s="98" t="s">
        <v>133</v>
      </c>
      <c r="F133" s="99" t="s">
        <v>134</v>
      </c>
      <c r="G133" s="100" t="s">
        <v>92</v>
      </c>
      <c r="H133" s="101">
        <v>350</v>
      </c>
      <c r="I133" s="102"/>
      <c r="J133" s="101">
        <f t="shared" si="0"/>
        <v>0</v>
      </c>
      <c r="K133" s="103"/>
      <c r="L133" s="18"/>
      <c r="M133" s="104" t="s">
        <v>0</v>
      </c>
      <c r="N133" s="105" t="s">
        <v>27</v>
      </c>
      <c r="O133" s="33"/>
      <c r="P133" s="106">
        <f t="shared" si="1"/>
        <v>0</v>
      </c>
      <c r="Q133" s="106">
        <v>0</v>
      </c>
      <c r="R133" s="106">
        <f t="shared" si="2"/>
        <v>0</v>
      </c>
      <c r="S133" s="106">
        <v>0</v>
      </c>
      <c r="T133" s="107">
        <f t="shared" si="3"/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R133" s="108" t="s">
        <v>85</v>
      </c>
      <c r="AT133" s="108" t="s">
        <v>81</v>
      </c>
      <c r="AU133" s="108" t="s">
        <v>86</v>
      </c>
      <c r="AY133" s="8" t="s">
        <v>79</v>
      </c>
      <c r="BE133" s="109">
        <f t="shared" si="4"/>
        <v>0</v>
      </c>
      <c r="BF133" s="109">
        <f t="shared" si="5"/>
        <v>0</v>
      </c>
      <c r="BG133" s="109">
        <f t="shared" si="6"/>
        <v>0</v>
      </c>
      <c r="BH133" s="109">
        <f t="shared" si="7"/>
        <v>0</v>
      </c>
      <c r="BI133" s="109">
        <f t="shared" si="8"/>
        <v>0</v>
      </c>
      <c r="BJ133" s="8" t="s">
        <v>86</v>
      </c>
      <c r="BK133" s="110">
        <f t="shared" si="9"/>
        <v>0</v>
      </c>
      <c r="BL133" s="8" t="s">
        <v>85</v>
      </c>
      <c r="BM133" s="108" t="s">
        <v>135</v>
      </c>
    </row>
    <row r="134" spans="1:65" s="2" customFormat="1" ht="24.2" customHeight="1" x14ac:dyDescent="0.2">
      <c r="A134" s="17"/>
      <c r="B134" s="96"/>
      <c r="C134" s="97" t="s">
        <v>109</v>
      </c>
      <c r="D134" s="97" t="s">
        <v>81</v>
      </c>
      <c r="E134" s="98" t="s">
        <v>137</v>
      </c>
      <c r="F134" s="99" t="s">
        <v>138</v>
      </c>
      <c r="G134" s="100" t="s">
        <v>92</v>
      </c>
      <c r="H134" s="101">
        <v>350</v>
      </c>
      <c r="I134" s="102"/>
      <c r="J134" s="101">
        <f t="shared" si="0"/>
        <v>0</v>
      </c>
      <c r="K134" s="103"/>
      <c r="L134" s="18"/>
      <c r="M134" s="104" t="s">
        <v>0</v>
      </c>
      <c r="N134" s="105" t="s">
        <v>27</v>
      </c>
      <c r="O134" s="33"/>
      <c r="P134" s="106">
        <f t="shared" si="1"/>
        <v>0</v>
      </c>
      <c r="Q134" s="106">
        <v>0</v>
      </c>
      <c r="R134" s="106">
        <f t="shared" si="2"/>
        <v>0</v>
      </c>
      <c r="S134" s="106">
        <v>0</v>
      </c>
      <c r="T134" s="107">
        <f t="shared" si="3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R134" s="108" t="s">
        <v>85</v>
      </c>
      <c r="AT134" s="108" t="s">
        <v>81</v>
      </c>
      <c r="AU134" s="108" t="s">
        <v>86</v>
      </c>
      <c r="AY134" s="8" t="s">
        <v>79</v>
      </c>
      <c r="BE134" s="109">
        <f t="shared" si="4"/>
        <v>0</v>
      </c>
      <c r="BF134" s="109">
        <f t="shared" si="5"/>
        <v>0</v>
      </c>
      <c r="BG134" s="109">
        <f t="shared" si="6"/>
        <v>0</v>
      </c>
      <c r="BH134" s="109">
        <f t="shared" si="7"/>
        <v>0</v>
      </c>
      <c r="BI134" s="109">
        <f t="shared" si="8"/>
        <v>0</v>
      </c>
      <c r="BJ134" s="8" t="s">
        <v>86</v>
      </c>
      <c r="BK134" s="110">
        <f t="shared" si="9"/>
        <v>0</v>
      </c>
      <c r="BL134" s="8" t="s">
        <v>85</v>
      </c>
      <c r="BM134" s="108" t="s">
        <v>139</v>
      </c>
    </row>
    <row r="135" spans="1:65" s="2" customFormat="1" ht="24.2" customHeight="1" x14ac:dyDescent="0.2">
      <c r="A135" s="17"/>
      <c r="B135" s="96"/>
      <c r="C135" s="97" t="s">
        <v>113</v>
      </c>
      <c r="D135" s="97" t="s">
        <v>81</v>
      </c>
      <c r="E135" s="98" t="s">
        <v>141</v>
      </c>
      <c r="F135" s="99" t="s">
        <v>142</v>
      </c>
      <c r="G135" s="100" t="s">
        <v>92</v>
      </c>
      <c r="H135" s="101">
        <v>350</v>
      </c>
      <c r="I135" s="102"/>
      <c r="J135" s="101">
        <f t="shared" si="0"/>
        <v>0</v>
      </c>
      <c r="K135" s="103"/>
      <c r="L135" s="18"/>
      <c r="M135" s="104" t="s">
        <v>0</v>
      </c>
      <c r="N135" s="105" t="s">
        <v>27</v>
      </c>
      <c r="O135" s="33"/>
      <c r="P135" s="106">
        <f t="shared" si="1"/>
        <v>0</v>
      </c>
      <c r="Q135" s="106">
        <v>0</v>
      </c>
      <c r="R135" s="106">
        <f t="shared" si="2"/>
        <v>0</v>
      </c>
      <c r="S135" s="106">
        <v>0</v>
      </c>
      <c r="T135" s="107">
        <f t="shared" si="3"/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08" t="s">
        <v>85</v>
      </c>
      <c r="AT135" s="108" t="s">
        <v>81</v>
      </c>
      <c r="AU135" s="108" t="s">
        <v>86</v>
      </c>
      <c r="AY135" s="8" t="s">
        <v>79</v>
      </c>
      <c r="BE135" s="109">
        <f t="shared" si="4"/>
        <v>0</v>
      </c>
      <c r="BF135" s="109">
        <f t="shared" si="5"/>
        <v>0</v>
      </c>
      <c r="BG135" s="109">
        <f t="shared" si="6"/>
        <v>0</v>
      </c>
      <c r="BH135" s="109">
        <f t="shared" si="7"/>
        <v>0</v>
      </c>
      <c r="BI135" s="109">
        <f t="shared" si="8"/>
        <v>0</v>
      </c>
      <c r="BJ135" s="8" t="s">
        <v>86</v>
      </c>
      <c r="BK135" s="110">
        <f t="shared" si="9"/>
        <v>0</v>
      </c>
      <c r="BL135" s="8" t="s">
        <v>85</v>
      </c>
      <c r="BM135" s="108" t="s">
        <v>143</v>
      </c>
    </row>
    <row r="136" spans="1:65" s="2" customFormat="1" ht="24.2" customHeight="1" x14ac:dyDescent="0.2">
      <c r="A136" s="17"/>
      <c r="B136" s="96"/>
      <c r="C136" s="97" t="s">
        <v>117</v>
      </c>
      <c r="D136" s="97" t="s">
        <v>81</v>
      </c>
      <c r="E136" s="98" t="s">
        <v>145</v>
      </c>
      <c r="F136" s="99" t="s">
        <v>146</v>
      </c>
      <c r="G136" s="100" t="s">
        <v>92</v>
      </c>
      <c r="H136" s="101">
        <v>350</v>
      </c>
      <c r="I136" s="102"/>
      <c r="J136" s="101">
        <f t="shared" si="0"/>
        <v>0</v>
      </c>
      <c r="K136" s="103"/>
      <c r="L136" s="18"/>
      <c r="M136" s="104" t="s">
        <v>0</v>
      </c>
      <c r="N136" s="105" t="s">
        <v>27</v>
      </c>
      <c r="O136" s="33"/>
      <c r="P136" s="106">
        <f t="shared" si="1"/>
        <v>0</v>
      </c>
      <c r="Q136" s="106">
        <v>0</v>
      </c>
      <c r="R136" s="106">
        <f t="shared" si="2"/>
        <v>0</v>
      </c>
      <c r="S136" s="106">
        <v>0</v>
      </c>
      <c r="T136" s="107">
        <f t="shared" si="3"/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08" t="s">
        <v>85</v>
      </c>
      <c r="AT136" s="108" t="s">
        <v>81</v>
      </c>
      <c r="AU136" s="108" t="s">
        <v>86</v>
      </c>
      <c r="AY136" s="8" t="s">
        <v>79</v>
      </c>
      <c r="BE136" s="109">
        <f t="shared" si="4"/>
        <v>0</v>
      </c>
      <c r="BF136" s="109">
        <f t="shared" si="5"/>
        <v>0</v>
      </c>
      <c r="BG136" s="109">
        <f t="shared" si="6"/>
        <v>0</v>
      </c>
      <c r="BH136" s="109">
        <f t="shared" si="7"/>
        <v>0</v>
      </c>
      <c r="BI136" s="109">
        <f t="shared" si="8"/>
        <v>0</v>
      </c>
      <c r="BJ136" s="8" t="s">
        <v>86</v>
      </c>
      <c r="BK136" s="110">
        <f t="shared" si="9"/>
        <v>0</v>
      </c>
      <c r="BL136" s="8" t="s">
        <v>85</v>
      </c>
      <c r="BM136" s="108" t="s">
        <v>147</v>
      </c>
    </row>
    <row r="137" spans="1:65" s="7" customFormat="1" ht="22.9" customHeight="1" x14ac:dyDescent="0.2">
      <c r="B137" s="83"/>
      <c r="D137" s="84" t="s">
        <v>43</v>
      </c>
      <c r="E137" s="94" t="s">
        <v>86</v>
      </c>
      <c r="F137" s="94" t="s">
        <v>148</v>
      </c>
      <c r="I137" s="86"/>
      <c r="J137" s="95">
        <f>BK137</f>
        <v>0</v>
      </c>
      <c r="L137" s="83"/>
      <c r="M137" s="88"/>
      <c r="N137" s="89"/>
      <c r="O137" s="89"/>
      <c r="P137" s="90">
        <f>P138</f>
        <v>0</v>
      </c>
      <c r="Q137" s="89"/>
      <c r="R137" s="90">
        <f>R138</f>
        <v>0.50073632000000001</v>
      </c>
      <c r="S137" s="89"/>
      <c r="T137" s="91">
        <f>T138</f>
        <v>0</v>
      </c>
      <c r="AR137" s="84" t="s">
        <v>45</v>
      </c>
      <c r="AT137" s="92" t="s">
        <v>43</v>
      </c>
      <c r="AU137" s="92" t="s">
        <v>45</v>
      </c>
      <c r="AY137" s="84" t="s">
        <v>79</v>
      </c>
      <c r="BK137" s="93">
        <f>BK138</f>
        <v>0</v>
      </c>
    </row>
    <row r="138" spans="1:65" s="2" customFormat="1" ht="16.5" customHeight="1" x14ac:dyDescent="0.2">
      <c r="A138" s="17"/>
      <c r="B138" s="96"/>
      <c r="C138" s="97" t="s">
        <v>122</v>
      </c>
      <c r="D138" s="97" t="s">
        <v>81</v>
      </c>
      <c r="E138" s="98" t="s">
        <v>150</v>
      </c>
      <c r="F138" s="99" t="s">
        <v>151</v>
      </c>
      <c r="G138" s="100" t="s">
        <v>103</v>
      </c>
      <c r="H138" s="101">
        <v>0.224</v>
      </c>
      <c r="I138" s="102"/>
      <c r="J138" s="101">
        <f>ROUND(I138*H138,3)</f>
        <v>0</v>
      </c>
      <c r="K138" s="103"/>
      <c r="L138" s="18"/>
      <c r="M138" s="104" t="s">
        <v>0</v>
      </c>
      <c r="N138" s="105" t="s">
        <v>27</v>
      </c>
      <c r="O138" s="33"/>
      <c r="P138" s="106">
        <f>O138*H138</f>
        <v>0</v>
      </c>
      <c r="Q138" s="106">
        <v>2.23543</v>
      </c>
      <c r="R138" s="106">
        <f>Q138*H138</f>
        <v>0.50073632000000001</v>
      </c>
      <c r="S138" s="106">
        <v>0</v>
      </c>
      <c r="T138" s="107">
        <f>S138*H138</f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R138" s="108" t="s">
        <v>85</v>
      </c>
      <c r="AT138" s="108" t="s">
        <v>81</v>
      </c>
      <c r="AU138" s="108" t="s">
        <v>86</v>
      </c>
      <c r="AY138" s="8" t="s">
        <v>79</v>
      </c>
      <c r="BE138" s="109">
        <f>IF(N138="základná",J138,0)</f>
        <v>0</v>
      </c>
      <c r="BF138" s="109">
        <f>IF(N138="znížená",J138,0)</f>
        <v>0</v>
      </c>
      <c r="BG138" s="109">
        <f>IF(N138="zákl. prenesená",J138,0)</f>
        <v>0</v>
      </c>
      <c r="BH138" s="109">
        <f>IF(N138="zníž. prenesená",J138,0)</f>
        <v>0</v>
      </c>
      <c r="BI138" s="109">
        <f>IF(N138="nulová",J138,0)</f>
        <v>0</v>
      </c>
      <c r="BJ138" s="8" t="s">
        <v>86</v>
      </c>
      <c r="BK138" s="110">
        <f>ROUND(I138*H138,3)</f>
        <v>0</v>
      </c>
      <c r="BL138" s="8" t="s">
        <v>85</v>
      </c>
      <c r="BM138" s="108" t="s">
        <v>152</v>
      </c>
    </row>
    <row r="139" spans="1:65" s="7" customFormat="1" ht="22.9" customHeight="1" x14ac:dyDescent="0.2">
      <c r="B139" s="83"/>
      <c r="D139" s="84" t="s">
        <v>43</v>
      </c>
      <c r="E139" s="94" t="s">
        <v>93</v>
      </c>
      <c r="F139" s="94" t="s">
        <v>153</v>
      </c>
      <c r="I139" s="86"/>
      <c r="J139" s="95">
        <f>BK139</f>
        <v>0</v>
      </c>
      <c r="L139" s="83"/>
      <c r="M139" s="88"/>
      <c r="N139" s="89"/>
      <c r="O139" s="89"/>
      <c r="P139" s="90">
        <f>SUM(P140:P143)</f>
        <v>0</v>
      </c>
      <c r="Q139" s="89"/>
      <c r="R139" s="90">
        <f>SUM(R140:R143)</f>
        <v>377.42545359999997</v>
      </c>
      <c r="S139" s="89"/>
      <c r="T139" s="91">
        <f>SUM(T140:T143)</f>
        <v>0</v>
      </c>
      <c r="AR139" s="84" t="s">
        <v>45</v>
      </c>
      <c r="AT139" s="92" t="s">
        <v>43</v>
      </c>
      <c r="AU139" s="92" t="s">
        <v>45</v>
      </c>
      <c r="AY139" s="84" t="s">
        <v>79</v>
      </c>
      <c r="BK139" s="93">
        <f>SUM(BK140:BK143)</f>
        <v>0</v>
      </c>
    </row>
    <row r="140" spans="1:65" s="2" customFormat="1" ht="24.2" customHeight="1" x14ac:dyDescent="0.2">
      <c r="A140" s="17"/>
      <c r="B140" s="96"/>
      <c r="C140" s="97" t="s">
        <v>126</v>
      </c>
      <c r="D140" s="97" t="s">
        <v>81</v>
      </c>
      <c r="E140" s="98" t="s">
        <v>154</v>
      </c>
      <c r="F140" s="99" t="s">
        <v>155</v>
      </c>
      <c r="G140" s="100" t="s">
        <v>92</v>
      </c>
      <c r="H140" s="101">
        <v>330</v>
      </c>
      <c r="I140" s="102"/>
      <c r="J140" s="101">
        <f>ROUND(I140*H140,3)</f>
        <v>0</v>
      </c>
      <c r="K140" s="103"/>
      <c r="L140" s="18"/>
      <c r="M140" s="104" t="s">
        <v>0</v>
      </c>
      <c r="N140" s="105" t="s">
        <v>27</v>
      </c>
      <c r="O140" s="33"/>
      <c r="P140" s="106">
        <f>O140*H140</f>
        <v>0</v>
      </c>
      <c r="Q140" s="106">
        <v>0.33445999999999998</v>
      </c>
      <c r="R140" s="106">
        <f>Q140*H140</f>
        <v>110.37179999999999</v>
      </c>
      <c r="S140" s="106">
        <v>0</v>
      </c>
      <c r="T140" s="107">
        <f>S140*H140</f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R140" s="108" t="s">
        <v>85</v>
      </c>
      <c r="AT140" s="108" t="s">
        <v>81</v>
      </c>
      <c r="AU140" s="108" t="s">
        <v>86</v>
      </c>
      <c r="AY140" s="8" t="s">
        <v>79</v>
      </c>
      <c r="BE140" s="109">
        <f>IF(N140="základná",J140,0)</f>
        <v>0</v>
      </c>
      <c r="BF140" s="109">
        <f>IF(N140="znížená",J140,0)</f>
        <v>0</v>
      </c>
      <c r="BG140" s="109">
        <f>IF(N140="zákl. prenesená",J140,0)</f>
        <v>0</v>
      </c>
      <c r="BH140" s="109">
        <f>IF(N140="zníž. prenesená",J140,0)</f>
        <v>0</v>
      </c>
      <c r="BI140" s="109">
        <f>IF(N140="nulová",J140,0)</f>
        <v>0</v>
      </c>
      <c r="BJ140" s="8" t="s">
        <v>86</v>
      </c>
      <c r="BK140" s="110">
        <f>ROUND(I140*H140,3)</f>
        <v>0</v>
      </c>
      <c r="BL140" s="8" t="s">
        <v>85</v>
      </c>
      <c r="BM140" s="108" t="s">
        <v>156</v>
      </c>
    </row>
    <row r="141" spans="1:65" s="2" customFormat="1" ht="33" customHeight="1" x14ac:dyDescent="0.2">
      <c r="A141" s="17"/>
      <c r="B141" s="96"/>
      <c r="C141" s="97" t="s">
        <v>132</v>
      </c>
      <c r="D141" s="97" t="s">
        <v>81</v>
      </c>
      <c r="E141" s="98" t="s">
        <v>158</v>
      </c>
      <c r="F141" s="99" t="s">
        <v>159</v>
      </c>
      <c r="G141" s="100" t="s">
        <v>92</v>
      </c>
      <c r="H141" s="101">
        <v>1400.36</v>
      </c>
      <c r="I141" s="102"/>
      <c r="J141" s="101">
        <f>ROUND(I141*H141,3)</f>
        <v>0</v>
      </c>
      <c r="K141" s="103"/>
      <c r="L141" s="18"/>
      <c r="M141" s="104" t="s">
        <v>0</v>
      </c>
      <c r="N141" s="105" t="s">
        <v>27</v>
      </c>
      <c r="O141" s="33"/>
      <c r="P141" s="106">
        <f>O141*H141</f>
        <v>0</v>
      </c>
      <c r="Q141" s="106">
        <v>7.5300000000000002E-3</v>
      </c>
      <c r="R141" s="106">
        <f>Q141*H141</f>
        <v>10.544710799999999</v>
      </c>
      <c r="S141" s="106">
        <v>0</v>
      </c>
      <c r="T141" s="107">
        <f>S141*H141</f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08" t="s">
        <v>85</v>
      </c>
      <c r="AT141" s="108" t="s">
        <v>81</v>
      </c>
      <c r="AU141" s="108" t="s">
        <v>86</v>
      </c>
      <c r="AY141" s="8" t="s">
        <v>79</v>
      </c>
      <c r="BE141" s="109">
        <f>IF(N141="základná",J141,0)</f>
        <v>0</v>
      </c>
      <c r="BF141" s="109">
        <f>IF(N141="znížená",J141,0)</f>
        <v>0</v>
      </c>
      <c r="BG141" s="109">
        <f>IF(N141="zákl. prenesená",J141,0)</f>
        <v>0</v>
      </c>
      <c r="BH141" s="109">
        <f>IF(N141="zníž. prenesená",J141,0)</f>
        <v>0</v>
      </c>
      <c r="BI141" s="109">
        <f>IF(N141="nulová",J141,0)</f>
        <v>0</v>
      </c>
      <c r="BJ141" s="8" t="s">
        <v>86</v>
      </c>
      <c r="BK141" s="110">
        <f>ROUND(I141*H141,3)</f>
        <v>0</v>
      </c>
      <c r="BL141" s="8" t="s">
        <v>85</v>
      </c>
      <c r="BM141" s="108" t="s">
        <v>160</v>
      </c>
    </row>
    <row r="142" spans="1:65" s="2" customFormat="1" ht="33" customHeight="1" x14ac:dyDescent="0.2">
      <c r="A142" s="17"/>
      <c r="B142" s="96"/>
      <c r="C142" s="97" t="s">
        <v>136</v>
      </c>
      <c r="D142" s="97" t="s">
        <v>81</v>
      </c>
      <c r="E142" s="98" t="s">
        <v>162</v>
      </c>
      <c r="F142" s="99" t="s">
        <v>163</v>
      </c>
      <c r="G142" s="100" t="s">
        <v>92</v>
      </c>
      <c r="H142" s="101">
        <v>1730.36</v>
      </c>
      <c r="I142" s="102"/>
      <c r="J142" s="101">
        <f>ROUND(I142*H142,3)</f>
        <v>0</v>
      </c>
      <c r="K142" s="103"/>
      <c r="L142" s="18"/>
      <c r="M142" s="104" t="s">
        <v>0</v>
      </c>
      <c r="N142" s="105" t="s">
        <v>27</v>
      </c>
      <c r="O142" s="33"/>
      <c r="P142" s="106">
        <f>O142*H142</f>
        <v>0</v>
      </c>
      <c r="Q142" s="106">
        <v>0.10373</v>
      </c>
      <c r="R142" s="106">
        <f>Q142*H142</f>
        <v>179.4902428</v>
      </c>
      <c r="S142" s="106">
        <v>0</v>
      </c>
      <c r="T142" s="107">
        <f>S142*H142</f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R142" s="108" t="s">
        <v>85</v>
      </c>
      <c r="AT142" s="108" t="s">
        <v>81</v>
      </c>
      <c r="AU142" s="108" t="s">
        <v>86</v>
      </c>
      <c r="AY142" s="8" t="s">
        <v>79</v>
      </c>
      <c r="BE142" s="109">
        <f>IF(N142="základná",J142,0)</f>
        <v>0</v>
      </c>
      <c r="BF142" s="109">
        <f>IF(N142="znížená",J142,0)</f>
        <v>0</v>
      </c>
      <c r="BG142" s="109">
        <f>IF(N142="zákl. prenesená",J142,0)</f>
        <v>0</v>
      </c>
      <c r="BH142" s="109">
        <f>IF(N142="zníž. prenesená",J142,0)</f>
        <v>0</v>
      </c>
      <c r="BI142" s="109">
        <f>IF(N142="nulová",J142,0)</f>
        <v>0</v>
      </c>
      <c r="BJ142" s="8" t="s">
        <v>86</v>
      </c>
      <c r="BK142" s="110">
        <f>ROUND(I142*H142,3)</f>
        <v>0</v>
      </c>
      <c r="BL142" s="8" t="s">
        <v>85</v>
      </c>
      <c r="BM142" s="108" t="s">
        <v>164</v>
      </c>
    </row>
    <row r="143" spans="1:65" s="2" customFormat="1" ht="33" customHeight="1" x14ac:dyDescent="0.2">
      <c r="A143" s="17"/>
      <c r="B143" s="96"/>
      <c r="C143" s="97" t="s">
        <v>140</v>
      </c>
      <c r="D143" s="97" t="s">
        <v>81</v>
      </c>
      <c r="E143" s="98" t="s">
        <v>166</v>
      </c>
      <c r="F143" s="99" t="s">
        <v>167</v>
      </c>
      <c r="G143" s="100" t="s">
        <v>92</v>
      </c>
      <c r="H143" s="101">
        <v>330</v>
      </c>
      <c r="I143" s="102"/>
      <c r="J143" s="101">
        <f>ROUND(I143*H143,3)</f>
        <v>0</v>
      </c>
      <c r="K143" s="103"/>
      <c r="L143" s="18"/>
      <c r="M143" s="104" t="s">
        <v>0</v>
      </c>
      <c r="N143" s="105" t="s">
        <v>27</v>
      </c>
      <c r="O143" s="33"/>
      <c r="P143" s="106">
        <f>O143*H143</f>
        <v>0</v>
      </c>
      <c r="Q143" s="106">
        <v>0.23338999999999999</v>
      </c>
      <c r="R143" s="106">
        <f>Q143*H143</f>
        <v>77.018699999999995</v>
      </c>
      <c r="S143" s="106">
        <v>0</v>
      </c>
      <c r="T143" s="107">
        <f>S143*H143</f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08" t="s">
        <v>85</v>
      </c>
      <c r="AT143" s="108" t="s">
        <v>81</v>
      </c>
      <c r="AU143" s="108" t="s">
        <v>86</v>
      </c>
      <c r="AY143" s="8" t="s">
        <v>79</v>
      </c>
      <c r="BE143" s="109">
        <f>IF(N143="základná",J143,0)</f>
        <v>0</v>
      </c>
      <c r="BF143" s="109">
        <f>IF(N143="znížená",J143,0)</f>
        <v>0</v>
      </c>
      <c r="BG143" s="109">
        <f>IF(N143="zákl. prenesená",J143,0)</f>
        <v>0</v>
      </c>
      <c r="BH143" s="109">
        <f>IF(N143="zníž. prenesená",J143,0)</f>
        <v>0</v>
      </c>
      <c r="BI143" s="109">
        <f>IF(N143="nulová",J143,0)</f>
        <v>0</v>
      </c>
      <c r="BJ143" s="8" t="s">
        <v>86</v>
      </c>
      <c r="BK143" s="110">
        <f>ROUND(I143*H143,3)</f>
        <v>0</v>
      </c>
      <c r="BL143" s="8" t="s">
        <v>85</v>
      </c>
      <c r="BM143" s="108" t="s">
        <v>168</v>
      </c>
    </row>
    <row r="144" spans="1:65" s="7" customFormat="1" ht="22.9" customHeight="1" x14ac:dyDescent="0.2">
      <c r="B144" s="83"/>
      <c r="D144" s="84" t="s">
        <v>43</v>
      </c>
      <c r="E144" s="94" t="s">
        <v>105</v>
      </c>
      <c r="F144" s="94" t="s">
        <v>175</v>
      </c>
      <c r="I144" s="86"/>
      <c r="J144" s="95">
        <f>BK144</f>
        <v>0</v>
      </c>
      <c r="L144" s="83"/>
      <c r="M144" s="88"/>
      <c r="N144" s="89"/>
      <c r="O144" s="89"/>
      <c r="P144" s="90">
        <f>SUM(P145:P158)</f>
        <v>0</v>
      </c>
      <c r="Q144" s="89"/>
      <c r="R144" s="90">
        <f>SUM(R145:R158)</f>
        <v>1.498875</v>
      </c>
      <c r="S144" s="89"/>
      <c r="T144" s="91">
        <f>SUM(T145:T158)</f>
        <v>0</v>
      </c>
      <c r="AR144" s="84" t="s">
        <v>45</v>
      </c>
      <c r="AT144" s="92" t="s">
        <v>43</v>
      </c>
      <c r="AU144" s="92" t="s">
        <v>45</v>
      </c>
      <c r="AY144" s="84" t="s">
        <v>79</v>
      </c>
      <c r="BK144" s="93">
        <f>SUM(BK145:BK158)</f>
        <v>0</v>
      </c>
    </row>
    <row r="145" spans="1:65" s="2" customFormat="1" ht="24.2" customHeight="1" x14ac:dyDescent="0.2">
      <c r="A145" s="17"/>
      <c r="B145" s="96"/>
      <c r="C145" s="97" t="s">
        <v>144</v>
      </c>
      <c r="D145" s="97" t="s">
        <v>81</v>
      </c>
      <c r="E145" s="98" t="s">
        <v>177</v>
      </c>
      <c r="F145" s="99" t="s">
        <v>178</v>
      </c>
      <c r="G145" s="100" t="s">
        <v>84</v>
      </c>
      <c r="H145" s="101">
        <v>4</v>
      </c>
      <c r="I145" s="102"/>
      <c r="J145" s="101">
        <f t="shared" ref="J145:J158" si="10">ROUND(I145*H145,3)</f>
        <v>0</v>
      </c>
      <c r="K145" s="103"/>
      <c r="L145" s="18"/>
      <c r="M145" s="104" t="s">
        <v>0</v>
      </c>
      <c r="N145" s="105" t="s">
        <v>27</v>
      </c>
      <c r="O145" s="33"/>
      <c r="P145" s="106">
        <f t="shared" ref="P145:P158" si="11">O145*H145</f>
        <v>0</v>
      </c>
      <c r="Q145" s="106">
        <v>0.22133</v>
      </c>
      <c r="R145" s="106">
        <f t="shared" ref="R145:R158" si="12">Q145*H145</f>
        <v>0.88532</v>
      </c>
      <c r="S145" s="106">
        <v>0</v>
      </c>
      <c r="T145" s="107">
        <f t="shared" ref="T145:T158" si="13">S145*H145</f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108" t="s">
        <v>85</v>
      </c>
      <c r="AT145" s="108" t="s">
        <v>81</v>
      </c>
      <c r="AU145" s="108" t="s">
        <v>86</v>
      </c>
      <c r="AY145" s="8" t="s">
        <v>79</v>
      </c>
      <c r="BE145" s="109">
        <f t="shared" ref="BE145:BE158" si="14">IF(N145="základná",J145,0)</f>
        <v>0</v>
      </c>
      <c r="BF145" s="109">
        <f t="shared" ref="BF145:BF158" si="15">IF(N145="znížená",J145,0)</f>
        <v>0</v>
      </c>
      <c r="BG145" s="109">
        <f t="shared" ref="BG145:BG158" si="16">IF(N145="zákl. prenesená",J145,0)</f>
        <v>0</v>
      </c>
      <c r="BH145" s="109">
        <f t="shared" ref="BH145:BH158" si="17">IF(N145="zníž. prenesená",J145,0)</f>
        <v>0</v>
      </c>
      <c r="BI145" s="109">
        <f t="shared" ref="BI145:BI158" si="18">IF(N145="nulová",J145,0)</f>
        <v>0</v>
      </c>
      <c r="BJ145" s="8" t="s">
        <v>86</v>
      </c>
      <c r="BK145" s="110">
        <f t="shared" ref="BK145:BK158" si="19">ROUND(I145*H145,3)</f>
        <v>0</v>
      </c>
      <c r="BL145" s="8" t="s">
        <v>85</v>
      </c>
      <c r="BM145" s="108" t="s">
        <v>179</v>
      </c>
    </row>
    <row r="146" spans="1:65" s="2" customFormat="1" ht="37.9" customHeight="1" x14ac:dyDescent="0.2">
      <c r="A146" s="17"/>
      <c r="B146" s="96"/>
      <c r="C146" s="111" t="s">
        <v>149</v>
      </c>
      <c r="D146" s="111" t="s">
        <v>127</v>
      </c>
      <c r="E146" s="112" t="s">
        <v>186</v>
      </c>
      <c r="F146" s="113" t="s">
        <v>187</v>
      </c>
      <c r="G146" s="114" t="s">
        <v>84</v>
      </c>
      <c r="H146" s="115">
        <v>2</v>
      </c>
      <c r="I146" s="116"/>
      <c r="J146" s="115">
        <f t="shared" si="10"/>
        <v>0</v>
      </c>
      <c r="K146" s="117"/>
      <c r="L146" s="118"/>
      <c r="M146" s="119" t="s">
        <v>0</v>
      </c>
      <c r="N146" s="120" t="s">
        <v>27</v>
      </c>
      <c r="O146" s="33"/>
      <c r="P146" s="106">
        <f t="shared" si="11"/>
        <v>0</v>
      </c>
      <c r="Q146" s="106">
        <v>8.9999999999999998E-4</v>
      </c>
      <c r="R146" s="106">
        <f t="shared" si="12"/>
        <v>1.8E-3</v>
      </c>
      <c r="S146" s="106">
        <v>0</v>
      </c>
      <c r="T146" s="107">
        <f t="shared" si="13"/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08" t="s">
        <v>100</v>
      </c>
      <c r="AT146" s="108" t="s">
        <v>127</v>
      </c>
      <c r="AU146" s="108" t="s">
        <v>86</v>
      </c>
      <c r="AY146" s="8" t="s">
        <v>79</v>
      </c>
      <c r="BE146" s="109">
        <f t="shared" si="14"/>
        <v>0</v>
      </c>
      <c r="BF146" s="109">
        <f t="shared" si="15"/>
        <v>0</v>
      </c>
      <c r="BG146" s="109">
        <f t="shared" si="16"/>
        <v>0</v>
      </c>
      <c r="BH146" s="109">
        <f t="shared" si="17"/>
        <v>0</v>
      </c>
      <c r="BI146" s="109">
        <f t="shared" si="18"/>
        <v>0</v>
      </c>
      <c r="BJ146" s="8" t="s">
        <v>86</v>
      </c>
      <c r="BK146" s="110">
        <f t="shared" si="19"/>
        <v>0</v>
      </c>
      <c r="BL146" s="8" t="s">
        <v>85</v>
      </c>
      <c r="BM146" s="108" t="s">
        <v>188</v>
      </c>
    </row>
    <row r="147" spans="1:65" s="2" customFormat="1" ht="37.9" customHeight="1" x14ac:dyDescent="0.2">
      <c r="A147" s="17"/>
      <c r="B147" s="96"/>
      <c r="C147" s="111" t="s">
        <v>3</v>
      </c>
      <c r="D147" s="111" t="s">
        <v>127</v>
      </c>
      <c r="E147" s="112" t="s">
        <v>190</v>
      </c>
      <c r="F147" s="113" t="s">
        <v>191</v>
      </c>
      <c r="G147" s="114" t="s">
        <v>84</v>
      </c>
      <c r="H147" s="115">
        <v>2</v>
      </c>
      <c r="I147" s="116"/>
      <c r="J147" s="115">
        <f t="shared" si="10"/>
        <v>0</v>
      </c>
      <c r="K147" s="117"/>
      <c r="L147" s="118"/>
      <c r="M147" s="119" t="s">
        <v>0</v>
      </c>
      <c r="N147" s="120" t="s">
        <v>27</v>
      </c>
      <c r="O147" s="33"/>
      <c r="P147" s="106">
        <f t="shared" si="11"/>
        <v>0</v>
      </c>
      <c r="Q147" s="106">
        <v>8.9999999999999998E-4</v>
      </c>
      <c r="R147" s="106">
        <f t="shared" si="12"/>
        <v>1.8E-3</v>
      </c>
      <c r="S147" s="106">
        <v>0</v>
      </c>
      <c r="T147" s="107">
        <f t="shared" si="13"/>
        <v>0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R147" s="108" t="s">
        <v>100</v>
      </c>
      <c r="AT147" s="108" t="s">
        <v>127</v>
      </c>
      <c r="AU147" s="108" t="s">
        <v>86</v>
      </c>
      <c r="AY147" s="8" t="s">
        <v>79</v>
      </c>
      <c r="BE147" s="109">
        <f t="shared" si="14"/>
        <v>0</v>
      </c>
      <c r="BF147" s="109">
        <f t="shared" si="15"/>
        <v>0</v>
      </c>
      <c r="BG147" s="109">
        <f t="shared" si="16"/>
        <v>0</v>
      </c>
      <c r="BH147" s="109">
        <f t="shared" si="17"/>
        <v>0</v>
      </c>
      <c r="BI147" s="109">
        <f t="shared" si="18"/>
        <v>0</v>
      </c>
      <c r="BJ147" s="8" t="s">
        <v>86</v>
      </c>
      <c r="BK147" s="110">
        <f t="shared" si="19"/>
        <v>0</v>
      </c>
      <c r="BL147" s="8" t="s">
        <v>85</v>
      </c>
      <c r="BM147" s="108" t="s">
        <v>192</v>
      </c>
    </row>
    <row r="148" spans="1:65" s="2" customFormat="1" ht="24.2" customHeight="1" x14ac:dyDescent="0.2">
      <c r="A148" s="17"/>
      <c r="B148" s="96"/>
      <c r="C148" s="97" t="s">
        <v>157</v>
      </c>
      <c r="D148" s="97" t="s">
        <v>81</v>
      </c>
      <c r="E148" s="98" t="s">
        <v>202</v>
      </c>
      <c r="F148" s="99" t="s">
        <v>203</v>
      </c>
      <c r="G148" s="100" t="s">
        <v>84</v>
      </c>
      <c r="H148" s="101">
        <v>4</v>
      </c>
      <c r="I148" s="102"/>
      <c r="J148" s="101">
        <f t="shared" si="10"/>
        <v>0</v>
      </c>
      <c r="K148" s="103"/>
      <c r="L148" s="18"/>
      <c r="M148" s="104" t="s">
        <v>0</v>
      </c>
      <c r="N148" s="105" t="s">
        <v>27</v>
      </c>
      <c r="O148" s="33"/>
      <c r="P148" s="106">
        <f t="shared" si="11"/>
        <v>0</v>
      </c>
      <c r="Q148" s="106">
        <v>0.11958000000000001</v>
      </c>
      <c r="R148" s="106">
        <f t="shared" si="12"/>
        <v>0.47832000000000002</v>
      </c>
      <c r="S148" s="106">
        <v>0</v>
      </c>
      <c r="T148" s="107">
        <f t="shared" si="13"/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108" t="s">
        <v>85</v>
      </c>
      <c r="AT148" s="108" t="s">
        <v>81</v>
      </c>
      <c r="AU148" s="108" t="s">
        <v>86</v>
      </c>
      <c r="AY148" s="8" t="s">
        <v>79</v>
      </c>
      <c r="BE148" s="109">
        <f t="shared" si="14"/>
        <v>0</v>
      </c>
      <c r="BF148" s="109">
        <f t="shared" si="15"/>
        <v>0</v>
      </c>
      <c r="BG148" s="109">
        <f t="shared" si="16"/>
        <v>0</v>
      </c>
      <c r="BH148" s="109">
        <f t="shared" si="17"/>
        <v>0</v>
      </c>
      <c r="BI148" s="109">
        <f t="shared" si="18"/>
        <v>0</v>
      </c>
      <c r="BJ148" s="8" t="s">
        <v>86</v>
      </c>
      <c r="BK148" s="110">
        <f t="shared" si="19"/>
        <v>0</v>
      </c>
      <c r="BL148" s="8" t="s">
        <v>85</v>
      </c>
      <c r="BM148" s="108" t="s">
        <v>204</v>
      </c>
    </row>
    <row r="149" spans="1:65" s="2" customFormat="1" ht="16.5" customHeight="1" x14ac:dyDescent="0.2">
      <c r="A149" s="17"/>
      <c r="B149" s="96"/>
      <c r="C149" s="111" t="s">
        <v>161</v>
      </c>
      <c r="D149" s="111" t="s">
        <v>127</v>
      </c>
      <c r="E149" s="112" t="s">
        <v>206</v>
      </c>
      <c r="F149" s="113" t="s">
        <v>207</v>
      </c>
      <c r="G149" s="114" t="s">
        <v>84</v>
      </c>
      <c r="H149" s="115">
        <v>4</v>
      </c>
      <c r="I149" s="116"/>
      <c r="J149" s="115">
        <f t="shared" si="10"/>
        <v>0</v>
      </c>
      <c r="K149" s="117"/>
      <c r="L149" s="118"/>
      <c r="M149" s="119" t="s">
        <v>0</v>
      </c>
      <c r="N149" s="120" t="s">
        <v>27</v>
      </c>
      <c r="O149" s="33"/>
      <c r="P149" s="106">
        <f t="shared" si="11"/>
        <v>0</v>
      </c>
      <c r="Q149" s="106">
        <v>1.4E-3</v>
      </c>
      <c r="R149" s="106">
        <f t="shared" si="12"/>
        <v>5.5999999999999999E-3</v>
      </c>
      <c r="S149" s="106">
        <v>0</v>
      </c>
      <c r="T149" s="107">
        <f t="shared" si="13"/>
        <v>0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R149" s="108" t="s">
        <v>100</v>
      </c>
      <c r="AT149" s="108" t="s">
        <v>127</v>
      </c>
      <c r="AU149" s="108" t="s">
        <v>86</v>
      </c>
      <c r="AY149" s="8" t="s">
        <v>79</v>
      </c>
      <c r="BE149" s="109">
        <f t="shared" si="14"/>
        <v>0</v>
      </c>
      <c r="BF149" s="109">
        <f t="shared" si="15"/>
        <v>0</v>
      </c>
      <c r="BG149" s="109">
        <f t="shared" si="16"/>
        <v>0</v>
      </c>
      <c r="BH149" s="109">
        <f t="shared" si="17"/>
        <v>0</v>
      </c>
      <c r="BI149" s="109">
        <f t="shared" si="18"/>
        <v>0</v>
      </c>
      <c r="BJ149" s="8" t="s">
        <v>86</v>
      </c>
      <c r="BK149" s="110">
        <f t="shared" si="19"/>
        <v>0</v>
      </c>
      <c r="BL149" s="8" t="s">
        <v>85</v>
      </c>
      <c r="BM149" s="108" t="s">
        <v>208</v>
      </c>
    </row>
    <row r="150" spans="1:65" s="2" customFormat="1" ht="37.9" customHeight="1" x14ac:dyDescent="0.2">
      <c r="A150" s="17"/>
      <c r="B150" s="96"/>
      <c r="C150" s="97" t="s">
        <v>165</v>
      </c>
      <c r="D150" s="97" t="s">
        <v>81</v>
      </c>
      <c r="E150" s="98" t="s">
        <v>210</v>
      </c>
      <c r="F150" s="99" t="s">
        <v>211</v>
      </c>
      <c r="G150" s="100" t="s">
        <v>92</v>
      </c>
      <c r="H150" s="101">
        <v>16</v>
      </c>
      <c r="I150" s="102"/>
      <c r="J150" s="101">
        <f t="shared" si="10"/>
        <v>0</v>
      </c>
      <c r="K150" s="103"/>
      <c r="L150" s="18"/>
      <c r="M150" s="104" t="s">
        <v>0</v>
      </c>
      <c r="N150" s="105" t="s">
        <v>27</v>
      </c>
      <c r="O150" s="33"/>
      <c r="P150" s="106">
        <f t="shared" si="11"/>
        <v>0</v>
      </c>
      <c r="Q150" s="106">
        <v>8.9999999999999998E-4</v>
      </c>
      <c r="R150" s="106">
        <f t="shared" si="12"/>
        <v>1.44E-2</v>
      </c>
      <c r="S150" s="106">
        <v>0</v>
      </c>
      <c r="T150" s="107">
        <f t="shared" si="13"/>
        <v>0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R150" s="108" t="s">
        <v>85</v>
      </c>
      <c r="AT150" s="108" t="s">
        <v>81</v>
      </c>
      <c r="AU150" s="108" t="s">
        <v>86</v>
      </c>
      <c r="AY150" s="8" t="s">
        <v>79</v>
      </c>
      <c r="BE150" s="109">
        <f t="shared" si="14"/>
        <v>0</v>
      </c>
      <c r="BF150" s="109">
        <f t="shared" si="15"/>
        <v>0</v>
      </c>
      <c r="BG150" s="109">
        <f t="shared" si="16"/>
        <v>0</v>
      </c>
      <c r="BH150" s="109">
        <f t="shared" si="17"/>
        <v>0</v>
      </c>
      <c r="BI150" s="109">
        <f t="shared" si="18"/>
        <v>0</v>
      </c>
      <c r="BJ150" s="8" t="s">
        <v>86</v>
      </c>
      <c r="BK150" s="110">
        <f t="shared" si="19"/>
        <v>0</v>
      </c>
      <c r="BL150" s="8" t="s">
        <v>85</v>
      </c>
      <c r="BM150" s="108" t="s">
        <v>212</v>
      </c>
    </row>
    <row r="151" spans="1:65" s="2" customFormat="1" ht="24.2" customHeight="1" x14ac:dyDescent="0.2">
      <c r="A151" s="17"/>
      <c r="B151" s="96"/>
      <c r="C151" s="97" t="s">
        <v>170</v>
      </c>
      <c r="D151" s="97" t="s">
        <v>81</v>
      </c>
      <c r="E151" s="98" t="s">
        <v>214</v>
      </c>
      <c r="F151" s="99" t="s">
        <v>215</v>
      </c>
      <c r="G151" s="100" t="s">
        <v>92</v>
      </c>
      <c r="H151" s="101">
        <v>16</v>
      </c>
      <c r="I151" s="102"/>
      <c r="J151" s="101">
        <f t="shared" si="10"/>
        <v>0</v>
      </c>
      <c r="K151" s="103"/>
      <c r="L151" s="18"/>
      <c r="M151" s="104" t="s">
        <v>0</v>
      </c>
      <c r="N151" s="105" t="s">
        <v>27</v>
      </c>
      <c r="O151" s="33"/>
      <c r="P151" s="106">
        <f t="shared" si="11"/>
        <v>0</v>
      </c>
      <c r="Q151" s="106">
        <v>1.0000000000000001E-5</v>
      </c>
      <c r="R151" s="106">
        <f t="shared" si="12"/>
        <v>1.6000000000000001E-4</v>
      </c>
      <c r="S151" s="106">
        <v>0</v>
      </c>
      <c r="T151" s="107">
        <f t="shared" si="13"/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08" t="s">
        <v>85</v>
      </c>
      <c r="AT151" s="108" t="s">
        <v>81</v>
      </c>
      <c r="AU151" s="108" t="s">
        <v>86</v>
      </c>
      <c r="AY151" s="8" t="s">
        <v>79</v>
      </c>
      <c r="BE151" s="109">
        <f t="shared" si="14"/>
        <v>0</v>
      </c>
      <c r="BF151" s="109">
        <f t="shared" si="15"/>
        <v>0</v>
      </c>
      <c r="BG151" s="109">
        <f t="shared" si="16"/>
        <v>0</v>
      </c>
      <c r="BH151" s="109">
        <f t="shared" si="17"/>
        <v>0</v>
      </c>
      <c r="BI151" s="109">
        <f t="shared" si="18"/>
        <v>0</v>
      </c>
      <c r="BJ151" s="8" t="s">
        <v>86</v>
      </c>
      <c r="BK151" s="110">
        <f t="shared" si="19"/>
        <v>0</v>
      </c>
      <c r="BL151" s="8" t="s">
        <v>85</v>
      </c>
      <c r="BM151" s="108" t="s">
        <v>216</v>
      </c>
    </row>
    <row r="152" spans="1:65" s="2" customFormat="1" ht="16.5" customHeight="1" x14ac:dyDescent="0.2">
      <c r="A152" s="17"/>
      <c r="B152" s="96"/>
      <c r="C152" s="97" t="s">
        <v>171</v>
      </c>
      <c r="D152" s="97" t="s">
        <v>81</v>
      </c>
      <c r="E152" s="98" t="s">
        <v>228</v>
      </c>
      <c r="F152" s="99" t="s">
        <v>229</v>
      </c>
      <c r="G152" s="100" t="s">
        <v>98</v>
      </c>
      <c r="H152" s="101">
        <v>245</v>
      </c>
      <c r="I152" s="102"/>
      <c r="J152" s="101">
        <f t="shared" si="10"/>
        <v>0</v>
      </c>
      <c r="K152" s="103"/>
      <c r="L152" s="18"/>
      <c r="M152" s="104" t="s">
        <v>0</v>
      </c>
      <c r="N152" s="105" t="s">
        <v>27</v>
      </c>
      <c r="O152" s="33"/>
      <c r="P152" s="106">
        <f t="shared" si="11"/>
        <v>0</v>
      </c>
      <c r="Q152" s="106">
        <v>0</v>
      </c>
      <c r="R152" s="106">
        <f t="shared" si="12"/>
        <v>0</v>
      </c>
      <c r="S152" s="106">
        <v>0</v>
      </c>
      <c r="T152" s="107">
        <f t="shared" si="13"/>
        <v>0</v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R152" s="108" t="s">
        <v>85</v>
      </c>
      <c r="AT152" s="108" t="s">
        <v>81</v>
      </c>
      <c r="AU152" s="108" t="s">
        <v>86</v>
      </c>
      <c r="AY152" s="8" t="s">
        <v>79</v>
      </c>
      <c r="BE152" s="109">
        <f t="shared" si="14"/>
        <v>0</v>
      </c>
      <c r="BF152" s="109">
        <f t="shared" si="15"/>
        <v>0</v>
      </c>
      <c r="BG152" s="109">
        <f t="shared" si="16"/>
        <v>0</v>
      </c>
      <c r="BH152" s="109">
        <f t="shared" si="17"/>
        <v>0</v>
      </c>
      <c r="BI152" s="109">
        <f t="shared" si="18"/>
        <v>0</v>
      </c>
      <c r="BJ152" s="8" t="s">
        <v>86</v>
      </c>
      <c r="BK152" s="110">
        <f t="shared" si="19"/>
        <v>0</v>
      </c>
      <c r="BL152" s="8" t="s">
        <v>85</v>
      </c>
      <c r="BM152" s="108" t="s">
        <v>345</v>
      </c>
    </row>
    <row r="153" spans="1:65" s="2" customFormat="1" ht="16.5" customHeight="1" x14ac:dyDescent="0.2">
      <c r="A153" s="17"/>
      <c r="B153" s="96"/>
      <c r="C153" s="97" t="s">
        <v>176</v>
      </c>
      <c r="D153" s="97" t="s">
        <v>81</v>
      </c>
      <c r="E153" s="98" t="s">
        <v>231</v>
      </c>
      <c r="F153" s="99" t="s">
        <v>232</v>
      </c>
      <c r="G153" s="100" t="s">
        <v>92</v>
      </c>
      <c r="H153" s="101">
        <v>245</v>
      </c>
      <c r="I153" s="102"/>
      <c r="J153" s="101">
        <f t="shared" si="10"/>
        <v>0</v>
      </c>
      <c r="K153" s="103"/>
      <c r="L153" s="18"/>
      <c r="M153" s="104" t="s">
        <v>0</v>
      </c>
      <c r="N153" s="105" t="s">
        <v>27</v>
      </c>
      <c r="O153" s="33"/>
      <c r="P153" s="106">
        <f t="shared" si="11"/>
        <v>0</v>
      </c>
      <c r="Q153" s="106">
        <v>1.1E-4</v>
      </c>
      <c r="R153" s="106">
        <f t="shared" si="12"/>
        <v>2.6950000000000002E-2</v>
      </c>
      <c r="S153" s="106">
        <v>0</v>
      </c>
      <c r="T153" s="107">
        <f t="shared" si="13"/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08" t="s">
        <v>85</v>
      </c>
      <c r="AT153" s="108" t="s">
        <v>81</v>
      </c>
      <c r="AU153" s="108" t="s">
        <v>86</v>
      </c>
      <c r="AY153" s="8" t="s">
        <v>79</v>
      </c>
      <c r="BE153" s="109">
        <f t="shared" si="14"/>
        <v>0</v>
      </c>
      <c r="BF153" s="109">
        <f t="shared" si="15"/>
        <v>0</v>
      </c>
      <c r="BG153" s="109">
        <f t="shared" si="16"/>
        <v>0</v>
      </c>
      <c r="BH153" s="109">
        <f t="shared" si="17"/>
        <v>0</v>
      </c>
      <c r="BI153" s="109">
        <f t="shared" si="18"/>
        <v>0</v>
      </c>
      <c r="BJ153" s="8" t="s">
        <v>86</v>
      </c>
      <c r="BK153" s="110">
        <f t="shared" si="19"/>
        <v>0</v>
      </c>
      <c r="BL153" s="8" t="s">
        <v>85</v>
      </c>
      <c r="BM153" s="108" t="s">
        <v>346</v>
      </c>
    </row>
    <row r="154" spans="1:65" s="2" customFormat="1" ht="16.5" customHeight="1" x14ac:dyDescent="0.2">
      <c r="A154" s="17"/>
      <c r="B154" s="96"/>
      <c r="C154" s="111" t="s">
        <v>180</v>
      </c>
      <c r="D154" s="111" t="s">
        <v>127</v>
      </c>
      <c r="E154" s="112" t="s">
        <v>233</v>
      </c>
      <c r="F154" s="113" t="s">
        <v>234</v>
      </c>
      <c r="G154" s="114" t="s">
        <v>92</v>
      </c>
      <c r="H154" s="115">
        <v>281.75</v>
      </c>
      <c r="I154" s="116"/>
      <c r="J154" s="115">
        <f t="shared" si="10"/>
        <v>0</v>
      </c>
      <c r="K154" s="117"/>
      <c r="L154" s="118"/>
      <c r="M154" s="119" t="s">
        <v>0</v>
      </c>
      <c r="N154" s="120" t="s">
        <v>27</v>
      </c>
      <c r="O154" s="33"/>
      <c r="P154" s="106">
        <f t="shared" si="11"/>
        <v>0</v>
      </c>
      <c r="Q154" s="106">
        <v>2.9999999999999997E-4</v>
      </c>
      <c r="R154" s="106">
        <f t="shared" si="12"/>
        <v>8.4524999999999989E-2</v>
      </c>
      <c r="S154" s="106">
        <v>0</v>
      </c>
      <c r="T154" s="107">
        <f t="shared" si="13"/>
        <v>0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R154" s="108" t="s">
        <v>100</v>
      </c>
      <c r="AT154" s="108" t="s">
        <v>127</v>
      </c>
      <c r="AU154" s="108" t="s">
        <v>86</v>
      </c>
      <c r="AY154" s="8" t="s">
        <v>79</v>
      </c>
      <c r="BE154" s="109">
        <f t="shared" si="14"/>
        <v>0</v>
      </c>
      <c r="BF154" s="109">
        <f t="shared" si="15"/>
        <v>0</v>
      </c>
      <c r="BG154" s="109">
        <f t="shared" si="16"/>
        <v>0</v>
      </c>
      <c r="BH154" s="109">
        <f t="shared" si="17"/>
        <v>0</v>
      </c>
      <c r="BI154" s="109">
        <f t="shared" si="18"/>
        <v>0</v>
      </c>
      <c r="BJ154" s="8" t="s">
        <v>86</v>
      </c>
      <c r="BK154" s="110">
        <f t="shared" si="19"/>
        <v>0</v>
      </c>
      <c r="BL154" s="8" t="s">
        <v>85</v>
      </c>
      <c r="BM154" s="108" t="s">
        <v>347</v>
      </c>
    </row>
    <row r="155" spans="1:65" s="2" customFormat="1" ht="24.2" customHeight="1" x14ac:dyDescent="0.2">
      <c r="A155" s="17"/>
      <c r="B155" s="96"/>
      <c r="C155" s="97" t="s">
        <v>184</v>
      </c>
      <c r="D155" s="97" t="s">
        <v>81</v>
      </c>
      <c r="E155" s="98" t="s">
        <v>235</v>
      </c>
      <c r="F155" s="99" t="s">
        <v>236</v>
      </c>
      <c r="G155" s="100" t="s">
        <v>120</v>
      </c>
      <c r="H155" s="101">
        <v>226.65700000000001</v>
      </c>
      <c r="I155" s="102"/>
      <c r="J155" s="101">
        <f t="shared" si="10"/>
        <v>0</v>
      </c>
      <c r="K155" s="103"/>
      <c r="L155" s="18"/>
      <c r="M155" s="104" t="s">
        <v>0</v>
      </c>
      <c r="N155" s="105" t="s">
        <v>27</v>
      </c>
      <c r="O155" s="33"/>
      <c r="P155" s="106">
        <f t="shared" si="11"/>
        <v>0</v>
      </c>
      <c r="Q155" s="106">
        <v>0</v>
      </c>
      <c r="R155" s="106">
        <f t="shared" si="12"/>
        <v>0</v>
      </c>
      <c r="S155" s="106">
        <v>0</v>
      </c>
      <c r="T155" s="107">
        <f t="shared" si="13"/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108" t="s">
        <v>85</v>
      </c>
      <c r="AT155" s="108" t="s">
        <v>81</v>
      </c>
      <c r="AU155" s="108" t="s">
        <v>86</v>
      </c>
      <c r="AY155" s="8" t="s">
        <v>79</v>
      </c>
      <c r="BE155" s="109">
        <f t="shared" si="14"/>
        <v>0</v>
      </c>
      <c r="BF155" s="109">
        <f t="shared" si="15"/>
        <v>0</v>
      </c>
      <c r="BG155" s="109">
        <f t="shared" si="16"/>
        <v>0</v>
      </c>
      <c r="BH155" s="109">
        <f t="shared" si="17"/>
        <v>0</v>
      </c>
      <c r="BI155" s="109">
        <f t="shared" si="18"/>
        <v>0</v>
      </c>
      <c r="BJ155" s="8" t="s">
        <v>86</v>
      </c>
      <c r="BK155" s="110">
        <f t="shared" si="19"/>
        <v>0</v>
      </c>
      <c r="BL155" s="8" t="s">
        <v>85</v>
      </c>
      <c r="BM155" s="108" t="s">
        <v>237</v>
      </c>
    </row>
    <row r="156" spans="1:65" s="2" customFormat="1" ht="24.2" customHeight="1" x14ac:dyDescent="0.2">
      <c r="A156" s="17"/>
      <c r="B156" s="96"/>
      <c r="C156" s="97" t="s">
        <v>185</v>
      </c>
      <c r="D156" s="97" t="s">
        <v>81</v>
      </c>
      <c r="E156" s="98" t="s">
        <v>238</v>
      </c>
      <c r="F156" s="99" t="s">
        <v>239</v>
      </c>
      <c r="G156" s="100" t="s">
        <v>120</v>
      </c>
      <c r="H156" s="101">
        <v>4306.4830000000002</v>
      </c>
      <c r="I156" s="102"/>
      <c r="J156" s="101">
        <f t="shared" si="10"/>
        <v>0</v>
      </c>
      <c r="K156" s="103"/>
      <c r="L156" s="18"/>
      <c r="M156" s="104" t="s">
        <v>0</v>
      </c>
      <c r="N156" s="105" t="s">
        <v>27</v>
      </c>
      <c r="O156" s="33"/>
      <c r="P156" s="106">
        <f t="shared" si="11"/>
        <v>0</v>
      </c>
      <c r="Q156" s="106">
        <v>0</v>
      </c>
      <c r="R156" s="106">
        <f t="shared" si="12"/>
        <v>0</v>
      </c>
      <c r="S156" s="106">
        <v>0</v>
      </c>
      <c r="T156" s="107">
        <f t="shared" si="13"/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R156" s="108" t="s">
        <v>85</v>
      </c>
      <c r="AT156" s="108" t="s">
        <v>81</v>
      </c>
      <c r="AU156" s="108" t="s">
        <v>86</v>
      </c>
      <c r="AY156" s="8" t="s">
        <v>79</v>
      </c>
      <c r="BE156" s="109">
        <f t="shared" si="14"/>
        <v>0</v>
      </c>
      <c r="BF156" s="109">
        <f t="shared" si="15"/>
        <v>0</v>
      </c>
      <c r="BG156" s="109">
        <f t="shared" si="16"/>
        <v>0</v>
      </c>
      <c r="BH156" s="109">
        <f t="shared" si="17"/>
        <v>0</v>
      </c>
      <c r="BI156" s="109">
        <f t="shared" si="18"/>
        <v>0</v>
      </c>
      <c r="BJ156" s="8" t="s">
        <v>86</v>
      </c>
      <c r="BK156" s="110">
        <f t="shared" si="19"/>
        <v>0</v>
      </c>
      <c r="BL156" s="8" t="s">
        <v>85</v>
      </c>
      <c r="BM156" s="108" t="s">
        <v>240</v>
      </c>
    </row>
    <row r="157" spans="1:65" s="2" customFormat="1" ht="24.2" customHeight="1" x14ac:dyDescent="0.2">
      <c r="A157" s="17"/>
      <c r="B157" s="96"/>
      <c r="C157" s="97" t="s">
        <v>189</v>
      </c>
      <c r="D157" s="97" t="s">
        <v>81</v>
      </c>
      <c r="E157" s="98" t="s">
        <v>241</v>
      </c>
      <c r="F157" s="99" t="s">
        <v>242</v>
      </c>
      <c r="G157" s="100" t="s">
        <v>120</v>
      </c>
      <c r="H157" s="101">
        <v>226.65700000000001</v>
      </c>
      <c r="I157" s="102"/>
      <c r="J157" s="101">
        <f t="shared" si="10"/>
        <v>0</v>
      </c>
      <c r="K157" s="103"/>
      <c r="L157" s="18"/>
      <c r="M157" s="104" t="s">
        <v>0</v>
      </c>
      <c r="N157" s="105" t="s">
        <v>27</v>
      </c>
      <c r="O157" s="33"/>
      <c r="P157" s="106">
        <f t="shared" si="11"/>
        <v>0</v>
      </c>
      <c r="Q157" s="106">
        <v>0</v>
      </c>
      <c r="R157" s="106">
        <f t="shared" si="12"/>
        <v>0</v>
      </c>
      <c r="S157" s="106">
        <v>0</v>
      </c>
      <c r="T157" s="107">
        <f t="shared" si="13"/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108" t="s">
        <v>85</v>
      </c>
      <c r="AT157" s="108" t="s">
        <v>81</v>
      </c>
      <c r="AU157" s="108" t="s">
        <v>86</v>
      </c>
      <c r="AY157" s="8" t="s">
        <v>79</v>
      </c>
      <c r="BE157" s="109">
        <f t="shared" si="14"/>
        <v>0</v>
      </c>
      <c r="BF157" s="109">
        <f t="shared" si="15"/>
        <v>0</v>
      </c>
      <c r="BG157" s="109">
        <f t="shared" si="16"/>
        <v>0</v>
      </c>
      <c r="BH157" s="109">
        <f t="shared" si="17"/>
        <v>0</v>
      </c>
      <c r="BI157" s="109">
        <f t="shared" si="18"/>
        <v>0</v>
      </c>
      <c r="BJ157" s="8" t="s">
        <v>86</v>
      </c>
      <c r="BK157" s="110">
        <f t="shared" si="19"/>
        <v>0</v>
      </c>
      <c r="BL157" s="8" t="s">
        <v>85</v>
      </c>
      <c r="BM157" s="108" t="s">
        <v>243</v>
      </c>
    </row>
    <row r="158" spans="1:65" s="2" customFormat="1" ht="16.5" customHeight="1" x14ac:dyDescent="0.2">
      <c r="A158" s="17"/>
      <c r="B158" s="96"/>
      <c r="C158" s="97" t="s">
        <v>193</v>
      </c>
      <c r="D158" s="97" t="s">
        <v>81</v>
      </c>
      <c r="E158" s="98" t="s">
        <v>244</v>
      </c>
      <c r="F158" s="99" t="s">
        <v>119</v>
      </c>
      <c r="G158" s="100" t="s">
        <v>120</v>
      </c>
      <c r="H158" s="101">
        <v>226.65700000000001</v>
      </c>
      <c r="I158" s="102"/>
      <c r="J158" s="101">
        <f t="shared" si="10"/>
        <v>0</v>
      </c>
      <c r="K158" s="103"/>
      <c r="L158" s="18"/>
      <c r="M158" s="104" t="s">
        <v>0</v>
      </c>
      <c r="N158" s="105" t="s">
        <v>27</v>
      </c>
      <c r="O158" s="33"/>
      <c r="P158" s="106">
        <f t="shared" si="11"/>
        <v>0</v>
      </c>
      <c r="Q158" s="106">
        <v>0</v>
      </c>
      <c r="R158" s="106">
        <f t="shared" si="12"/>
        <v>0</v>
      </c>
      <c r="S158" s="106">
        <v>0</v>
      </c>
      <c r="T158" s="107">
        <f t="shared" si="13"/>
        <v>0</v>
      </c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R158" s="108" t="s">
        <v>85</v>
      </c>
      <c r="AT158" s="108" t="s">
        <v>81</v>
      </c>
      <c r="AU158" s="108" t="s">
        <v>86</v>
      </c>
      <c r="AY158" s="8" t="s">
        <v>79</v>
      </c>
      <c r="BE158" s="109">
        <f t="shared" si="14"/>
        <v>0</v>
      </c>
      <c r="BF158" s="109">
        <f t="shared" si="15"/>
        <v>0</v>
      </c>
      <c r="BG158" s="109">
        <f t="shared" si="16"/>
        <v>0</v>
      </c>
      <c r="BH158" s="109">
        <f t="shared" si="17"/>
        <v>0</v>
      </c>
      <c r="BI158" s="109">
        <f t="shared" si="18"/>
        <v>0</v>
      </c>
      <c r="BJ158" s="8" t="s">
        <v>86</v>
      </c>
      <c r="BK158" s="110">
        <f t="shared" si="19"/>
        <v>0</v>
      </c>
      <c r="BL158" s="8" t="s">
        <v>85</v>
      </c>
      <c r="BM158" s="108" t="s">
        <v>245</v>
      </c>
    </row>
    <row r="159" spans="1:65" s="7" customFormat="1" ht="22.9" customHeight="1" x14ac:dyDescent="0.2">
      <c r="B159" s="83"/>
      <c r="D159" s="84" t="s">
        <v>43</v>
      </c>
      <c r="E159" s="94" t="s">
        <v>246</v>
      </c>
      <c r="F159" s="94" t="s">
        <v>247</v>
      </c>
      <c r="I159" s="86"/>
      <c r="J159" s="95">
        <f>BK159</f>
        <v>0</v>
      </c>
      <c r="L159" s="83"/>
      <c r="M159" s="88"/>
      <c r="N159" s="89"/>
      <c r="O159" s="89"/>
      <c r="P159" s="90">
        <f>P160</f>
        <v>0</v>
      </c>
      <c r="Q159" s="89"/>
      <c r="R159" s="90">
        <f>R160</f>
        <v>0</v>
      </c>
      <c r="S159" s="89"/>
      <c r="T159" s="91">
        <f>T160</f>
        <v>0</v>
      </c>
      <c r="AR159" s="84" t="s">
        <v>45</v>
      </c>
      <c r="AT159" s="92" t="s">
        <v>43</v>
      </c>
      <c r="AU159" s="92" t="s">
        <v>45</v>
      </c>
      <c r="AY159" s="84" t="s">
        <v>79</v>
      </c>
      <c r="BK159" s="93">
        <f>BK160</f>
        <v>0</v>
      </c>
    </row>
    <row r="160" spans="1:65" s="2" customFormat="1" ht="33" customHeight="1" x14ac:dyDescent="0.2">
      <c r="A160" s="17"/>
      <c r="B160" s="96"/>
      <c r="C160" s="97" t="s">
        <v>197</v>
      </c>
      <c r="D160" s="97" t="s">
        <v>81</v>
      </c>
      <c r="E160" s="98" t="s">
        <v>248</v>
      </c>
      <c r="F160" s="99" t="s">
        <v>249</v>
      </c>
      <c r="G160" s="100" t="s">
        <v>120</v>
      </c>
      <c r="H160" s="101">
        <v>379.66699999999997</v>
      </c>
      <c r="I160" s="102"/>
      <c r="J160" s="101">
        <f>ROUND(I160*H160,3)</f>
        <v>0</v>
      </c>
      <c r="K160" s="103"/>
      <c r="L160" s="18"/>
      <c r="M160" s="121" t="s">
        <v>0</v>
      </c>
      <c r="N160" s="122" t="s">
        <v>27</v>
      </c>
      <c r="O160" s="123"/>
      <c r="P160" s="124">
        <f>O160*H160</f>
        <v>0</v>
      </c>
      <c r="Q160" s="124">
        <v>0</v>
      </c>
      <c r="R160" s="124">
        <f>Q160*H160</f>
        <v>0</v>
      </c>
      <c r="S160" s="124">
        <v>0</v>
      </c>
      <c r="T160" s="125">
        <f>S160*H160</f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R160" s="108" t="s">
        <v>85</v>
      </c>
      <c r="AT160" s="108" t="s">
        <v>81</v>
      </c>
      <c r="AU160" s="108" t="s">
        <v>86</v>
      </c>
      <c r="AY160" s="8" t="s">
        <v>79</v>
      </c>
      <c r="BE160" s="109">
        <f>IF(N160="základná",J160,0)</f>
        <v>0</v>
      </c>
      <c r="BF160" s="109">
        <f>IF(N160="znížená",J160,0)</f>
        <v>0</v>
      </c>
      <c r="BG160" s="109">
        <f>IF(N160="zákl. prenesená",J160,0)</f>
        <v>0</v>
      </c>
      <c r="BH160" s="109">
        <f>IF(N160="zníž. prenesená",J160,0)</f>
        <v>0</v>
      </c>
      <c r="BI160" s="109">
        <f>IF(N160="nulová",J160,0)</f>
        <v>0</v>
      </c>
      <c r="BJ160" s="8" t="s">
        <v>86</v>
      </c>
      <c r="BK160" s="110">
        <f>ROUND(I160*H160,3)</f>
        <v>0</v>
      </c>
      <c r="BL160" s="8" t="s">
        <v>85</v>
      </c>
      <c r="BM160" s="108" t="s">
        <v>250</v>
      </c>
    </row>
    <row r="161" spans="1:31" s="2" customFormat="1" ht="6.95" customHeight="1" x14ac:dyDescent="0.2">
      <c r="A161" s="17"/>
      <c r="B161" s="27"/>
      <c r="C161" s="28"/>
      <c r="D161" s="28"/>
      <c r="E161" s="28"/>
      <c r="F161" s="28"/>
      <c r="G161" s="28"/>
      <c r="H161" s="28"/>
      <c r="I161" s="28"/>
      <c r="J161" s="28"/>
      <c r="K161" s="28"/>
      <c r="L161" s="18"/>
      <c r="M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</sheetData>
  <autoFilter ref="C121:K16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02 - Cyklistická cestička...</vt:lpstr>
      <vt:lpstr>03 - Cyklistická cestička...</vt:lpstr>
      <vt:lpstr>04 - Cyklistická cestička...</vt:lpstr>
      <vt:lpstr>05 - Cyklistická cestička...</vt:lpstr>
      <vt:lpstr>06 - Cyklistická cestička...</vt:lpstr>
      <vt:lpstr>'02 - Cyklistická cestička...'!Názvy_tlače</vt:lpstr>
      <vt:lpstr>'03 - Cyklistická cestička...'!Názvy_tlače</vt:lpstr>
      <vt:lpstr>'04 - Cyklistická cestička...'!Názvy_tlače</vt:lpstr>
      <vt:lpstr>'05 - Cyklistická cestička...'!Názvy_tlače</vt:lpstr>
      <vt:lpstr>'06 - Cyklistická cestička...'!Názvy_tlače</vt:lpstr>
      <vt:lpstr>'02 - Cyklistická cestička...'!Oblasť_tlače</vt:lpstr>
      <vt:lpstr>'03 - Cyklistická cestička...'!Oblasť_tlače</vt:lpstr>
      <vt:lpstr>'04 - Cyklistická cestička...'!Oblasť_tlače</vt:lpstr>
      <vt:lpstr>'05 - Cyklistická cestička...'!Oblasť_tlače</vt:lpstr>
      <vt:lpstr>'06 - Cyklistická cestička...'!Oblasť_tlače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Róbert Starovič</dc:creator>
  <cp:lastModifiedBy>Fábiánová Zuzana, Ing.</cp:lastModifiedBy>
  <dcterms:created xsi:type="dcterms:W3CDTF">2021-11-20T15:42:44Z</dcterms:created>
  <dcterms:modified xsi:type="dcterms:W3CDTF">2021-12-07T12:56:13Z</dcterms:modified>
</cp:coreProperties>
</file>