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5 Verejné obstarávanie\Verejné súťaže\2021\251 - PP ZŠ Cabajská\S\"/>
    </mc:Choice>
  </mc:AlternateContent>
  <bookViews>
    <workbookView xWindow="0" yWindow="0" windowWidth="0" windowHeight="0"/>
  </bookViews>
  <sheets>
    <sheet name="Rekapitulácia stavby" sheetId="1" r:id="rId1"/>
    <sheet name="BLS01 - Zadanie" sheetId="2" r:id="rId2"/>
    <sheet name="BLS02 - Zadanie" sheetId="3" r:id="rId3"/>
    <sheet name="VR01 - Zadanie" sheetId="4" r:id="rId4"/>
    <sheet name="VR02 - Zadanie" sheetId="5" r:id="rId5"/>
    <sheet name="VZT01 - Zadanie" sheetId="6" r:id="rId6"/>
    <sheet name="ZFJ02 - Zadanie" sheetId="7" r:id="rId7"/>
    <sheet name="ZFS01 - Zadanie" sheetId="8" r:id="rId8"/>
  </sheets>
  <definedNames>
    <definedName name="_xlnm.Print_Area" localSheetId="0">'Rekapitulácia stavby'!$D$4:$AO$76,'Rekapitulácia stavby'!$C$82:$AQ$102</definedName>
    <definedName name="_xlnm.Print_Titles" localSheetId="0">'Rekapitulácia stavby'!$92:$92</definedName>
    <definedName name="_xlnm._FilterDatabase" localSheetId="1" hidden="1">'BLS01 - Zadanie'!$C$119:$K$163</definedName>
    <definedName name="_xlnm.Print_Area" localSheetId="1">'BLS01 - Zadanie'!$C$4:$J$76,'BLS01 - Zadanie'!$C$107:$J$163</definedName>
    <definedName name="_xlnm.Print_Titles" localSheetId="1">'BLS01 - Zadanie'!$119:$119</definedName>
    <definedName name="_xlnm._FilterDatabase" localSheetId="2" hidden="1">'BLS02 - Zadanie'!$C$119:$K$170</definedName>
    <definedName name="_xlnm.Print_Area" localSheetId="2">'BLS02 - Zadanie'!$C$4:$J$76,'BLS02 - Zadanie'!$C$107:$J$170</definedName>
    <definedName name="_xlnm.Print_Titles" localSheetId="2">'BLS02 - Zadanie'!$119:$119</definedName>
    <definedName name="_xlnm._FilterDatabase" localSheetId="3" hidden="1">'VR01 - Zadanie'!$C$124:$K$178</definedName>
    <definedName name="_xlnm.Print_Area" localSheetId="3">'VR01 - Zadanie'!$C$4:$J$76,'VR01 - Zadanie'!$C$112:$J$178</definedName>
    <definedName name="_xlnm.Print_Titles" localSheetId="3">'VR01 - Zadanie'!$124:$124</definedName>
    <definedName name="_xlnm._FilterDatabase" localSheetId="4" hidden="1">'VR02 - Zadanie'!$C$122:$K$168</definedName>
    <definedName name="_xlnm.Print_Area" localSheetId="4">'VR02 - Zadanie'!$C$4:$J$76,'VR02 - Zadanie'!$C$110:$J$168</definedName>
    <definedName name="_xlnm.Print_Titles" localSheetId="4">'VR02 - Zadanie'!$122:$122</definedName>
    <definedName name="_xlnm._FilterDatabase" localSheetId="5" hidden="1">'VZT01 - Zadanie'!$C$119:$K$158</definedName>
    <definedName name="_xlnm.Print_Area" localSheetId="5">'VZT01 - Zadanie'!$C$4:$J$76,'VZT01 - Zadanie'!$C$107:$J$158</definedName>
    <definedName name="_xlnm.Print_Titles" localSheetId="5">'VZT01 - Zadanie'!$119:$119</definedName>
    <definedName name="_xlnm._FilterDatabase" localSheetId="6" hidden="1">'ZFJ02 - Zadanie'!$C$134:$K$330</definedName>
    <definedName name="_xlnm.Print_Area" localSheetId="6">'ZFJ02 - Zadanie'!$C$4:$J$76,'ZFJ02 - Zadanie'!$C$122:$J$330</definedName>
    <definedName name="_xlnm.Print_Titles" localSheetId="6">'ZFJ02 - Zadanie'!$134:$134</definedName>
    <definedName name="_xlnm._FilterDatabase" localSheetId="7" hidden="1">'ZFS01 - Zadanie'!$C$132:$K$315</definedName>
    <definedName name="_xlnm.Print_Area" localSheetId="7">'ZFS01 - Zadanie'!$C$4:$J$76,'ZFS01 - Zadanie'!$C$120:$J$315</definedName>
    <definedName name="_xlnm.Print_Titles" localSheetId="7">'ZFS01 - Zadanie'!$132:$132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09"/>
  <c r="BH209"/>
  <c r="BG209"/>
  <c r="BE209"/>
  <c r="T209"/>
  <c r="T208"/>
  <c r="R209"/>
  <c r="R208"/>
  <c r="P209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T144"/>
  <c r="R145"/>
  <c r="R144"/>
  <c r="P145"/>
  <c r="P144"/>
  <c r="BI143"/>
  <c r="BH143"/>
  <c r="BG143"/>
  <c r="BE143"/>
  <c r="T143"/>
  <c r="T142"/>
  <c r="R143"/>
  <c r="R142"/>
  <c r="P143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F127"/>
  <c r="E125"/>
  <c r="F89"/>
  <c r="E87"/>
  <c r="J24"/>
  <c r="E24"/>
  <c r="J92"/>
  <c r="J23"/>
  <c r="J21"/>
  <c r="E21"/>
  <c r="J91"/>
  <c r="J20"/>
  <c r="J18"/>
  <c r="E18"/>
  <c r="F130"/>
  <c r="J17"/>
  <c r="J15"/>
  <c r="E15"/>
  <c r="F129"/>
  <c r="J14"/>
  <c r="J12"/>
  <c r="J89"/>
  <c r="E7"/>
  <c r="E123"/>
  <c i="7" r="J37"/>
  <c r="J36"/>
  <c i="1" r="AY100"/>
  <c i="7" r="J35"/>
  <c i="1" r="AX100"/>
  <c i="7"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8"/>
  <c r="BH318"/>
  <c r="BG318"/>
  <c r="BE318"/>
  <c r="T318"/>
  <c r="T317"/>
  <c r="R318"/>
  <c r="R317"/>
  <c r="P318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T279"/>
  <c r="R280"/>
  <c r="R279"/>
  <c r="P280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2"/>
  <c r="BH222"/>
  <c r="BG222"/>
  <c r="BE222"/>
  <c r="T222"/>
  <c r="T221"/>
  <c r="R222"/>
  <c r="R221"/>
  <c r="P222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F129"/>
  <c r="E127"/>
  <c r="F89"/>
  <c r="E87"/>
  <c r="J24"/>
  <c r="E24"/>
  <c r="J132"/>
  <c r="J23"/>
  <c r="J21"/>
  <c r="E21"/>
  <c r="J131"/>
  <c r="J20"/>
  <c r="J18"/>
  <c r="E18"/>
  <c r="F132"/>
  <c r="J17"/>
  <c r="J15"/>
  <c r="E15"/>
  <c r="F91"/>
  <c r="J14"/>
  <c r="J12"/>
  <c r="J129"/>
  <c r="E7"/>
  <c r="E85"/>
  <c i="6" r="J123"/>
  <c r="T122"/>
  <c r="R122"/>
  <c r="P122"/>
  <c r="BK122"/>
  <c r="J122"/>
  <c r="J98"/>
  <c r="J37"/>
  <c r="J36"/>
  <c i="1" r="AY99"/>
  <c i="6" r="J35"/>
  <c i="1" r="AX99"/>
  <c i="6"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99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114"/>
  <c r="E7"/>
  <c r="E110"/>
  <c i="5" r="J37"/>
  <c r="J36"/>
  <c i="1" r="AY98"/>
  <c i="5" r="J35"/>
  <c i="1" r="AX98"/>
  <c i="5"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113"/>
  <c i="4" r="J37"/>
  <c r="J36"/>
  <c i="1" r="AY97"/>
  <c i="4" r="J35"/>
  <c i="1" r="AX97"/>
  <c i="4" r="BI178"/>
  <c r="BH178"/>
  <c r="BG178"/>
  <c r="BE178"/>
  <c r="T178"/>
  <c r="R178"/>
  <c r="P178"/>
  <c r="BI177"/>
  <c r="BH177"/>
  <c r="BG177"/>
  <c r="BE177"/>
  <c r="T177"/>
  <c r="R177"/>
  <c r="P177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9"/>
  <c r="E117"/>
  <c r="F89"/>
  <c r="E87"/>
  <c r="J24"/>
  <c r="E24"/>
  <c r="J92"/>
  <c r="J23"/>
  <c r="J21"/>
  <c r="E21"/>
  <c r="J91"/>
  <c r="J20"/>
  <c r="J18"/>
  <c r="E18"/>
  <c r="F122"/>
  <c r="J17"/>
  <c r="J15"/>
  <c r="E15"/>
  <c r="F121"/>
  <c r="J14"/>
  <c r="J12"/>
  <c r="J89"/>
  <c r="E7"/>
  <c r="E85"/>
  <c i="3" r="J37"/>
  <c r="J36"/>
  <c i="1" r="AY96"/>
  <c i="3" r="J35"/>
  <c i="1" r="AX96"/>
  <c i="3" r="BI170"/>
  <c r="BH170"/>
  <c r="BG170"/>
  <c r="BE170"/>
  <c r="T170"/>
  <c r="T169"/>
  <c r="R170"/>
  <c r="R169"/>
  <c r="P170"/>
  <c r="P169"/>
  <c r="BI168"/>
  <c r="BH168"/>
  <c r="BG168"/>
  <c r="BE168"/>
  <c r="T168"/>
  <c r="T167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T122"/>
  <c r="T121"/>
  <c r="T120"/>
  <c r="R123"/>
  <c r="R122"/>
  <c r="R121"/>
  <c r="R120"/>
  <c r="P123"/>
  <c r="P122"/>
  <c r="P121"/>
  <c r="P120"/>
  <c i="1" r="AU96"/>
  <c i="3"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114"/>
  <c r="E7"/>
  <c r="E85"/>
  <c i="2" r="J37"/>
  <c r="J36"/>
  <c i="1" r="AY95"/>
  <c i="2" r="J35"/>
  <c i="1" r="AX95"/>
  <c i="2"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T122"/>
  <c r="T121"/>
  <c r="T120"/>
  <c r="R123"/>
  <c r="R122"/>
  <c r="R121"/>
  <c r="R120"/>
  <c r="P123"/>
  <c r="P122"/>
  <c r="P121"/>
  <c r="P120"/>
  <c i="1" r="AU95"/>
  <c i="2"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85"/>
  <c i="1" r="L90"/>
  <c r="AM90"/>
  <c r="AM89"/>
  <c r="L89"/>
  <c r="AM87"/>
  <c r="L87"/>
  <c r="L85"/>
  <c r="L84"/>
  <c i="2" r="BK127"/>
  <c r="J125"/>
  <c r="J123"/>
  <c r="J126"/>
  <c r="J124"/>
  <c r="BK123"/>
  <c i="3" r="J170"/>
  <c r="J168"/>
  <c r="BK166"/>
  <c r="BK165"/>
  <c r="J165"/>
  <c r="BK164"/>
  <c r="BK163"/>
  <c r="BK162"/>
  <c r="J160"/>
  <c r="J158"/>
  <c r="J156"/>
  <c r="J154"/>
  <c r="J152"/>
  <c r="J150"/>
  <c r="BK148"/>
  <c r="J138"/>
  <c r="BK136"/>
  <c r="BK134"/>
  <c r="BK132"/>
  <c r="BK130"/>
  <c r="BK128"/>
  <c r="BK126"/>
  <c r="J124"/>
  <c r="BK168"/>
  <c r="J164"/>
  <c r="J163"/>
  <c r="BK160"/>
  <c r="BK157"/>
  <c r="BK155"/>
  <c r="BK153"/>
  <c r="BK151"/>
  <c r="BK149"/>
  <c r="J147"/>
  <c r="BK144"/>
  <c r="J144"/>
  <c r="BK143"/>
  <c r="J143"/>
  <c r="BK142"/>
  <c r="J142"/>
  <c r="BK141"/>
  <c r="J141"/>
  <c r="BK140"/>
  <c r="J140"/>
  <c r="BK139"/>
  <c r="J139"/>
  <c r="BK138"/>
  <c r="J137"/>
  <c r="J136"/>
  <c r="BK135"/>
  <c r="J134"/>
  <c r="J133"/>
  <c r="J132"/>
  <c r="J131"/>
  <c r="J130"/>
  <c r="J129"/>
  <c r="J128"/>
  <c r="J127"/>
  <c r="J126"/>
  <c r="J125"/>
  <c r="BK124"/>
  <c r="BK123"/>
  <c i="4" r="BK178"/>
  <c r="BK177"/>
  <c r="J174"/>
  <c r="J173"/>
  <c r="J172"/>
  <c r="BK168"/>
  <c r="J167"/>
  <c r="J166"/>
  <c r="BK165"/>
  <c r="BK163"/>
  <c r="BK160"/>
  <c r="BK158"/>
  <c r="J156"/>
  <c r="BK154"/>
  <c r="J152"/>
  <c r="J151"/>
  <c r="J150"/>
  <c r="J148"/>
  <c r="J146"/>
  <c r="BK142"/>
  <c r="BK140"/>
  <c r="BK138"/>
  <c r="J136"/>
  <c r="BK130"/>
  <c r="J128"/>
  <c r="BK174"/>
  <c r="BK172"/>
  <c r="J168"/>
  <c r="BK166"/>
  <c r="J164"/>
  <c r="J161"/>
  <c r="J159"/>
  <c r="J158"/>
  <c r="J154"/>
  <c r="BK152"/>
  <c r="BK150"/>
  <c r="BK148"/>
  <c r="BK147"/>
  <c r="J145"/>
  <c r="J144"/>
  <c r="J141"/>
  <c r="J139"/>
  <c r="J137"/>
  <c r="J134"/>
  <c r="J131"/>
  <c r="J129"/>
  <c i="5" r="J168"/>
  <c r="J163"/>
  <c r="BK159"/>
  <c r="BK157"/>
  <c r="BK156"/>
  <c r="BK155"/>
  <c r="J153"/>
  <c r="BK150"/>
  <c r="J147"/>
  <c r="BK145"/>
  <c r="BK143"/>
  <c r="BK141"/>
  <c r="J139"/>
  <c r="BK137"/>
  <c r="BK135"/>
  <c r="J132"/>
  <c r="BK130"/>
  <c r="BK128"/>
  <c r="BK126"/>
  <c r="J164"/>
  <c r="J162"/>
  <c r="BK158"/>
  <c r="J156"/>
  <c r="BK154"/>
  <c r="BK153"/>
  <c r="J150"/>
  <c r="BK147"/>
  <c r="BK144"/>
  <c r="J142"/>
  <c r="J141"/>
  <c r="BK139"/>
  <c r="J137"/>
  <c r="J135"/>
  <c r="BK133"/>
  <c r="BK132"/>
  <c r="J130"/>
  <c r="J128"/>
  <c r="J126"/>
  <c i="6" r="J157"/>
  <c r="BK155"/>
  <c r="BK153"/>
  <c r="BK152"/>
  <c r="J150"/>
  <c r="BK148"/>
  <c r="BK146"/>
  <c r="J144"/>
  <c r="J142"/>
  <c r="J140"/>
  <c r="BK138"/>
  <c r="BK136"/>
  <c r="BK135"/>
  <c r="BK133"/>
  <c r="J131"/>
  <c r="J129"/>
  <c r="J127"/>
  <c r="BK125"/>
  <c r="BK157"/>
  <c r="J155"/>
  <c r="J152"/>
  <c r="BK150"/>
  <c r="J148"/>
  <c r="J146"/>
  <c r="BK144"/>
  <c r="BK142"/>
  <c r="BK140"/>
  <c r="BK139"/>
  <c r="J136"/>
  <c r="J134"/>
  <c r="J132"/>
  <c r="BK130"/>
  <c r="J128"/>
  <c r="BK127"/>
  <c r="J125"/>
  <c i="7" r="J330"/>
  <c r="BK329"/>
  <c r="BK325"/>
  <c r="BK323"/>
  <c r="BK321"/>
  <c r="BK318"/>
  <c r="J315"/>
  <c r="J313"/>
  <c r="J311"/>
  <c r="BK309"/>
  <c r="J306"/>
  <c r="BK303"/>
  <c r="BK300"/>
  <c r="J298"/>
  <c r="BK296"/>
  <c r="J294"/>
  <c r="BK291"/>
  <c r="BK290"/>
  <c r="J288"/>
  <c r="BK285"/>
  <c r="J282"/>
  <c r="J278"/>
  <c r="J275"/>
  <c r="BK274"/>
  <c r="J272"/>
  <c r="J269"/>
  <c r="BK267"/>
  <c r="J265"/>
  <c r="BK262"/>
  <c r="BK260"/>
  <c r="J258"/>
  <c r="BK256"/>
  <c r="BK254"/>
  <c r="J252"/>
  <c r="BK250"/>
  <c r="J248"/>
  <c r="BK246"/>
  <c r="BK243"/>
  <c r="BK241"/>
  <c r="BK239"/>
  <c r="BK237"/>
  <c r="J235"/>
  <c r="J233"/>
  <c r="BK230"/>
  <c r="J228"/>
  <c r="BK226"/>
  <c r="J222"/>
  <c r="J219"/>
  <c r="BK217"/>
  <c r="BK216"/>
  <c r="BK214"/>
  <c r="BK212"/>
  <c r="BK210"/>
  <c r="BK207"/>
  <c r="BK205"/>
  <c r="BK203"/>
  <c r="BK202"/>
  <c r="BK200"/>
  <c r="J197"/>
  <c r="J195"/>
  <c r="J193"/>
  <c r="BK191"/>
  <c r="J189"/>
  <c r="J187"/>
  <c r="J184"/>
  <c r="J181"/>
  <c r="BK179"/>
  <c r="J177"/>
  <c r="BK176"/>
  <c r="BK173"/>
  <c r="J171"/>
  <c r="BK169"/>
  <c r="J167"/>
  <c r="J165"/>
  <c r="BK164"/>
  <c r="J162"/>
  <c r="J160"/>
  <c r="BK158"/>
  <c r="J156"/>
  <c r="J154"/>
  <c r="J152"/>
  <c r="BK150"/>
  <c r="J148"/>
  <c r="J146"/>
  <c r="J144"/>
  <c r="BK140"/>
  <c r="BK138"/>
  <c r="J328"/>
  <c r="J325"/>
  <c r="J323"/>
  <c r="J321"/>
  <c r="J318"/>
  <c r="BK315"/>
  <c r="BK313"/>
  <c r="BK311"/>
  <c r="J309"/>
  <c r="BK306"/>
  <c r="J303"/>
  <c r="J301"/>
  <c r="BK299"/>
  <c r="J297"/>
  <c r="BK295"/>
  <c r="J292"/>
  <c r="J290"/>
  <c r="BK288"/>
  <c r="J286"/>
  <c r="BK283"/>
  <c r="BK280"/>
  <c r="BK278"/>
  <c r="J277"/>
  <c r="J276"/>
  <c r="BK275"/>
  <c r="J274"/>
  <c r="J273"/>
  <c r="BK272"/>
  <c r="J270"/>
  <c r="BK269"/>
  <c r="BK268"/>
  <c r="J267"/>
  <c r="J266"/>
  <c r="BK265"/>
  <c r="J264"/>
  <c r="J263"/>
  <c r="J262"/>
  <c r="J261"/>
  <c r="J260"/>
  <c r="J259"/>
  <c r="BK258"/>
  <c r="BK257"/>
  <c r="J255"/>
  <c r="J253"/>
  <c r="BK251"/>
  <c r="J249"/>
  <c r="BK247"/>
  <c r="J244"/>
  <c r="J241"/>
  <c r="J239"/>
  <c r="J237"/>
  <c r="BK235"/>
  <c r="BK233"/>
  <c r="J230"/>
  <c r="BK228"/>
  <c r="J226"/>
  <c r="BK222"/>
  <c r="BK219"/>
  <c r="J217"/>
  <c r="BK215"/>
  <c r="J213"/>
  <c r="J211"/>
  <c r="BK209"/>
  <c r="J208"/>
  <c r="J206"/>
  <c r="BK204"/>
  <c r="J202"/>
  <c r="J200"/>
  <c r="BK198"/>
  <c r="BK197"/>
  <c r="BK195"/>
  <c r="BK193"/>
  <c r="J191"/>
  <c r="BK189"/>
  <c r="J186"/>
  <c r="BK185"/>
  <c r="BK183"/>
  <c r="J182"/>
  <c r="BK180"/>
  <c r="J178"/>
  <c r="J176"/>
  <c r="J173"/>
  <c r="BK171"/>
  <c r="BK170"/>
  <c r="J168"/>
  <c r="J166"/>
  <c r="J164"/>
  <c r="BK162"/>
  <c r="BK160"/>
  <c r="J158"/>
  <c r="BK156"/>
  <c r="BK154"/>
  <c r="BK152"/>
  <c r="J150"/>
  <c r="BK149"/>
  <c r="BK147"/>
  <c r="BK145"/>
  <c r="J142"/>
  <c r="J139"/>
  <c i="8" r="BK309"/>
  <c r="BK306"/>
  <c r="J304"/>
  <c r="J301"/>
  <c r="J299"/>
  <c r="BK297"/>
  <c r="J295"/>
  <c r="J292"/>
  <c r="BK290"/>
  <c r="BK287"/>
  <c r="BK285"/>
  <c r="J283"/>
  <c r="BK281"/>
  <c r="BK280"/>
  <c r="J278"/>
  <c r="BK274"/>
  <c r="J272"/>
  <c r="J269"/>
  <c r="BK267"/>
  <c r="BK265"/>
  <c r="J263"/>
  <c r="BK261"/>
  <c r="BK258"/>
  <c r="J256"/>
  <c r="J255"/>
  <c r="J253"/>
  <c r="BK251"/>
  <c r="BK249"/>
  <c r="J247"/>
  <c r="BK245"/>
  <c r="BK243"/>
  <c r="BK241"/>
  <c r="J239"/>
  <c r="BK237"/>
  <c r="J234"/>
  <c r="J232"/>
  <c r="BK230"/>
  <c r="J228"/>
  <c r="BK226"/>
  <c r="J224"/>
  <c r="BK222"/>
  <c r="J220"/>
  <c r="J217"/>
  <c r="J215"/>
  <c r="BK213"/>
  <c r="J209"/>
  <c r="BK206"/>
  <c r="BK204"/>
  <c r="J203"/>
  <c r="BK202"/>
  <c r="BK201"/>
  <c r="BK199"/>
  <c r="BK198"/>
  <c r="BK195"/>
  <c r="BK193"/>
  <c r="BK192"/>
  <c r="BK190"/>
  <c r="BK188"/>
  <c r="BK186"/>
  <c r="BK184"/>
  <c r="J181"/>
  <c r="J179"/>
  <c r="BK177"/>
  <c r="J173"/>
  <c r="J171"/>
  <c r="J170"/>
  <c r="BK168"/>
  <c r="BK166"/>
  <c r="BK164"/>
  <c r="J162"/>
  <c r="J160"/>
  <c r="J158"/>
  <c r="J156"/>
  <c r="J154"/>
  <c r="BK152"/>
  <c r="J151"/>
  <c r="J149"/>
  <c r="J147"/>
  <c r="BK143"/>
  <c r="J140"/>
  <c r="BK138"/>
  <c r="J136"/>
  <c r="J315"/>
  <c r="BK313"/>
  <c r="BK312"/>
  <c r="BK311"/>
  <c r="J310"/>
  <c r="J307"/>
  <c r="BK305"/>
  <c r="J302"/>
  <c r="J300"/>
  <c r="BK298"/>
  <c r="BK296"/>
  <c r="J293"/>
  <c r="J291"/>
  <c r="BK288"/>
  <c r="J286"/>
  <c r="J284"/>
  <c r="BK282"/>
  <c r="J280"/>
  <c r="J279"/>
  <c r="J276"/>
  <c r="J274"/>
  <c r="BK272"/>
  <c r="BK269"/>
  <c r="J268"/>
  <c r="J266"/>
  <c r="BK263"/>
  <c r="J261"/>
  <c r="BK259"/>
  <c r="BK256"/>
  <c r="BK255"/>
  <c r="BK253"/>
  <c r="J251"/>
  <c r="J249"/>
  <c r="BK247"/>
  <c r="J245"/>
  <c r="J243"/>
  <c r="J242"/>
  <c r="J240"/>
  <c r="BK238"/>
  <c r="BK236"/>
  <c r="BK234"/>
  <c r="BK232"/>
  <c r="J231"/>
  <c r="J229"/>
  <c r="BK227"/>
  <c r="J225"/>
  <c r="BK223"/>
  <c r="J221"/>
  <c r="BK220"/>
  <c r="BK217"/>
  <c r="BK215"/>
  <c r="J213"/>
  <c r="BK209"/>
  <c r="J206"/>
  <c r="J204"/>
  <c r="J202"/>
  <c r="J200"/>
  <c r="J198"/>
  <c r="J196"/>
  <c r="J194"/>
  <c r="J192"/>
  <c r="J190"/>
  <c r="J188"/>
  <c r="J186"/>
  <c r="J184"/>
  <c r="BK182"/>
  <c r="BK180"/>
  <c r="BK178"/>
  <c r="J176"/>
  <c r="BK173"/>
  <c r="BK171"/>
  <c r="BK169"/>
  <c r="J167"/>
  <c r="BK165"/>
  <c r="BK163"/>
  <c r="BK161"/>
  <c r="J159"/>
  <c r="BK158"/>
  <c r="BK156"/>
  <c r="BK154"/>
  <c r="BK151"/>
  <c r="BK149"/>
  <c r="BK148"/>
  <c r="J145"/>
  <c r="J143"/>
  <c r="BK140"/>
  <c r="J138"/>
  <c r="BK136"/>
  <c i="2" r="BK163"/>
  <c r="J163"/>
  <c r="BK161"/>
  <c r="J161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8"/>
  <c r="J138"/>
  <c r="BK137"/>
  <c r="J137"/>
  <c r="BK136"/>
  <c r="J136"/>
  <c r="BK135"/>
  <c r="J135"/>
  <c r="BK134"/>
  <c r="J134"/>
  <c r="BK133"/>
  <c r="J133"/>
  <c r="BK132"/>
  <c r="J132"/>
  <c r="BK131"/>
  <c r="J131"/>
  <c r="BK130"/>
  <c r="J130"/>
  <c r="BK129"/>
  <c r="J129"/>
  <c r="BK128"/>
  <c r="J128"/>
  <c r="J127"/>
  <c r="BK126"/>
  <c r="BK125"/>
  <c r="BK124"/>
  <c i="1" r="AS94"/>
  <c i="3" r="BK161"/>
  <c r="BK159"/>
  <c r="J157"/>
  <c r="J155"/>
  <c r="J153"/>
  <c r="J151"/>
  <c r="J149"/>
  <c r="BK147"/>
  <c r="BK137"/>
  <c r="J135"/>
  <c r="BK133"/>
  <c r="BK131"/>
  <c r="BK129"/>
  <c r="BK127"/>
  <c r="BK125"/>
  <c r="J123"/>
  <c r="BK170"/>
  <c r="J166"/>
  <c r="J162"/>
  <c r="J161"/>
  <c r="J159"/>
  <c r="BK158"/>
  <c r="BK156"/>
  <c r="BK154"/>
  <c r="BK152"/>
  <c r="BK150"/>
  <c r="J148"/>
  <c r="BK146"/>
  <c r="J146"/>
  <c r="BK145"/>
  <c r="J145"/>
  <c i="4" r="BK169"/>
  <c r="BK164"/>
  <c r="BK161"/>
  <c r="BK159"/>
  <c r="J157"/>
  <c r="J155"/>
  <c r="J153"/>
  <c r="BK149"/>
  <c r="J147"/>
  <c r="BK145"/>
  <c r="BK144"/>
  <c r="BK143"/>
  <c r="BK141"/>
  <c r="BK139"/>
  <c r="BK137"/>
  <c r="BK134"/>
  <c r="J133"/>
  <c r="BK131"/>
  <c r="BK129"/>
  <c r="J178"/>
  <c r="J177"/>
  <c r="BK173"/>
  <c r="J169"/>
  <c r="BK167"/>
  <c r="J165"/>
  <c r="J163"/>
  <c r="J160"/>
  <c r="BK157"/>
  <c r="BK156"/>
  <c r="BK155"/>
  <c r="BK153"/>
  <c r="BK151"/>
  <c r="J149"/>
  <c r="BK146"/>
  <c r="J143"/>
  <c r="J142"/>
  <c r="J140"/>
  <c r="J138"/>
  <c r="BK136"/>
  <c r="BK133"/>
  <c r="J130"/>
  <c r="BK128"/>
  <c i="5" r="J167"/>
  <c r="BK164"/>
  <c r="BK162"/>
  <c r="J158"/>
  <c r="J154"/>
  <c r="BK152"/>
  <c r="BK151"/>
  <c r="J148"/>
  <c r="BK146"/>
  <c r="J144"/>
  <c r="BK142"/>
  <c r="BK140"/>
  <c r="J138"/>
  <c r="BK136"/>
  <c r="BK134"/>
  <c r="BK131"/>
  <c r="BK129"/>
  <c r="J127"/>
  <c r="BK168"/>
  <c r="BK167"/>
  <c r="BK163"/>
  <c r="J159"/>
  <c r="J157"/>
  <c r="J155"/>
  <c r="J152"/>
  <c r="J151"/>
  <c r="BK148"/>
  <c r="J146"/>
  <c r="J145"/>
  <c r="J143"/>
  <c r="J140"/>
  <c r="BK138"/>
  <c r="J136"/>
  <c r="J134"/>
  <c r="J133"/>
  <c r="J131"/>
  <c r="J129"/>
  <c r="BK127"/>
  <c i="6" r="J158"/>
  <c r="J156"/>
  <c r="BK154"/>
  <c r="J153"/>
  <c r="J151"/>
  <c r="BK149"/>
  <c r="J147"/>
  <c r="J145"/>
  <c r="J143"/>
  <c r="J141"/>
  <c r="J139"/>
  <c r="BK137"/>
  <c r="BK134"/>
  <c r="BK132"/>
  <c r="J130"/>
  <c r="BK128"/>
  <c r="BK126"/>
  <c r="BK158"/>
  <c r="BK156"/>
  <c r="J154"/>
  <c r="BK151"/>
  <c r="J149"/>
  <c r="BK147"/>
  <c r="BK145"/>
  <c r="BK143"/>
  <c r="BK141"/>
  <c r="J138"/>
  <c r="J137"/>
  <c r="J135"/>
  <c r="J133"/>
  <c r="BK131"/>
  <c r="BK129"/>
  <c r="J126"/>
  <c i="7" r="BK330"/>
  <c r="BK328"/>
  <c r="J327"/>
  <c r="BK324"/>
  <c r="J322"/>
  <c r="J320"/>
  <c r="BK316"/>
  <c r="BK314"/>
  <c r="J312"/>
  <c r="BK310"/>
  <c r="J307"/>
  <c r="J305"/>
  <c r="BK302"/>
  <c r="BK301"/>
  <c r="J299"/>
  <c r="BK297"/>
  <c r="J295"/>
  <c r="BK292"/>
  <c r="BK289"/>
  <c r="BK287"/>
  <c r="BK286"/>
  <c r="J283"/>
  <c r="J280"/>
  <c r="BK277"/>
  <c r="BK276"/>
  <c r="BK273"/>
  <c r="BK270"/>
  <c r="J268"/>
  <c r="BK266"/>
  <c r="BK264"/>
  <c r="BK263"/>
  <c r="BK261"/>
  <c r="BK259"/>
  <c r="J257"/>
  <c r="BK255"/>
  <c r="BK253"/>
  <c r="J251"/>
  <c r="BK249"/>
  <c r="J247"/>
  <c r="J245"/>
  <c r="BK244"/>
  <c r="J242"/>
  <c r="BK240"/>
  <c r="BK238"/>
  <c r="J236"/>
  <c r="J234"/>
  <c r="BK232"/>
  <c r="J229"/>
  <c r="J227"/>
  <c r="BK225"/>
  <c r="J220"/>
  <c r="BK218"/>
  <c r="J215"/>
  <c r="BK213"/>
  <c r="BK211"/>
  <c r="J209"/>
  <c r="BK206"/>
  <c r="J204"/>
  <c r="J201"/>
  <c r="BK199"/>
  <c r="J198"/>
  <c r="BK196"/>
  <c r="BK194"/>
  <c r="J192"/>
  <c r="BK190"/>
  <c r="BK188"/>
  <c r="BK186"/>
  <c r="J185"/>
  <c r="J183"/>
  <c r="J180"/>
  <c r="BK178"/>
  <c r="J174"/>
  <c r="J172"/>
  <c r="J170"/>
  <c r="BK168"/>
  <c r="BK166"/>
  <c r="J163"/>
  <c r="BK161"/>
  <c r="BK159"/>
  <c r="BK157"/>
  <c r="J155"/>
  <c r="J153"/>
  <c r="BK151"/>
  <c r="J149"/>
  <c r="J147"/>
  <c r="J145"/>
  <c r="BK142"/>
  <c r="BK139"/>
  <c r="J329"/>
  <c r="BK327"/>
  <c r="J324"/>
  <c r="BK322"/>
  <c r="BK320"/>
  <c r="J316"/>
  <c r="J314"/>
  <c r="BK312"/>
  <c r="J310"/>
  <c r="BK307"/>
  <c r="BK305"/>
  <c r="J302"/>
  <c r="J300"/>
  <c r="BK298"/>
  <c r="J296"/>
  <c r="BK294"/>
  <c r="J291"/>
  <c r="J289"/>
  <c r="J287"/>
  <c r="J285"/>
  <c r="BK282"/>
  <c r="J256"/>
  <c r="J254"/>
  <c r="BK252"/>
  <c r="J250"/>
  <c r="BK248"/>
  <c r="J246"/>
  <c r="BK245"/>
  <c r="J243"/>
  <c r="BK242"/>
  <c r="J240"/>
  <c r="J238"/>
  <c r="BK236"/>
  <c r="BK234"/>
  <c r="J232"/>
  <c r="BK229"/>
  <c r="BK227"/>
  <c r="J225"/>
  <c r="BK220"/>
  <c r="J218"/>
  <c r="J216"/>
  <c r="J214"/>
  <c r="J212"/>
  <c r="J210"/>
  <c r="BK208"/>
  <c r="J207"/>
  <c r="J205"/>
  <c r="J203"/>
  <c r="BK201"/>
  <c r="J199"/>
  <c r="J196"/>
  <c r="J194"/>
  <c r="BK192"/>
  <c r="J190"/>
  <c r="J188"/>
  <c r="BK187"/>
  <c r="BK184"/>
  <c r="BK182"/>
  <c r="BK181"/>
  <c r="J179"/>
  <c r="BK177"/>
  <c r="BK174"/>
  <c r="BK172"/>
  <c r="J169"/>
  <c r="BK167"/>
  <c r="BK165"/>
  <c r="BK163"/>
  <c r="J161"/>
  <c r="J159"/>
  <c r="J157"/>
  <c r="BK155"/>
  <c r="BK153"/>
  <c r="J151"/>
  <c r="BK148"/>
  <c r="BK146"/>
  <c r="BK144"/>
  <c r="J140"/>
  <c r="J138"/>
  <c i="8" r="J314"/>
  <c r="BK310"/>
  <c r="BK307"/>
  <c r="J305"/>
  <c r="BK302"/>
  <c r="BK300"/>
  <c r="J298"/>
  <c r="J296"/>
  <c r="BK293"/>
  <c r="BK291"/>
  <c r="J288"/>
  <c r="BK286"/>
  <c r="BK284"/>
  <c r="J282"/>
  <c r="BK279"/>
  <c r="BK276"/>
  <c r="BK275"/>
  <c r="J273"/>
  <c r="J270"/>
  <c r="BK268"/>
  <c r="BK266"/>
  <c r="BK264"/>
  <c r="J262"/>
  <c r="J259"/>
  <c r="BK257"/>
  <c r="J254"/>
  <c r="BK252"/>
  <c r="J250"/>
  <c r="J248"/>
  <c r="J246"/>
  <c r="BK244"/>
  <c r="BK242"/>
  <c r="BK240"/>
  <c r="J238"/>
  <c r="J236"/>
  <c r="J235"/>
  <c r="BK233"/>
  <c r="BK231"/>
  <c r="BK229"/>
  <c r="J227"/>
  <c r="BK225"/>
  <c r="J223"/>
  <c r="BK221"/>
  <c r="J219"/>
  <c r="J216"/>
  <c r="BK214"/>
  <c r="BK212"/>
  <c r="J207"/>
  <c r="J205"/>
  <c r="BK200"/>
  <c r="BK197"/>
  <c r="BK196"/>
  <c r="BK194"/>
  <c r="BK191"/>
  <c r="J189"/>
  <c r="J187"/>
  <c r="BK185"/>
  <c r="BK183"/>
  <c r="J182"/>
  <c r="J180"/>
  <c r="J178"/>
  <c r="BK176"/>
  <c r="BK174"/>
  <c r="J172"/>
  <c r="J169"/>
  <c r="BK167"/>
  <c r="J165"/>
  <c r="J163"/>
  <c r="J161"/>
  <c r="BK159"/>
  <c r="J157"/>
  <c r="BK155"/>
  <c r="J153"/>
  <c r="J150"/>
  <c r="J148"/>
  <c r="BK145"/>
  <c r="J141"/>
  <c r="BK139"/>
  <c r="BK137"/>
  <c r="BK315"/>
  <c r="BK314"/>
  <c r="J313"/>
  <c r="J312"/>
  <c r="J311"/>
  <c r="J309"/>
  <c r="J306"/>
  <c r="BK304"/>
  <c r="BK301"/>
  <c r="BK299"/>
  <c r="J297"/>
  <c r="BK295"/>
  <c r="BK292"/>
  <c r="J290"/>
  <c r="J287"/>
  <c r="J285"/>
  <c r="BK283"/>
  <c r="J281"/>
  <c r="BK278"/>
  <c r="J275"/>
  <c r="BK273"/>
  <c r="BK270"/>
  <c r="J267"/>
  <c r="J265"/>
  <c r="J264"/>
  <c r="BK262"/>
  <c r="J258"/>
  <c r="J257"/>
  <c r="BK254"/>
  <c r="J252"/>
  <c r="BK250"/>
  <c r="BK248"/>
  <c r="BK246"/>
  <c r="J244"/>
  <c r="J241"/>
  <c r="BK239"/>
  <c r="J237"/>
  <c r="BK235"/>
  <c r="J233"/>
  <c r="J230"/>
  <c r="BK228"/>
  <c r="J226"/>
  <c r="BK224"/>
  <c r="J222"/>
  <c r="BK219"/>
  <c r="BK216"/>
  <c r="J214"/>
  <c r="J212"/>
  <c r="BK207"/>
  <c r="BK205"/>
  <c r="BK203"/>
  <c r="J201"/>
  <c r="J199"/>
  <c r="J197"/>
  <c r="J195"/>
  <c r="J193"/>
  <c r="J191"/>
  <c r="BK189"/>
  <c r="BK187"/>
  <c r="J185"/>
  <c r="J183"/>
  <c r="BK181"/>
  <c r="BK179"/>
  <c r="J177"/>
  <c r="J174"/>
  <c r="BK172"/>
  <c r="BK170"/>
  <c r="J168"/>
  <c r="J166"/>
  <c r="J164"/>
  <c r="BK162"/>
  <c r="BK160"/>
  <c r="BK157"/>
  <c r="J155"/>
  <c r="BK153"/>
  <c r="J152"/>
  <c r="BK150"/>
  <c r="BK147"/>
  <c r="BK141"/>
  <c r="J139"/>
  <c r="J137"/>
  <c i="4" l="1" r="P127"/>
  <c r="T127"/>
  <c r="P132"/>
  <c r="T132"/>
  <c r="P135"/>
  <c r="R135"/>
  <c r="BK162"/>
  <c r="J162"/>
  <c r="J101"/>
  <c r="T162"/>
  <c r="P171"/>
  <c r="P170"/>
  <c r="T171"/>
  <c r="T170"/>
  <c r="BK176"/>
  <c r="J176"/>
  <c r="J105"/>
  <c r="T176"/>
  <c r="T175"/>
  <c i="5" r="P125"/>
  <c r="R125"/>
  <c r="P149"/>
  <c r="R149"/>
  <c r="P161"/>
  <c r="P160"/>
  <c r="R161"/>
  <c r="R160"/>
  <c r="P166"/>
  <c r="P165"/>
  <c r="R166"/>
  <c r="R165"/>
  <c i="6" r="P124"/>
  <c r="P121"/>
  <c r="P120"/>
  <c i="1" r="AU99"/>
  <c i="6" r="R124"/>
  <c r="R121"/>
  <c r="R120"/>
  <c i="7" r="BK137"/>
  <c r="J137"/>
  <c r="J98"/>
  <c r="R137"/>
  <c r="BK143"/>
  <c r="J143"/>
  <c r="J100"/>
  <c r="T143"/>
  <c r="P175"/>
  <c r="R175"/>
  <c r="BK224"/>
  <c r="J224"/>
  <c r="J104"/>
  <c r="R224"/>
  <c r="BK231"/>
  <c r="J231"/>
  <c r="J105"/>
  <c r="R231"/>
  <c r="T271"/>
  <c r="BK281"/>
  <c r="J281"/>
  <c r="J108"/>
  <c r="R281"/>
  <c r="BK284"/>
  <c r="J284"/>
  <c r="J109"/>
  <c r="R284"/>
  <c r="BK293"/>
  <c r="J293"/>
  <c r="J110"/>
  <c r="T293"/>
  <c r="P304"/>
  <c r="T304"/>
  <c r="BK308"/>
  <c r="J308"/>
  <c r="J112"/>
  <c r="R308"/>
  <c r="BK319"/>
  <c r="J319"/>
  <c r="J114"/>
  <c r="R319"/>
  <c r="BK326"/>
  <c r="J326"/>
  <c r="J115"/>
  <c r="T326"/>
  <c i="8" r="BK135"/>
  <c r="R135"/>
  <c r="BK146"/>
  <c r="J146"/>
  <c r="J101"/>
  <c r="R146"/>
  <c r="BK175"/>
  <c r="J175"/>
  <c r="J102"/>
  <c r="T175"/>
  <c r="P211"/>
  <c i="4" r="BK127"/>
  <c r="J127"/>
  <c r="J98"/>
  <c r="R127"/>
  <c r="BK132"/>
  <c r="J132"/>
  <c r="J99"/>
  <c r="R132"/>
  <c r="BK135"/>
  <c r="J135"/>
  <c r="J100"/>
  <c r="T135"/>
  <c r="P162"/>
  <c r="R162"/>
  <c r="BK171"/>
  <c r="J171"/>
  <c r="J103"/>
  <c r="R171"/>
  <c r="R170"/>
  <c r="P176"/>
  <c r="P175"/>
  <c r="R176"/>
  <c r="R175"/>
  <c i="5" r="BK125"/>
  <c r="J125"/>
  <c r="J98"/>
  <c r="T125"/>
  <c r="BK149"/>
  <c r="J149"/>
  <c r="J99"/>
  <c r="T149"/>
  <c r="BK161"/>
  <c r="J161"/>
  <c r="J101"/>
  <c r="T161"/>
  <c r="T160"/>
  <c r="BK166"/>
  <c r="J166"/>
  <c r="J103"/>
  <c r="T166"/>
  <c r="T165"/>
  <c i="6" r="BK124"/>
  <c r="J124"/>
  <c r="J100"/>
  <c r="T124"/>
  <c r="T121"/>
  <c r="T120"/>
  <c i="7" r="P137"/>
  <c r="T137"/>
  <c r="P143"/>
  <c r="R143"/>
  <c r="BK175"/>
  <c r="J175"/>
  <c r="J101"/>
  <c r="T175"/>
  <c r="P224"/>
  <c r="T224"/>
  <c r="P231"/>
  <c r="T231"/>
  <c r="BK271"/>
  <c r="J271"/>
  <c r="J106"/>
  <c r="P271"/>
  <c r="R271"/>
  <c r="P281"/>
  <c r="T281"/>
  <c r="P284"/>
  <c r="T284"/>
  <c r="P293"/>
  <c r="R293"/>
  <c r="BK304"/>
  <c r="J304"/>
  <c r="J111"/>
  <c r="R304"/>
  <c r="P308"/>
  <c r="T308"/>
  <c r="P319"/>
  <c r="T319"/>
  <c r="P326"/>
  <c r="R326"/>
  <c i="8" r="P135"/>
  <c r="T135"/>
  <c r="P146"/>
  <c r="T146"/>
  <c r="P175"/>
  <c r="R175"/>
  <c r="BK211"/>
  <c r="J211"/>
  <c r="J105"/>
  <c r="R211"/>
  <c r="T211"/>
  <c r="BK218"/>
  <c r="J218"/>
  <c r="J106"/>
  <c r="P218"/>
  <c r="R218"/>
  <c r="T218"/>
  <c r="BK260"/>
  <c r="J260"/>
  <c r="J107"/>
  <c r="P260"/>
  <c r="R260"/>
  <c r="T260"/>
  <c r="BK271"/>
  <c r="J271"/>
  <c r="J108"/>
  <c r="P271"/>
  <c r="R271"/>
  <c r="T271"/>
  <c r="BK277"/>
  <c r="J277"/>
  <c r="J109"/>
  <c r="P277"/>
  <c r="R277"/>
  <c r="T277"/>
  <c r="BK289"/>
  <c r="J289"/>
  <c r="J110"/>
  <c r="P289"/>
  <c r="R289"/>
  <c r="T289"/>
  <c r="BK294"/>
  <c r="J294"/>
  <c r="J111"/>
  <c r="P294"/>
  <c r="R294"/>
  <c r="T294"/>
  <c r="BK303"/>
  <c r="J303"/>
  <c r="J112"/>
  <c r="P303"/>
  <c r="R303"/>
  <c r="T303"/>
  <c r="BK308"/>
  <c r="J308"/>
  <c r="J113"/>
  <c r="P308"/>
  <c r="R308"/>
  <c r="T308"/>
  <c i="3" r="BK122"/>
  <c r="J122"/>
  <c r="J98"/>
  <c r="BK167"/>
  <c r="J167"/>
  <c r="J99"/>
  <c i="7" r="BK221"/>
  <c r="J221"/>
  <c r="J102"/>
  <c r="BK317"/>
  <c r="J317"/>
  <c r="J113"/>
  <c i="8" r="BK142"/>
  <c r="J142"/>
  <c r="J99"/>
  <c i="2" r="BK122"/>
  <c r="J122"/>
  <c r="J98"/>
  <c r="BK160"/>
  <c r="J160"/>
  <c r="J99"/>
  <c r="BK162"/>
  <c r="J162"/>
  <c r="J100"/>
  <c i="3" r="BK169"/>
  <c r="J169"/>
  <c r="J100"/>
  <c i="7" r="BK141"/>
  <c r="J141"/>
  <c r="J99"/>
  <c r="BK279"/>
  <c r="J279"/>
  <c r="J107"/>
  <c i="8" r="BK144"/>
  <c r="J144"/>
  <c r="J100"/>
  <c r="BK208"/>
  <c r="J208"/>
  <c r="J103"/>
  <c r="E85"/>
  <c r="F91"/>
  <c r="F92"/>
  <c r="J127"/>
  <c r="J129"/>
  <c r="J130"/>
  <c r="BF136"/>
  <c r="BF137"/>
  <c r="BF138"/>
  <c r="BF145"/>
  <c r="BF154"/>
  <c r="BF158"/>
  <c r="BF161"/>
  <c r="BF163"/>
  <c r="BF165"/>
  <c r="BF166"/>
  <c r="BF167"/>
  <c r="BF173"/>
  <c r="BF181"/>
  <c r="BF182"/>
  <c r="BF183"/>
  <c r="BF184"/>
  <c r="BF185"/>
  <c r="BF187"/>
  <c r="BF188"/>
  <c r="BF190"/>
  <c r="BF191"/>
  <c r="BF192"/>
  <c r="BF193"/>
  <c r="BF194"/>
  <c r="BF195"/>
  <c r="BF197"/>
  <c r="BF198"/>
  <c r="BF199"/>
  <c r="BF200"/>
  <c r="BF212"/>
  <c r="BF213"/>
  <c r="BF217"/>
  <c r="BF220"/>
  <c r="BF221"/>
  <c r="BF224"/>
  <c r="BF225"/>
  <c r="BF228"/>
  <c r="BF229"/>
  <c r="BF230"/>
  <c r="BF232"/>
  <c r="BF236"/>
  <c r="BF240"/>
  <c r="BF241"/>
  <c r="BF242"/>
  <c r="BF243"/>
  <c r="BF244"/>
  <c r="BF248"/>
  <c r="BF250"/>
  <c r="BF251"/>
  <c r="BF252"/>
  <c r="BF254"/>
  <c r="BF256"/>
  <c r="BF257"/>
  <c r="BF263"/>
  <c r="BF266"/>
  <c r="BF267"/>
  <c r="BF270"/>
  <c r="BF273"/>
  <c r="BF274"/>
  <c r="BF275"/>
  <c r="BF276"/>
  <c r="BF278"/>
  <c r="BF279"/>
  <c r="BF280"/>
  <c r="BF283"/>
  <c r="BF284"/>
  <c r="BF285"/>
  <c r="BF286"/>
  <c r="BF287"/>
  <c r="BF288"/>
  <c r="BF290"/>
  <c r="BF292"/>
  <c r="BF293"/>
  <c r="BF299"/>
  <c r="BF301"/>
  <c r="BF305"/>
  <c r="BF307"/>
  <c r="BF310"/>
  <c r="BF311"/>
  <c r="BF312"/>
  <c r="BF314"/>
  <c r="BF315"/>
  <c r="BF139"/>
  <c r="BF140"/>
  <c r="BF141"/>
  <c r="BF143"/>
  <c r="BF147"/>
  <c r="BF148"/>
  <c r="BF149"/>
  <c r="BF150"/>
  <c r="BF151"/>
  <c r="BF152"/>
  <c r="BF153"/>
  <c r="BF155"/>
  <c r="BF156"/>
  <c r="BF157"/>
  <c r="BF159"/>
  <c r="BF160"/>
  <c r="BF162"/>
  <c r="BF164"/>
  <c r="BF168"/>
  <c r="BF169"/>
  <c r="BF170"/>
  <c r="BF171"/>
  <c r="BF172"/>
  <c r="BF174"/>
  <c r="BF176"/>
  <c r="BF177"/>
  <c r="BF178"/>
  <c r="BF179"/>
  <c r="BF180"/>
  <c r="BF186"/>
  <c r="BF189"/>
  <c r="BF196"/>
  <c r="BF201"/>
  <c r="BF202"/>
  <c r="BF203"/>
  <c r="BF204"/>
  <c r="BF205"/>
  <c r="BF206"/>
  <c r="BF207"/>
  <c r="BF209"/>
  <c r="BF214"/>
  <c r="BF215"/>
  <c r="BF216"/>
  <c r="BF219"/>
  <c r="BF222"/>
  <c r="BF223"/>
  <c r="BF226"/>
  <c r="BF227"/>
  <c r="BF231"/>
  <c r="BF233"/>
  <c r="BF234"/>
  <c r="BF235"/>
  <c r="BF237"/>
  <c r="BF238"/>
  <c r="BF239"/>
  <c r="BF245"/>
  <c r="BF246"/>
  <c r="BF247"/>
  <c r="BF249"/>
  <c r="BF253"/>
  <c r="BF255"/>
  <c r="BF258"/>
  <c r="BF259"/>
  <c r="BF261"/>
  <c r="BF262"/>
  <c r="BF264"/>
  <c r="BF265"/>
  <c r="BF268"/>
  <c r="BF269"/>
  <c r="BF272"/>
  <c r="BF281"/>
  <c r="BF282"/>
  <c r="BF291"/>
  <c r="BF295"/>
  <c r="BF296"/>
  <c r="BF297"/>
  <c r="BF298"/>
  <c r="BF300"/>
  <c r="BF302"/>
  <c r="BF304"/>
  <c r="BF306"/>
  <c r="BF309"/>
  <c r="BF313"/>
  <c i="7" r="J91"/>
  <c r="F92"/>
  <c r="E125"/>
  <c r="F131"/>
  <c r="BF138"/>
  <c r="BF139"/>
  <c r="BF140"/>
  <c r="BF142"/>
  <c r="BF149"/>
  <c r="BF150"/>
  <c r="BF157"/>
  <c r="BF160"/>
  <c r="BF163"/>
  <c r="BF164"/>
  <c r="BF165"/>
  <c r="BF167"/>
  <c r="BF168"/>
  <c r="BF172"/>
  <c r="BF173"/>
  <c r="BF177"/>
  <c r="BF178"/>
  <c r="BF179"/>
  <c r="BF183"/>
  <c r="BF187"/>
  <c r="BF189"/>
  <c r="BF190"/>
  <c r="BF193"/>
  <c r="BF195"/>
  <c r="BF198"/>
  <c r="BF199"/>
  <c r="BF201"/>
  <c r="BF202"/>
  <c r="BF204"/>
  <c r="BF205"/>
  <c r="BF206"/>
  <c r="BF207"/>
  <c r="BF208"/>
  <c r="BF209"/>
  <c r="BF210"/>
  <c r="BF211"/>
  <c r="BF212"/>
  <c r="BF214"/>
  <c r="BF215"/>
  <c r="BF216"/>
  <c r="BF217"/>
  <c r="BF218"/>
  <c r="BF220"/>
  <c r="BF222"/>
  <c r="BF225"/>
  <c r="BF229"/>
  <c r="BF236"/>
  <c r="BF237"/>
  <c r="BF238"/>
  <c r="BF239"/>
  <c r="BF240"/>
  <c r="BF242"/>
  <c r="BF243"/>
  <c r="BF245"/>
  <c r="BF248"/>
  <c r="BF249"/>
  <c r="BF252"/>
  <c r="BF253"/>
  <c r="BF254"/>
  <c r="BF255"/>
  <c r="BF258"/>
  <c r="BF259"/>
  <c r="BF260"/>
  <c r="BF261"/>
  <c r="BF262"/>
  <c r="BF263"/>
  <c r="BF265"/>
  <c r="BF266"/>
  <c r="BF269"/>
  <c r="BF270"/>
  <c r="BF272"/>
  <c r="BF273"/>
  <c r="BF275"/>
  <c r="BF276"/>
  <c r="BF285"/>
  <c r="BF286"/>
  <c r="BF289"/>
  <c r="BF290"/>
  <c r="BF291"/>
  <c r="BF295"/>
  <c r="BF296"/>
  <c r="BF299"/>
  <c r="BF300"/>
  <c r="BF301"/>
  <c r="BF302"/>
  <c r="BF303"/>
  <c r="BF309"/>
  <c r="BF313"/>
  <c r="BF318"/>
  <c r="BF320"/>
  <c r="BF321"/>
  <c r="BF322"/>
  <c r="BF323"/>
  <c r="BF324"/>
  <c r="BF327"/>
  <c r="J89"/>
  <c r="J92"/>
  <c r="BF144"/>
  <c r="BF145"/>
  <c r="BF146"/>
  <c r="BF147"/>
  <c r="BF148"/>
  <c r="BF151"/>
  <c r="BF152"/>
  <c r="BF153"/>
  <c r="BF154"/>
  <c r="BF155"/>
  <c r="BF156"/>
  <c r="BF158"/>
  <c r="BF159"/>
  <c r="BF161"/>
  <c r="BF162"/>
  <c r="BF166"/>
  <c r="BF169"/>
  <c r="BF170"/>
  <c r="BF171"/>
  <c r="BF174"/>
  <c r="BF176"/>
  <c r="BF180"/>
  <c r="BF181"/>
  <c r="BF182"/>
  <c r="BF184"/>
  <c r="BF185"/>
  <c r="BF186"/>
  <c r="BF188"/>
  <c r="BF191"/>
  <c r="BF192"/>
  <c r="BF194"/>
  <c r="BF196"/>
  <c r="BF197"/>
  <c r="BF200"/>
  <c r="BF203"/>
  <c r="BF213"/>
  <c r="BF219"/>
  <c r="BF226"/>
  <c r="BF227"/>
  <c r="BF228"/>
  <c r="BF230"/>
  <c r="BF232"/>
  <c r="BF233"/>
  <c r="BF234"/>
  <c r="BF235"/>
  <c r="BF241"/>
  <c r="BF244"/>
  <c r="BF246"/>
  <c r="BF247"/>
  <c r="BF250"/>
  <c r="BF251"/>
  <c r="BF256"/>
  <c r="BF257"/>
  <c r="BF264"/>
  <c r="BF267"/>
  <c r="BF268"/>
  <c r="BF274"/>
  <c r="BF277"/>
  <c r="BF278"/>
  <c r="BF280"/>
  <c r="BF282"/>
  <c r="BF283"/>
  <c r="BF287"/>
  <c r="BF288"/>
  <c r="BF292"/>
  <c r="BF294"/>
  <c r="BF297"/>
  <c r="BF298"/>
  <c r="BF305"/>
  <c r="BF306"/>
  <c r="BF307"/>
  <c r="BF310"/>
  <c r="BF311"/>
  <c r="BF312"/>
  <c r="BF314"/>
  <c r="BF315"/>
  <c r="BF316"/>
  <c r="BF325"/>
  <c r="BF328"/>
  <c r="BF329"/>
  <c r="BF330"/>
  <c i="6" r="E85"/>
  <c r="J89"/>
  <c r="J91"/>
  <c r="F92"/>
  <c r="J117"/>
  <c r="BF125"/>
  <c r="BF127"/>
  <c r="BF131"/>
  <c r="BF132"/>
  <c r="BF133"/>
  <c r="BF134"/>
  <c r="BF135"/>
  <c r="BF136"/>
  <c r="BF137"/>
  <c r="BF138"/>
  <c r="BF140"/>
  <c r="BF145"/>
  <c r="BF147"/>
  <c r="BF148"/>
  <c r="BF151"/>
  <c r="BF152"/>
  <c r="BF153"/>
  <c r="BF154"/>
  <c r="BF157"/>
  <c r="BF158"/>
  <c r="F91"/>
  <c r="BF126"/>
  <c r="BF128"/>
  <c r="BF129"/>
  <c r="BF130"/>
  <c r="BF139"/>
  <c r="BF141"/>
  <c r="BF142"/>
  <c r="BF143"/>
  <c r="BF144"/>
  <c r="BF146"/>
  <c r="BF149"/>
  <c r="BF150"/>
  <c r="BF155"/>
  <c r="BF156"/>
  <c i="5" r="F91"/>
  <c r="F92"/>
  <c r="BF127"/>
  <c r="BF129"/>
  <c r="BF130"/>
  <c r="BF132"/>
  <c r="BF133"/>
  <c r="BF134"/>
  <c r="BF135"/>
  <c r="BF136"/>
  <c r="BF139"/>
  <c r="BF140"/>
  <c r="BF141"/>
  <c r="BF142"/>
  <c r="BF144"/>
  <c r="BF145"/>
  <c r="BF150"/>
  <c r="BF151"/>
  <c r="BF153"/>
  <c r="BF154"/>
  <c r="BF155"/>
  <c r="BF156"/>
  <c r="BF158"/>
  <c r="BF163"/>
  <c r="BF164"/>
  <c r="E85"/>
  <c r="J89"/>
  <c r="J91"/>
  <c r="J92"/>
  <c r="BF126"/>
  <c r="BF128"/>
  <c r="BF131"/>
  <c r="BF137"/>
  <c r="BF138"/>
  <c r="BF143"/>
  <c r="BF146"/>
  <c r="BF147"/>
  <c r="BF148"/>
  <c r="BF152"/>
  <c r="BF157"/>
  <c r="BF159"/>
  <c r="BF162"/>
  <c r="BF167"/>
  <c r="BF168"/>
  <c i="3" r="BK121"/>
  <c r="BK120"/>
  <c r="J120"/>
  <c r="J96"/>
  <c i="4" r="F91"/>
  <c r="F92"/>
  <c r="E115"/>
  <c r="J119"/>
  <c r="J121"/>
  <c r="J122"/>
  <c r="BF128"/>
  <c r="BF130"/>
  <c r="BF133"/>
  <c r="BF134"/>
  <c r="BF137"/>
  <c r="BF138"/>
  <c r="BF139"/>
  <c r="BF140"/>
  <c r="BF141"/>
  <c r="BF142"/>
  <c r="BF143"/>
  <c r="BF144"/>
  <c r="BF148"/>
  <c r="BF154"/>
  <c r="BF157"/>
  <c r="BF158"/>
  <c r="BF159"/>
  <c r="BF160"/>
  <c r="BF161"/>
  <c r="BF163"/>
  <c r="BF164"/>
  <c r="BF167"/>
  <c r="BF168"/>
  <c r="BF174"/>
  <c r="BF177"/>
  <c r="BF178"/>
  <c r="BF129"/>
  <c r="BF131"/>
  <c r="BF136"/>
  <c r="BF145"/>
  <c r="BF146"/>
  <c r="BF147"/>
  <c r="BF149"/>
  <c r="BF150"/>
  <c r="BF151"/>
  <c r="BF152"/>
  <c r="BF153"/>
  <c r="BF155"/>
  <c r="BF156"/>
  <c r="BF165"/>
  <c r="BF166"/>
  <c r="BF169"/>
  <c r="BF172"/>
  <c r="BF173"/>
  <c i="3" r="J89"/>
  <c r="J91"/>
  <c r="E110"/>
  <c r="F117"/>
  <c r="J117"/>
  <c r="BF123"/>
  <c r="BF124"/>
  <c r="BF125"/>
  <c r="BF126"/>
  <c r="BF127"/>
  <c r="BF128"/>
  <c r="BF129"/>
  <c r="BF130"/>
  <c r="BF133"/>
  <c r="BF136"/>
  <c r="BF138"/>
  <c r="BF139"/>
  <c r="BF140"/>
  <c r="BF141"/>
  <c r="BF142"/>
  <c r="BF143"/>
  <c r="BF144"/>
  <c r="BF145"/>
  <c r="BF147"/>
  <c r="BF150"/>
  <c r="BF154"/>
  <c r="BF155"/>
  <c r="BF158"/>
  <c r="BF160"/>
  <c r="BF161"/>
  <c r="BF163"/>
  <c r="BF165"/>
  <c r="BF168"/>
  <c r="F91"/>
  <c r="BF131"/>
  <c r="BF132"/>
  <c r="BF134"/>
  <c r="BF135"/>
  <c r="BF137"/>
  <c r="BF146"/>
  <c r="BF148"/>
  <c r="BF149"/>
  <c r="BF151"/>
  <c r="BF152"/>
  <c r="BF153"/>
  <c r="BF156"/>
  <c r="BF157"/>
  <c r="BF159"/>
  <c r="BF162"/>
  <c r="BF164"/>
  <c r="BF166"/>
  <c r="BF170"/>
  <c i="2" r="F92"/>
  <c r="J92"/>
  <c r="E110"/>
  <c r="J114"/>
  <c r="BF123"/>
  <c r="BF124"/>
  <c r="F91"/>
  <c r="J91"/>
  <c r="BF125"/>
  <c r="BF126"/>
  <c r="BF127"/>
  <c r="BF128"/>
  <c r="BF129"/>
  <c r="BF130"/>
  <c r="BF131"/>
  <c r="BF132"/>
  <c r="BF133"/>
  <c r="BF134"/>
  <c r="BF135"/>
  <c r="BF136"/>
  <c r="BF137"/>
  <c r="BF138"/>
  <c r="BF139"/>
  <c r="BF140"/>
  <c r="BF141"/>
  <c r="BF142"/>
  <c r="BF143"/>
  <c r="BF144"/>
  <c r="BF145"/>
  <c r="BF146"/>
  <c r="BF147"/>
  <c r="BF148"/>
  <c r="BF149"/>
  <c r="BF150"/>
  <c r="BF151"/>
  <c r="BF152"/>
  <c r="BF153"/>
  <c r="BF154"/>
  <c r="BF155"/>
  <c r="BF156"/>
  <c r="BF157"/>
  <c r="BF158"/>
  <c r="BF159"/>
  <c r="BF161"/>
  <c r="BF163"/>
  <c r="F37"/>
  <c i="1" r="BD95"/>
  <c i="2" r="F36"/>
  <c i="1" r="BC95"/>
  <c i="3" r="J33"/>
  <c i="1" r="AV96"/>
  <c i="3" r="F36"/>
  <c i="1" r="BC96"/>
  <c i="4" r="J33"/>
  <c i="1" r="AV97"/>
  <c i="4" r="F37"/>
  <c i="1" r="BD97"/>
  <c i="5" r="J33"/>
  <c i="1" r="AV98"/>
  <c i="5" r="F37"/>
  <c i="1" r="BD98"/>
  <c i="6" r="J33"/>
  <c i="1" r="AV99"/>
  <c i="6" r="F37"/>
  <c i="1" r="BD99"/>
  <c i="7" r="F33"/>
  <c i="1" r="AZ100"/>
  <c i="7" r="F37"/>
  <c i="1" r="BD100"/>
  <c i="8" r="J33"/>
  <c i="1" r="AV101"/>
  <c i="8" r="F36"/>
  <c i="1" r="BC101"/>
  <c i="8" r="F35"/>
  <c i="1" r="BB101"/>
  <c i="2" r="F33"/>
  <c i="1" r="AZ95"/>
  <c i="2" r="J33"/>
  <c i="1" r="AV95"/>
  <c i="2" r="F35"/>
  <c i="1" r="BB95"/>
  <c i="3" r="F33"/>
  <c i="1" r="AZ96"/>
  <c i="3" r="F37"/>
  <c i="1" r="BD96"/>
  <c i="3" r="F35"/>
  <c i="1" r="BB96"/>
  <c i="4" r="F35"/>
  <c i="1" r="BB97"/>
  <c i="4" r="F33"/>
  <c i="1" r="AZ97"/>
  <c i="4" r="F36"/>
  <c i="1" r="BC97"/>
  <c i="5" r="F33"/>
  <c i="1" r="AZ98"/>
  <c i="5" r="F35"/>
  <c i="1" r="BB98"/>
  <c i="5" r="F36"/>
  <c i="1" r="BC98"/>
  <c i="6" r="F33"/>
  <c i="1" r="AZ99"/>
  <c i="6" r="F36"/>
  <c i="1" r="BC99"/>
  <c i="6" r="F35"/>
  <c i="1" r="BB99"/>
  <c i="7" r="J33"/>
  <c i="1" r="AV100"/>
  <c i="7" r="F35"/>
  <c i="1" r="BB100"/>
  <c i="7" r="F36"/>
  <c i="1" r="BC100"/>
  <c i="8" r="F33"/>
  <c i="1" r="AZ101"/>
  <c i="8" r="F37"/>
  <c i="1" r="BD101"/>
  <c i="8" l="1" r="T210"/>
  <c r="T134"/>
  <c r="T133"/>
  <c i="7" r="P223"/>
  <c r="P136"/>
  <c i="5" r="T124"/>
  <c r="T123"/>
  <c i="8" r="R134"/>
  <c i="7" r="R136"/>
  <c i="5" r="P124"/>
  <c r="P123"/>
  <c i="1" r="AU98"/>
  <c i="4" r="T126"/>
  <c r="T125"/>
  <c i="8" r="R210"/>
  <c r="P134"/>
  <c i="7" r="T223"/>
  <c r="T136"/>
  <c i="4" r="R126"/>
  <c r="R125"/>
  <c i="8" r="P210"/>
  <c r="BK134"/>
  <c i="7" r="R223"/>
  <c i="5" r="R124"/>
  <c r="R123"/>
  <c i="4" r="P126"/>
  <c r="P125"/>
  <c i="1" r="AU97"/>
  <c i="2" r="BK121"/>
  <c r="J121"/>
  <c r="J97"/>
  <c i="5" r="BK124"/>
  <c r="J124"/>
  <c r="J97"/>
  <c r="BK160"/>
  <c r="J160"/>
  <c r="J100"/>
  <c i="6" r="BK121"/>
  <c r="J121"/>
  <c r="J97"/>
  <c i="8" r="J135"/>
  <c r="J98"/>
  <c i="4" r="BK126"/>
  <c r="J126"/>
  <c r="J97"/>
  <c r="BK170"/>
  <c r="J170"/>
  <c r="J102"/>
  <c r="BK175"/>
  <c r="J175"/>
  <c r="J104"/>
  <c i="5" r="BK165"/>
  <c r="J165"/>
  <c r="J102"/>
  <c i="7" r="BK136"/>
  <c r="J136"/>
  <c r="J97"/>
  <c r="BK223"/>
  <c r="J223"/>
  <c r="J103"/>
  <c i="8" r="BK210"/>
  <c r="J210"/>
  <c r="J104"/>
  <c i="3" r="J121"/>
  <c r="J97"/>
  <c i="2" r="F34"/>
  <c i="1" r="BA95"/>
  <c i="3" r="F34"/>
  <c i="1" r="BA96"/>
  <c i="3" r="J30"/>
  <c i="1" r="AG96"/>
  <c i="4" r="F34"/>
  <c i="1" r="BA97"/>
  <c i="5" r="J34"/>
  <c i="1" r="AW98"/>
  <c r="AT98"/>
  <c i="6" r="F34"/>
  <c i="1" r="BA99"/>
  <c i="7" r="F34"/>
  <c i="1" r="BA100"/>
  <c i="8" r="J34"/>
  <c i="1" r="AW101"/>
  <c r="AT101"/>
  <c i="2" r="J34"/>
  <c i="1" r="AW95"/>
  <c r="AT95"/>
  <c i="3" r="J34"/>
  <c i="1" r="AW96"/>
  <c r="AT96"/>
  <c i="4" r="J34"/>
  <c i="1" r="AW97"/>
  <c r="AT97"/>
  <c i="5" r="F34"/>
  <c i="1" r="BA98"/>
  <c i="6" r="J34"/>
  <c i="1" r="AW99"/>
  <c r="AT99"/>
  <c i="7" r="J34"/>
  <c i="1" r="AW100"/>
  <c r="AT100"/>
  <c r="AZ94"/>
  <c r="W29"/>
  <c i="8" r="F34"/>
  <c i="1" r="BA101"/>
  <c r="BB94"/>
  <c r="W31"/>
  <c r="BC94"/>
  <c r="W32"/>
  <c r="BD94"/>
  <c r="W33"/>
  <c i="7" l="1" r="T135"/>
  <c i="8" r="P133"/>
  <c i="1" r="AU101"/>
  <c i="8" r="BK133"/>
  <c r="J133"/>
  <c r="J96"/>
  <c i="7" r="R135"/>
  <c i="8" r="R133"/>
  <c i="7" r="P135"/>
  <c i="1" r="AU100"/>
  <c i="5" r="BK123"/>
  <c r="J123"/>
  <c r="J96"/>
  <c i="6" r="BK120"/>
  <c r="J120"/>
  <c r="J96"/>
  <c i="8" r="J134"/>
  <c r="J97"/>
  <c i="2" r="BK120"/>
  <c r="J120"/>
  <c r="J96"/>
  <c i="4" r="BK125"/>
  <c r="J125"/>
  <c r="J96"/>
  <c i="7" r="BK135"/>
  <c r="J135"/>
  <c r="J96"/>
  <c i="1" r="AN96"/>
  <c i="3" r="J39"/>
  <c i="1" r="AV94"/>
  <c r="AK29"/>
  <c r="AX94"/>
  <c r="BA94"/>
  <c r="W30"/>
  <c r="AY94"/>
  <c i="6" l="1" r="J30"/>
  <c i="1" r="AG99"/>
  <c i="8" r="J30"/>
  <c i="1" r="AG101"/>
  <c i="7" r="J30"/>
  <c i="1" r="AG100"/>
  <c i="5" r="J30"/>
  <c i="1" r="AG98"/>
  <c i="2" r="J30"/>
  <c i="1" r="AG95"/>
  <c i="4" r="J30"/>
  <c i="1" r="AG97"/>
  <c r="AU94"/>
  <c r="AW94"/>
  <c r="AK30"/>
  <c i="5" l="1" r="J39"/>
  <c i="8" r="J39"/>
  <c i="2" r="J39"/>
  <c i="7" r="J39"/>
  <c i="4" r="J39"/>
  <c i="6" r="J39"/>
  <c i="1" r="AN98"/>
  <c r="AN101"/>
  <c r="AN95"/>
  <c r="AN97"/>
  <c r="AN99"/>
  <c r="AN100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<sst xmlns="http://schemas.openxmlformats.org/spreadsheetml/2006/main">
  <si>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</si>
  <si>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</si>
  <si>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</si>
  <si>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</si>
  <si>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</si>
  <si>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{d73e4454-eced-40b5-91cc-79f9633f6edc}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</si>
  <si>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</si>
  <si>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</si>
  <si>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</si>
  <si>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</si>
  <si>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</si>
  <si>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</si>
  <si>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251/2021</t>
  </si>
  <si>
    <t>Stavba:</t>
  </si>
  <si>
    <t>ZŠ Cabajská – školský pavilón, stravovací pavilón v Nitre - zateplenie</t>
  </si>
  <si>
    <t>JKSO:</t>
  </si>
  <si>
    <t>KS:</t>
  </si>
  <si>
    <t>Miesto:</t>
  </si>
  <si>
    <t xml:space="preserve"> </t>
  </si>
  <si>
    <t>Dátum:</t>
  </si>
  <si>
    <t>26. 10. 2021</t>
  </si>
  <si>
    <t>Objednávateľ:</t>
  </si>
  <si>
    <t>IČO:</t>
  </si>
  <si>
    <t>IČ DPH:</t>
  </si>
  <si>
    <t>Zhotoviteľ:</t>
  </si>
  <si>
    <t>31588506</t>
  </si>
  <si>
    <t>ERPOS, spol. s r.o.</t>
  </si>
  <si>
    <t>SK2020449079</t>
  </si>
  <si>
    <t>Projektant:</t>
  </si>
  <si>
    <t>True</t>
  </si>
  <si>
    <t>Spracovateľ:</t>
  </si>
  <si>
    <t>Ing. Paula Petrušová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</si>
  <si>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</si>
  <si>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</si>
  <si>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</si>
  <si>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</si>
  <si>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</si>
  <si>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</si>
  <si>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</si>
  <si>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</si>
  <si>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</si>
  <si>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</si>
  <si>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</si>
  <si>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</si>
  <si>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</si>
  <si>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</si>
  <si>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</si>
  <si>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</si>
  <si>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</si>
  <si>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</si>
  <si>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</si>
  <si>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</si>
  <si>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</si>
  <si>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</si>
  <si>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</si>
  <si>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</si>
  <si>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</si>
  <si>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</si>
  <si>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</si>
  <si>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</si>
  <si>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</si>
  <si>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</si>
  <si>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</si>
  <si>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</si>
  <si>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</si>
  <si>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</si>
  <si>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</si>
  <si>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</si>
  <si>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</si>
  <si>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</si>
  <si>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</si>
  <si>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</si>
  <si>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</si>
  <si>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</si>
  <si>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</si>
  <si>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</si>
  <si>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</si>
  <si>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</si>
  <si>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BLS01</t>
  </si>
  <si>
    <t>Zadanie</t>
  </si>
  <si>
    <t>STA</t>
  </si>
  <si>
    <t>1</t>
  </si>
  <si>
    <t>{3ffe6f9d-09dc-413d-99c5-eb4076694ed7}</t>
  </si>
  <si>
    <t>BLS02</t>
  </si>
  <si>
    <t>{fc2e5464-7ee4-49be-9cb8-619d993bd1e9}</t>
  </si>
  <si>
    <t>VR01</t>
  </si>
  <si>
    <t>{f75f400b-c2b6-4e99-964b-c0791d2f4f40}</t>
  </si>
  <si>
    <t>VR02</t>
  </si>
  <si>
    <t>{1e99ec96-56b0-4d10-9d93-b640d149be76}</t>
  </si>
  <si>
    <t>VZT01</t>
  </si>
  <si>
    <t>{fa93fc94-5368-4474-bc83-7111cc8d229f}</t>
  </si>
  <si>
    <t>ZFJ02</t>
  </si>
  <si>
    <t>{5a4408ef-e5f8-4e30-b782-75b3917d6298}</t>
  </si>
  <si>
    <t>ZFS01</t>
  </si>
  <si>
    <t>{c55f6ed1-cbf3-4f29-9bae-15382865f27f}</t>
  </si>
  <si>
    <t>KRYCÍ LIST ROZPOČTU</t>
  </si>
  <si>
    <t>Objekt:</t>
  </si>
  <si>
    <t>BLS01 - Zadanie</t>
  </si>
  <si>
    <t>REKAPITULÁCIA ROZPOČTU</t>
  </si>
  <si>
    <t>Kód dielu - Popis</t>
  </si>
  <si>
    <t>Cena celkom [EUR]</t>
  </si>
  <si>
    <t>Náklady z rozpočtu</t>
  </si>
  <si>
    <t>-1</t>
  </si>
  <si>
    <t xml:space="preserve">M - Práce a dodávky M   </t>
  </si>
  <si>
    <t xml:space="preserve">    21-M - Elektromontáže   </t>
  </si>
  <si>
    <t xml:space="preserve">      9 - Ostatné konštrukcie a práce-búranie   </t>
  </si>
  <si>
    <t xml:space="preserve">    46-M - Zemné práce pri extr.mont.prácach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</si>
  <si>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</si>
  <si>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</si>
  <si>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</si>
  <si>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</si>
  <si>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</si>
  <si>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</si>
  <si>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</si>
  <si>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</si>
  <si>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</si>
  <si>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</si>
  <si>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</si>
  <si>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</si>
  <si>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</si>
  <si>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 xml:space="preserve">Práce a dodávky M   </t>
  </si>
  <si>
    <t>3</t>
  </si>
  <si>
    <t>ROZPOCET</t>
  </si>
  <si>
    <t>21-M</t>
  </si>
  <si>
    <t xml:space="preserve">Elektromontáže   </t>
  </si>
  <si>
    <t>K</t>
  </si>
  <si>
    <t>210220021</t>
  </si>
  <si>
    <t>Uzemňovacie vedenie v zemi FeZn vrátane izolácie spojov O 10mm</t>
  </si>
  <si>
    <t>m</t>
  </si>
  <si>
    <t>64</t>
  </si>
  <si>
    <t>2</t>
  </si>
  <si>
    <t>3544224150</t>
  </si>
  <si>
    <t xml:space="preserve">Územňovací vodič    ocelový žiarovo zinkovaný  označenie     O 10   ZIN HRONSKY BENADIKT</t>
  </si>
  <si>
    <t>kg</t>
  </si>
  <si>
    <t>256</t>
  </si>
  <si>
    <t>4</t>
  </si>
  <si>
    <t>210220101.S</t>
  </si>
  <si>
    <t>Podpery vedenia FeZn na plochú strechu PV21</t>
  </si>
  <si>
    <t>ks</t>
  </si>
  <si>
    <t>6</t>
  </si>
  <si>
    <t>354410034800.S</t>
  </si>
  <si>
    <t>Podpera vedenia FeZn na ploché strechy označenie PV 21 oceľ</t>
  </si>
  <si>
    <t>8</t>
  </si>
  <si>
    <t>5</t>
  </si>
  <si>
    <t>354410034900.S</t>
  </si>
  <si>
    <t>Podložka plastová k podpere vedenia FeZn označenie podložka k PV 21</t>
  </si>
  <si>
    <t>10</t>
  </si>
  <si>
    <t>210220201.S</t>
  </si>
  <si>
    <t>Zachytávacia tyč FeZn 1-2m s vrutom JD10-20 a podstavcom</t>
  </si>
  <si>
    <t>12</t>
  </si>
  <si>
    <t>7</t>
  </si>
  <si>
    <t>354410022200.S</t>
  </si>
  <si>
    <t>DEHN Zachytávací stožiar Al 3000 na trojnožke +závažie+3xpodložka</t>
  </si>
  <si>
    <t>14</t>
  </si>
  <si>
    <t>210220240</t>
  </si>
  <si>
    <t xml:space="preserve">Svorka FeZn k uzemňovacej tyči  SJ</t>
  </si>
  <si>
    <t>16</t>
  </si>
  <si>
    <t>9</t>
  </si>
  <si>
    <t>3544219000</t>
  </si>
  <si>
    <t xml:space="preserve">Svorka  k zemniacej tyči D= 25  ocelová žiarovo zinkovaná  označenie  SJ 02   ZIN HRONSKY BENADIKT</t>
  </si>
  <si>
    <t>18</t>
  </si>
  <si>
    <t>210220248</t>
  </si>
  <si>
    <t xml:space="preserve">Svorka FeZn na potrubie ST01-09  1/2"- 4"</t>
  </si>
  <si>
    <t>11</t>
  </si>
  <si>
    <t>354410005200</t>
  </si>
  <si>
    <t>Svorka FeZn na 2" potrubie označenie ST 06</t>
  </si>
  <si>
    <t>22</t>
  </si>
  <si>
    <t>210220260</t>
  </si>
  <si>
    <t xml:space="preserve">Ochranný uholník FeZn   OU</t>
  </si>
  <si>
    <t>24</t>
  </si>
  <si>
    <t>13</t>
  </si>
  <si>
    <t>3544221650</t>
  </si>
  <si>
    <t>Ochraný uholník ocelový žiarovo zinkovaný označenie OU 2 m</t>
  </si>
  <si>
    <t>26</t>
  </si>
  <si>
    <t>210220261</t>
  </si>
  <si>
    <t xml:space="preserve">Držiak ochranného uholníka FeZn   DU-Z,D a DOU</t>
  </si>
  <si>
    <t>28</t>
  </si>
  <si>
    <t>15</t>
  </si>
  <si>
    <t>3544221750</t>
  </si>
  <si>
    <t>Držiak ochranného uholníka do muriva ocelový žiarovo zinkovaný označenie DU Z</t>
  </si>
  <si>
    <t>30</t>
  </si>
  <si>
    <t>210220280</t>
  </si>
  <si>
    <t>Uzemňovacia tyč FeZn ZT</t>
  </si>
  <si>
    <t>32</t>
  </si>
  <si>
    <t>17</t>
  </si>
  <si>
    <t>3544222550</t>
  </si>
  <si>
    <t xml:space="preserve">Zemniaca  tyč   ocelová žiarovo zinkovaná  označenie  ZT 2 m   ZIN HRONSKY BENADIKT</t>
  </si>
  <si>
    <t>34</t>
  </si>
  <si>
    <t>210220800</t>
  </si>
  <si>
    <t xml:space="preserve">Uzemňovacie vedenie na povrchu  AlMgSi  O 8-10</t>
  </si>
  <si>
    <t>36</t>
  </si>
  <si>
    <t>19</t>
  </si>
  <si>
    <t>3544245350</t>
  </si>
  <si>
    <t>Územňovací vodič zliatina AlMgSi označenie O 8 Al</t>
  </si>
  <si>
    <t>38</t>
  </si>
  <si>
    <t>210220105</t>
  </si>
  <si>
    <t>Podpery vedenia FeZn do muriva PV 01h a PV01-03</t>
  </si>
  <si>
    <t>40</t>
  </si>
  <si>
    <t>21</t>
  </si>
  <si>
    <t>3544216400</t>
  </si>
  <si>
    <t xml:space="preserve">Podpera vedenia do muriva na hmoždinku  ocelová žiarovo zinkovaná  označenie  PV 01 h</t>
  </si>
  <si>
    <t>42</t>
  </si>
  <si>
    <t>210220241</t>
  </si>
  <si>
    <t>Svorka FeZn krížová SK a diagonálna krížová DKS</t>
  </si>
  <si>
    <t>44</t>
  </si>
  <si>
    <t>23</t>
  </si>
  <si>
    <t>3544219150</t>
  </si>
  <si>
    <t xml:space="preserve">Svorka  krížová  ocelová žiarovo zinkovaná  označenie  SK   ZIN HRONSKY BENADIKT</t>
  </si>
  <si>
    <t>46</t>
  </si>
  <si>
    <t>210220243</t>
  </si>
  <si>
    <t>Svorka FeZn spojovacia SS</t>
  </si>
  <si>
    <t>48</t>
  </si>
  <si>
    <t>25</t>
  </si>
  <si>
    <t>3544219500</t>
  </si>
  <si>
    <t xml:space="preserve">Svorka  spojovacia  ocelová žiarovo zinkovaná  označenie  SS s p. 2 skr   ZIN HRONSKY BENADIKT</t>
  </si>
  <si>
    <t>50</t>
  </si>
  <si>
    <t>210220245</t>
  </si>
  <si>
    <t>Svorka FeZn pripojovacia SP</t>
  </si>
  <si>
    <t>52</t>
  </si>
  <si>
    <t>27</t>
  </si>
  <si>
    <t>3544219850</t>
  </si>
  <si>
    <t xml:space="preserve">Svorka  pripojovacia  pre spojenie kovových súčiastok ocelová žiarovo zinkovaná  označenie  SP 1</t>
  </si>
  <si>
    <t>54</t>
  </si>
  <si>
    <t>210220246</t>
  </si>
  <si>
    <t>Svorka FeZn na odkvapový žľab SO</t>
  </si>
  <si>
    <t>56</t>
  </si>
  <si>
    <t>29</t>
  </si>
  <si>
    <t>3544219950</t>
  </si>
  <si>
    <t xml:space="preserve">Svorka  okapová  ocelová žiarovo zinkovaná  označenie  SO   ZIN HRONSKY BENADIKT</t>
  </si>
  <si>
    <t>58</t>
  </si>
  <si>
    <t>210220247</t>
  </si>
  <si>
    <t>Svorka FeZn skúšobná SZ</t>
  </si>
  <si>
    <t>60</t>
  </si>
  <si>
    <t>31</t>
  </si>
  <si>
    <t>3544220000</t>
  </si>
  <si>
    <t xml:space="preserve">Svorka  skušobná  ocelová žiarovo zinkovaná  označenie  SZ   ZIN HRONSKY BENADIKT</t>
  </si>
  <si>
    <t>62</t>
  </si>
  <si>
    <t>210220050</t>
  </si>
  <si>
    <t>Označenie zvodov číselnými štítkami</t>
  </si>
  <si>
    <t>33</t>
  </si>
  <si>
    <t>3544247920</t>
  </si>
  <si>
    <t>Štítok orientačný 0, obj. č. EBL000000358; bleskozvodný a uzemňovací materiál</t>
  </si>
  <si>
    <t>66</t>
  </si>
  <si>
    <t>HZS-002</t>
  </si>
  <si>
    <t>Revízna správa, odborná skúška bleskozvodu</t>
  </si>
  <si>
    <t>kpl</t>
  </si>
  <si>
    <t>68</t>
  </si>
  <si>
    <t>35</t>
  </si>
  <si>
    <t>MV</t>
  </si>
  <si>
    <t>Murárske výpomoci</t>
  </si>
  <si>
    <t>%</t>
  </si>
  <si>
    <t>70</t>
  </si>
  <si>
    <t>PM</t>
  </si>
  <si>
    <t>Podružný materiál</t>
  </si>
  <si>
    <t>72</t>
  </si>
  <si>
    <t>37</t>
  </si>
  <si>
    <t>PPV</t>
  </si>
  <si>
    <t>Podiel pridružených výkonov</t>
  </si>
  <si>
    <t>74</t>
  </si>
  <si>
    <t xml:space="preserve">Ostatné konštrukcie a práce-búranie   </t>
  </si>
  <si>
    <t>949942101</t>
  </si>
  <si>
    <t>Hydraulická zdvíhacia plošina vrátane obsluhy inštalovaná na automobilovom podvozku výšky zdvihu do 27 m</t>
  </si>
  <si>
    <t>hod</t>
  </si>
  <si>
    <t>76</t>
  </si>
  <si>
    <t>46-M</t>
  </si>
  <si>
    <t xml:space="preserve">Zemné práce pri extr.mont.prácach   </t>
  </si>
  <si>
    <t>39</t>
  </si>
  <si>
    <t>460200163.S</t>
  </si>
  <si>
    <t>Hĺbenie káblovej ryhy ručne 35 cm širokej a 80 cm hlbokej, v zemine triedy 3</t>
  </si>
  <si>
    <t>78</t>
  </si>
  <si>
    <t>BLS02 - Zadanie</t>
  </si>
  <si>
    <t>354410022600.S</t>
  </si>
  <si>
    <t>Tyč zachytávacia FeZn s vrutom do dreva označenie JD 20</t>
  </si>
  <si>
    <t>354410024700.S</t>
  </si>
  <si>
    <t>Podstavec oceľový k zachytávacej tyči FeZn označenie JD</t>
  </si>
  <si>
    <t>210220204.S</t>
  </si>
  <si>
    <t>Zachytávacia tyč FeZn bez osadenia a s osadením JP10-30</t>
  </si>
  <si>
    <t>354410023200.S</t>
  </si>
  <si>
    <t>Tyč zachytávacia FeZn na upevnenie do muriva označenie JP 20</t>
  </si>
  <si>
    <t>354410024600.S</t>
  </si>
  <si>
    <t>Držiak FeZn izolačnej tyče FROB</t>
  </si>
  <si>
    <t>354410025100.S</t>
  </si>
  <si>
    <t>Izolačná tyč</t>
  </si>
  <si>
    <t>354410001500.S</t>
  </si>
  <si>
    <t>Svorka FeZn k uzemňovacej tyči označenie SJ 01</t>
  </si>
  <si>
    <t>354410001600.S</t>
  </si>
  <si>
    <t>Svorka FeZn k izolačnej tyči</t>
  </si>
  <si>
    <t>80</t>
  </si>
  <si>
    <t>41</t>
  </si>
  <si>
    <t>82</t>
  </si>
  <si>
    <t>84</t>
  </si>
  <si>
    <t>43</t>
  </si>
  <si>
    <t>86</t>
  </si>
  <si>
    <t>88</t>
  </si>
  <si>
    <t>45</t>
  </si>
  <si>
    <t>90</t>
  </si>
  <si>
    <t>92</t>
  </si>
  <si>
    <t>VR01 - Zadanie</t>
  </si>
  <si>
    <t xml:space="preserve">PSV - Práce a dodávky PSV   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</si>
  <si>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</si>
  <si>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</si>
  <si>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</si>
  <si>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 - vykurovacie telesá   </t>
  </si>
  <si>
    <t xml:space="preserve">    23-M - Montáže potrubia   </t>
  </si>
  <si>
    <t xml:space="preserve">OST - Ostatné   </t>
  </si>
  <si>
    <t xml:space="preserve">    O01 - Ostatné   </t>
  </si>
  <si>
    <t>PSV</t>
  </si>
  <si>
    <t xml:space="preserve">Práce a dodávky PSV   </t>
  </si>
  <si>
    <t>732</t>
  </si>
  <si>
    <t xml:space="preserve">Ústredné kúrenie - strojovne   </t>
  </si>
  <si>
    <t>732420812.S</t>
  </si>
  <si>
    <t xml:space="preserve">Demontáž čerpadla obehového špirálového (do potrubia) DN 40,  -0,02100t</t>
  </si>
  <si>
    <t>732429112.S</t>
  </si>
  <si>
    <t>Montáž čerpadla (do potrubia) obehového špirálového DN 40</t>
  </si>
  <si>
    <t>súb.</t>
  </si>
  <si>
    <t>1001</t>
  </si>
  <si>
    <t>Obehové čerpadlo WILO Stratos MAXO 30/0,5-8</t>
  </si>
  <si>
    <t>998732201.S</t>
  </si>
  <si>
    <t>Presun hmôt pre strojovne v objektoch výšky do 6 m</t>
  </si>
  <si>
    <t>733</t>
  </si>
  <si>
    <t xml:space="preserve">Ústredné kúrenie - rozvodné potrubie   </t>
  </si>
  <si>
    <t>733191913.S</t>
  </si>
  <si>
    <t>Oprava rozvodov potrubí z oceľových rúrok zaslepenie kovaním a zavarením DN 15</t>
  </si>
  <si>
    <t>733191924.S</t>
  </si>
  <si>
    <t>Oprava rozvodov potrubí - privarenie odbočky do DN 20</t>
  </si>
  <si>
    <t>734</t>
  </si>
  <si>
    <t xml:space="preserve">Ústredné kúrenie - armatúry   </t>
  </si>
  <si>
    <t>734200821.S</t>
  </si>
  <si>
    <t>Demontáž armatúry závitovej s dvomi závitmi do G 1/2 -0,00045t</t>
  </si>
  <si>
    <t>734200822.S</t>
  </si>
  <si>
    <t xml:space="preserve">Demontáž armatúry závitovej s dvomi závitmi nad 1/2 do G 1,  -0,00110t</t>
  </si>
  <si>
    <t>734209112.S</t>
  </si>
  <si>
    <t>Montáž závitovej armatúry s 2 závitmi do G 1/2</t>
  </si>
  <si>
    <t>V2420D0010</t>
  </si>
  <si>
    <t>Radiátorový regulačný ventil do spiatočky Honeywell Verafix-E priamy, DN10</t>
  </si>
  <si>
    <t>V2420E0010</t>
  </si>
  <si>
    <t>Radiátorový regulačný ventil do spiatočky Honeywell Verafix-E rohový, DN10</t>
  </si>
  <si>
    <t>V2420D0015</t>
  </si>
  <si>
    <t>Radiátorový regulačný ventil do spiatočky Honeywell Verafix-E priamy, DN15</t>
  </si>
  <si>
    <t>V2420E0015</t>
  </si>
  <si>
    <t>Radiátorový regulačný ventil do spiatočky Honeywell Verafix-E rohový, DN15</t>
  </si>
  <si>
    <t>734209114.S</t>
  </si>
  <si>
    <t>Montáž závitovej armatúry s 2 závitmi G 3/4</t>
  </si>
  <si>
    <t>V2420D0020</t>
  </si>
  <si>
    <t>Radiátorový regulačný ventil do spiatočky Honeywell Verafix-E priamy, DN20</t>
  </si>
  <si>
    <t>V2420E0020</t>
  </si>
  <si>
    <t>Radiátorový regulačný ventil do spiatočky Honeywell Verafix-E rohový, DN20</t>
  </si>
  <si>
    <t>734223110.S</t>
  </si>
  <si>
    <t>Montáž ventilu závitového termostatického rohového jednoregulačného G 3/8</t>
  </si>
  <si>
    <t>V2020DSX10</t>
  </si>
  <si>
    <t>Radiátorový termostatický ventil Honeywell SX priamy, DN10</t>
  </si>
  <si>
    <t>V2020ESX10</t>
  </si>
  <si>
    <t>Radiátorový termostatický ventil Honeywell SX rohový, DN10</t>
  </si>
  <si>
    <t>734223120.S</t>
  </si>
  <si>
    <t>Montáž ventilu závitového termostatického rohového jednoregulačného G 1/2</t>
  </si>
  <si>
    <t>V2020DSX15</t>
  </si>
  <si>
    <t>Radiátorový termostatický ventil Honeywell SX priamy, DN15</t>
  </si>
  <si>
    <t>V2020ESX15</t>
  </si>
  <si>
    <t>Radiátorový termostatický ventil Honeywell SX rohový, DN15</t>
  </si>
  <si>
    <t>734223130.S</t>
  </si>
  <si>
    <t>Montáž ventilu závitového termostatického rohového jednoregulačného G 3/4</t>
  </si>
  <si>
    <t>V2020DLX20</t>
  </si>
  <si>
    <t>Radiátorový termostatický ventil Honeywell LX priamy, DN20</t>
  </si>
  <si>
    <t>V2020ELX20</t>
  </si>
  <si>
    <t>Radiátorový termostatický ventil Honeywell LX rohový, DN20</t>
  </si>
  <si>
    <t>V2020ESX20</t>
  </si>
  <si>
    <t>Radiátorový termostatický ventil Honeywell SX rohový, DN20</t>
  </si>
  <si>
    <t>734223208.S</t>
  </si>
  <si>
    <t>Montáž termostatickej hlavice kvapalinovej jednoduchej</t>
  </si>
  <si>
    <t>T3019W0</t>
  </si>
  <si>
    <t>Termostatická hlavica Honeywell Thera 6</t>
  </si>
  <si>
    <t>TA6900A</t>
  </si>
  <si>
    <t>Krúžok k zaisteniu proti krádeži</t>
  </si>
  <si>
    <t>734291931.S</t>
  </si>
  <si>
    <t>Oprava armatúry závitovej, závitového medzikusa priameho,rohového do G 1/2</t>
  </si>
  <si>
    <t>734291932.S</t>
  </si>
  <si>
    <t>Oprava armatúry závitovej, závitového medzikusa priameho,rohového nad 1/2 do G 1</t>
  </si>
  <si>
    <t>998734203.S</t>
  </si>
  <si>
    <t>Presun hmôt pre armatúry v objektoch výšky nad 6 do 24 m</t>
  </si>
  <si>
    <t>735</t>
  </si>
  <si>
    <t xml:space="preserve">Ústredné kúrenie - vykurovacie telesá   </t>
  </si>
  <si>
    <t>735000912.S</t>
  </si>
  <si>
    <t>Vyregulovanie dvojregulačného ventilu s termostatickým ovládaním</t>
  </si>
  <si>
    <t>735110912.S</t>
  </si>
  <si>
    <t>Oprava vykurovacieho telesa článkového liatinového, rozpojenie vykurovacieho telesa teplovodného</t>
  </si>
  <si>
    <t>735111810.S</t>
  </si>
  <si>
    <t xml:space="preserve">Demontáž vykurovacích telies liatinových článkových,  -0,02380t</t>
  </si>
  <si>
    <t>m2</t>
  </si>
  <si>
    <t>735191910.S</t>
  </si>
  <si>
    <t>Napustenie vody do vykurovacieho systému vrátane potrubia o v. pl. vykurovacích telies</t>
  </si>
  <si>
    <t>735291800.S</t>
  </si>
  <si>
    <t xml:space="preserve">Demontáž konzol alebo držiakov vykurovacieho telesa, registra, konvektora do odpadu,  0,00075t</t>
  </si>
  <si>
    <t>735494811.S</t>
  </si>
  <si>
    <t>Vypúšťanie vody z vykurovacích sústav o v. pl. vykurovacích telies</t>
  </si>
  <si>
    <t>998735202.S</t>
  </si>
  <si>
    <t>Presun hmôt pre vykurovacie telesá v objektoch výšky nad 6 do 12 m</t>
  </si>
  <si>
    <t>23-M</t>
  </si>
  <si>
    <t xml:space="preserve">Montáže potrubia   </t>
  </si>
  <si>
    <t>230040023.S</t>
  </si>
  <si>
    <t>Zhotovenie vonkajšieho závitu G 3/8"</t>
  </si>
  <si>
    <t>230040024.S</t>
  </si>
  <si>
    <t>Zhotovenie vonkajšieho závitu G 1/2"</t>
  </si>
  <si>
    <t>230040025.S</t>
  </si>
  <si>
    <t>Zhotovenie vonkajšieho závitu G 3/4"</t>
  </si>
  <si>
    <t>OST</t>
  </si>
  <si>
    <t xml:space="preserve">Ostatné   </t>
  </si>
  <si>
    <t>O01</t>
  </si>
  <si>
    <t>HZS-001</t>
  </si>
  <si>
    <t>Hydraulické vyregulovanie vykurovacej sústavy s vystavením protokolu</t>
  </si>
  <si>
    <t>sub</t>
  </si>
  <si>
    <t>HZS-008</t>
  </si>
  <si>
    <t>Vykurovacia skúška</t>
  </si>
  <si>
    <t>VR02 - Zadanie</t>
  </si>
  <si>
    <t>V2020DSX20</t>
  </si>
  <si>
    <t>Radiátorový termostatický ventil Honeywell SX priamy, DN20</t>
  </si>
  <si>
    <t>T301920W0</t>
  </si>
  <si>
    <t>Termostatická hlavica Honeywell Thera 6 s externým snímačom teploty</t>
  </si>
  <si>
    <t>VA2200D001</t>
  </si>
  <si>
    <t>Ručná hlavica Honeywell</t>
  </si>
  <si>
    <t>735000911.S</t>
  </si>
  <si>
    <t>Vyregulovanie dvojregulačného ventilu a kohútika s ručným ovládaním</t>
  </si>
  <si>
    <t>735153300.S</t>
  </si>
  <si>
    <t>Príplatok k cene za odvzdušňovací ventil telies panelových oceľových s príplatkom 8 %</t>
  </si>
  <si>
    <t>735154142.S</t>
  </si>
  <si>
    <t>Montáž vykurovacieho telesa panelového dvojradového výšky 600 mm/ dĺžky 1000-1200 mm</t>
  </si>
  <si>
    <t>K00226010009016011</t>
  </si>
  <si>
    <t>Oceľové panelové radiátory KORAD 22K 600x1000, s bočným pripojením, s 2 panelmi a 2 konvektormi</t>
  </si>
  <si>
    <t>735158120.S</t>
  </si>
  <si>
    <t>Vykurovacie telesá panelové dvojradové, tlaková skúška telesa vodou</t>
  </si>
  <si>
    <t>VZT01 - Zadanie</t>
  </si>
  <si>
    <t xml:space="preserve">    769 - Montáže vzduchotechnických zariadení   </t>
  </si>
  <si>
    <t xml:space="preserve">      D1 - Názov komponentu   </t>
  </si>
  <si>
    <t xml:space="preserve">    D2 - Zariadenie č.1   </t>
  </si>
  <si>
    <t>769</t>
  </si>
  <si>
    <t xml:space="preserve">Montáže vzduchotechnických zariadení   </t>
  </si>
  <si>
    <t>D1</t>
  </si>
  <si>
    <t xml:space="preserve">Názov komponentu   </t>
  </si>
  <si>
    <t>D2</t>
  </si>
  <si>
    <t xml:space="preserve">Zariadenie č.1   </t>
  </si>
  <si>
    <t>Pol1</t>
  </si>
  <si>
    <t>Rekuperačná jednotka</t>
  </si>
  <si>
    <t>Pol2</t>
  </si>
  <si>
    <t>Pol3</t>
  </si>
  <si>
    <t>Izolačné gumy pod nosným rámom VZT jednotky</t>
  </si>
  <si>
    <t>Pol4</t>
  </si>
  <si>
    <t>Pol5</t>
  </si>
  <si>
    <t>odvod kondenzátu dopojiť na prípravu od ZTI cez protizápachový uzáver</t>
  </si>
  <si>
    <t>Pol6</t>
  </si>
  <si>
    <t>Pol7</t>
  </si>
  <si>
    <t>Systém MaR</t>
  </si>
  <si>
    <t>Pol8</t>
  </si>
  <si>
    <t>Pol9</t>
  </si>
  <si>
    <t>Prekáblovanie vzdialeného ovládača</t>
  </si>
  <si>
    <t>bm</t>
  </si>
  <si>
    <t>Pol10</t>
  </si>
  <si>
    <t>Pol11</t>
  </si>
  <si>
    <t>Protidažďová žalúzia PZ-ZN-710x400-S</t>
  </si>
  <si>
    <t>Pol12</t>
  </si>
  <si>
    <t>Pol13</t>
  </si>
  <si>
    <t>Tlmič hluku THP-10-600x400-1000-3</t>
  </si>
  <si>
    <t>Pol14</t>
  </si>
  <si>
    <t>Pol15</t>
  </si>
  <si>
    <t>Tlmič hluku THP-10-600x400-3000-3</t>
  </si>
  <si>
    <t>Pol16</t>
  </si>
  <si>
    <t>Pol17</t>
  </si>
  <si>
    <t>Tlmič hluku THP-10-600x400-2500-3</t>
  </si>
  <si>
    <t>Pol18</t>
  </si>
  <si>
    <t>Pol19</t>
  </si>
  <si>
    <t>Prívodná výustka NOVA-C-2-825x125-R2</t>
  </si>
  <si>
    <t>Pol20</t>
  </si>
  <si>
    <t>Pol21</t>
  </si>
  <si>
    <t>Odvodná výustka NOVA-C-1-825x125-R1</t>
  </si>
  <si>
    <t>Pol22</t>
  </si>
  <si>
    <t>Pol23</t>
  </si>
  <si>
    <t>Do obvodu 2400mm (100% tv.)</t>
  </si>
  <si>
    <t>Pol24</t>
  </si>
  <si>
    <t>Pol25</t>
  </si>
  <si>
    <t>400 (40% tv.)</t>
  </si>
  <si>
    <t>Pol26</t>
  </si>
  <si>
    <t>Pol27</t>
  </si>
  <si>
    <t>Tepelná izolácia vnútorných rozvodov hr.20mm, samolep AL, sanie čerstvého vzduchu</t>
  </si>
  <si>
    <t>Pol28</t>
  </si>
  <si>
    <t>Pol29</t>
  </si>
  <si>
    <t>Realizačná dokumentácia</t>
  </si>
  <si>
    <t>Pol30</t>
  </si>
  <si>
    <t>Montážny spojovací a tesniaci materiál</t>
  </si>
  <si>
    <t>Pol31</t>
  </si>
  <si>
    <t>Pol32</t>
  </si>
  <si>
    <t>Skúšky a zaregulovanie</t>
  </si>
  <si>
    <t>Pol33</t>
  </si>
  <si>
    <t>Pol34</t>
  </si>
  <si>
    <t>Dopravné náklady</t>
  </si>
  <si>
    <t>ZFJ02 - Zadanie</t>
  </si>
  <si>
    <t xml:space="preserve">HSV - Práce a dodávky HSV   </t>
  </si>
  <si>
    <t xml:space="preserve">    1 - Zemné práce   </t>
  </si>
  <si>
    <t xml:space="preserve">    5 - Komunikácie   </t>
  </si>
  <si>
    <t xml:space="preserve">    6 - Úpravy povrchov, podlahy, osadenie   </t>
  </si>
  <si>
    <t xml:space="preserve">    9 - Ostatné konštrukcie a práce-búranie   </t>
  </si>
  <si>
    <t xml:space="preserve">    99 - Presun hmôt HSV   </t>
  </si>
  <si>
    <t xml:space="preserve">    711 - Izolácie proti vode a vlhkosti   </t>
  </si>
  <si>
    <t xml:space="preserve">    712 - Izolácie striech, povlakové krytiny   </t>
  </si>
  <si>
    <t xml:space="preserve">    713 - Izolácie tepelné   </t>
  </si>
  <si>
    <t xml:space="preserve">    721 - Zdravotechnika - vnútorná kanalizácia   </t>
  </si>
  <si>
    <t xml:space="preserve">    762 - Konštrukcie tesárske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</si>
  <si>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</si>
  <si>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</si>
  <si>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</si>
  <si>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777 - Podlahy syntetické   </t>
  </si>
  <si>
    <t xml:space="preserve">    783 - Nátery   </t>
  </si>
  <si>
    <t xml:space="preserve">    784 - Maľby   </t>
  </si>
  <si>
    <t>HSV</t>
  </si>
  <si>
    <t xml:space="preserve">Práce a dodávky HSV   </t>
  </si>
  <si>
    <t xml:space="preserve">Zemné práce   </t>
  </si>
  <si>
    <t>132211101.S</t>
  </si>
  <si>
    <t xml:space="preserve">Hĺbenie rýh šírky do 600 mm v  hornine tr.3 súdržných - ručným náradím</t>
  </si>
  <si>
    <t>m3</t>
  </si>
  <si>
    <t>132211119.S</t>
  </si>
  <si>
    <t>Príplatok za lepivosť pri hĺbení rýh š do 600 mm ručným náradím v hornine tr. 3</t>
  </si>
  <si>
    <t>174101001.S</t>
  </si>
  <si>
    <t>Zásyp sypaninou so zhutnením jám, šachiet, rýh, zárezov alebo okolo objektov do 100 m3</t>
  </si>
  <si>
    <t xml:space="preserve">Komunikácie   </t>
  </si>
  <si>
    <t>564251111.S</t>
  </si>
  <si>
    <t>Podklad alebo podsyp zo štrkopiesku s rozprestretím, vlhčením a zhutnením, po zhutnení hr. 150 mm</t>
  </si>
  <si>
    <t xml:space="preserve">Úpravy povrchov, podlahy, osadenie   </t>
  </si>
  <si>
    <t>611422429.S</t>
  </si>
  <si>
    <t>Oprava vnútorných vápenných omietok stropov železobetónových rebrových, opravovaná plocha 70 %, hladká</t>
  </si>
  <si>
    <t>612409991.S</t>
  </si>
  <si>
    <t>Začistenie omietok (s dodaním hmoty) okolo okien, dverí, podláh, obkladov atď.</t>
  </si>
  <si>
    <t>612460121.S</t>
  </si>
  <si>
    <t>Príprava vnútorného podkladu stien penetráciou základnou</t>
  </si>
  <si>
    <t>612460124.S</t>
  </si>
  <si>
    <t>Príprava vnútorného podkladu stien penetráciou pod omietky a nátery</t>
  </si>
  <si>
    <t>612460152.S</t>
  </si>
  <si>
    <t>Príprava vnútorného podkladu stien vápenným prednástrekom, hr. 3 mm</t>
  </si>
  <si>
    <t>612460363.S</t>
  </si>
  <si>
    <t>Vnútorná omietka stien vápennocementová jednovrstvová, hr. 10 mm</t>
  </si>
  <si>
    <t>620991121.S</t>
  </si>
  <si>
    <t>Zakrývanie výplní vonkajších otvorov s rámami a zárubňami, zábradlí, oplechovania, atď. zhotovené z lešenia akýmkoľvek spôsobom</t>
  </si>
  <si>
    <t>622465185.S</t>
  </si>
  <si>
    <t>Vonkajší sanačný systém stien s obsahom cementu, tepelnoizolačná omietka, hr. 30 mm</t>
  </si>
  <si>
    <t>622465185.S1</t>
  </si>
  <si>
    <t>Vonkajší sanačný systém stien s obsahom cementu, tepelnoizolačná omietka - oprava 30%</t>
  </si>
  <si>
    <t>622460121.S</t>
  </si>
  <si>
    <t>Príprava vonkajšieho podkladu stien penetráciou základnou</t>
  </si>
  <si>
    <t>622460124.S</t>
  </si>
  <si>
    <t>Príprava vonkajšieho podkladu stien penetráciou pod omietky a nátery - podkladný náter</t>
  </si>
  <si>
    <t>622461053.S</t>
  </si>
  <si>
    <t>Vonkajšia omietka stien pastovitá silikónová roztieraná, hr. 2 mm</t>
  </si>
  <si>
    <t>625250121.S</t>
  </si>
  <si>
    <t>Príplatok za zhotovenie vodorovnej podhľadovej konštrukcie z kontaktného zatepľovacieho systému z MW hr. do 190 mm</t>
  </si>
  <si>
    <t>625250550.S1</t>
  </si>
  <si>
    <t xml:space="preserve">Kontaktný zatepľovací systém soklovej alebo vodou namáhanej časti hr. 120 mm,   kotvy vr. líšt, lemovania, zosilenia, dilatácie, tmelu - komplet</t>
  </si>
  <si>
    <t>625250701.S</t>
  </si>
  <si>
    <t>Kontaktný zatepľovací systém z minerálnej vlny hr. 30 mm, skrutkovacie kotvy</t>
  </si>
  <si>
    <t>625250703.S</t>
  </si>
  <si>
    <t>Kontaktný zatepľovací systém z minerálnej vlny hr. 50 mm, skrutkovacie kotvy</t>
  </si>
  <si>
    <t>625250704.S1</t>
  </si>
  <si>
    <t>Kontaktný zatepľovací systém z minerálnej vlny hr. 50 mm, kotvy vr. líšt, lemovaní, dilatácie, zosilenia, tmelu - lamely komplet s povrchovou úpravou - strop pivnice</t>
  </si>
  <si>
    <t>625250707.S1</t>
  </si>
  <si>
    <t>Kontaktný zatepľovací systém z minerálnej vlny hr. 100 mm, kotvy vr. líšt, lemovaní, dilatácie, zosilenia, tmelu - komplet</t>
  </si>
  <si>
    <t>625250708.S1</t>
  </si>
  <si>
    <t xml:space="preserve">Kontaktný zatepľovací systém z minerálnej vlny hr. 120 mm,  kotvy vr. líšt, lemovaní, dilatácie, zosilenia, tmelu - komplet</t>
  </si>
  <si>
    <t>625250711.S1</t>
  </si>
  <si>
    <t xml:space="preserve">Kontaktný zatepľovací systém z minerálnej vlny hr. 160 mm,  kotvy vr. líšt, lemovaní, dilatácie, zosilenia, tmelu - komplet</t>
  </si>
  <si>
    <t>625250762.S</t>
  </si>
  <si>
    <t xml:space="preserve">Kontaktný zatepľovací systém ostenia z minerálnej vlny hr. 30 mm  vr. líšt, lemovaní,  zosilenia, tmelu - komplet</t>
  </si>
  <si>
    <t>631313661.S</t>
  </si>
  <si>
    <t>Mazanina z betónu prostého (m3) tr. C 20/25 hr.nad 80 do 120 mm</t>
  </si>
  <si>
    <t>631319173.S</t>
  </si>
  <si>
    <t>Príplatok za strhnutie povrchu mazaniny latou pre hr. obidvoch vrstiev mazaniny nad 80 do 120 mm</t>
  </si>
  <si>
    <t>631362412.S</t>
  </si>
  <si>
    <t>Výstuž mazanín z betónov (z kameniva) a z ľahkých betónov zo sietí KARI, priemer drôtu 5/5 mm, veľkosť oka 150x150 mm</t>
  </si>
  <si>
    <t>632451681.S</t>
  </si>
  <si>
    <t>Oprava a vyrovnanie konštrukcie rýchlotuhnúcou vyrovnávacou maltou hr. 5 mm</t>
  </si>
  <si>
    <t>632452318.S1</t>
  </si>
  <si>
    <t>Cementový poter rýchlotuhnúci (vhodný aj ako spádový), pevnosti v tlaku 30 MPa, hr. 20-30 mm</t>
  </si>
  <si>
    <t>632452247.S1</t>
  </si>
  <si>
    <t>Cementový poter (vhodný aj ako spádový), pevnosti v tlaku 25 MPa, hr. 30-50 mm</t>
  </si>
  <si>
    <t>634601511.S</t>
  </si>
  <si>
    <t xml:space="preserve">Zaplnenie dilatačných škár v mazaninách tmelom silikónovým  šírky škáry do 5 mm</t>
  </si>
  <si>
    <t>642944121.S</t>
  </si>
  <si>
    <t>Dodatočná montáž oceľovej dverovej zárubne, plochy otvoru do 2,5 m2</t>
  </si>
  <si>
    <t>553310008600.S</t>
  </si>
  <si>
    <t>Zárubňa oceľová oblá šxvxhr 700x1970x160 mm</t>
  </si>
  <si>
    <t>553310009101.S</t>
  </si>
  <si>
    <t>Zárubňa oceľová oblá šxvxhr 1000x1970x160 mm</t>
  </si>
  <si>
    <t>917762112.S</t>
  </si>
  <si>
    <t>Osadenie chodník. obrubníka betónového ležatého do lôžka z betónu prosteho tr. C 16/20 s bočnou oporou</t>
  </si>
  <si>
    <t>592170003500.S</t>
  </si>
  <si>
    <t>Obrubník rovný, lxšxv 1000x100x200 mm, prírodný</t>
  </si>
  <si>
    <t>918101112.S</t>
  </si>
  <si>
    <t>Lôžko pod obrubníky, krajníky alebo obruby z dlažobných kociek z betónu prostého tr. C 16/20</t>
  </si>
  <si>
    <t>941941042.S</t>
  </si>
  <si>
    <t>Montáž lešenia ľahkého pracovného radového s podlahami šírky nad 1,00 do 1,20 m, výšky nad 10 do 30 m</t>
  </si>
  <si>
    <t>941941292.S</t>
  </si>
  <si>
    <t>Príplatok za prvý a každý ďalší i začatý mesiac použitia lešenia ľahkého pracovného radového s podlahami šírky nad 1,00 do 1,20 m, v. nad 10 do 30 m</t>
  </si>
  <si>
    <t>941941852.S</t>
  </si>
  <si>
    <t>Demontáž lešenia ľahkého pracovného radového s podlahami šírky nad 1,20 do 1,50 m, výšky nad 10 do 24 m</t>
  </si>
  <si>
    <t>941955101.S</t>
  </si>
  <si>
    <t>Lešenie ľahké pracovné v schodisku plochy do 6 m2, s výškou lešeňovej podlahy do 1,50 m</t>
  </si>
  <si>
    <t>943943221.S</t>
  </si>
  <si>
    <t>Montáž lešenia priestorového ľahkého bez podláh pri zaťaženie do 2 kPa, výšky do 10 m</t>
  </si>
  <si>
    <t>943943291.S</t>
  </si>
  <si>
    <t>Príplatok k cene za pôdorysnú plochu do 6 m2 lešenia priestorového ľahkého bez podláh, výšky do 22 m</t>
  </si>
  <si>
    <t>943943821.S</t>
  </si>
  <si>
    <t>Demontáž lešenia priestorového ľahkého bez podláh pri zaťažení do 2 kPa, výšky do 10 m</t>
  </si>
  <si>
    <t>943955021.S</t>
  </si>
  <si>
    <t>Montáž lešeňovej podlahy s priečnikmi alebo pozdĺžnikmi výšky do do 10 m</t>
  </si>
  <si>
    <t>47</t>
  </si>
  <si>
    <t>943955191.S</t>
  </si>
  <si>
    <t>Príplatok za prvý a každý i začatý mesiac použitia lešeňovej podlahy pre všetky výšky do 40 m</t>
  </si>
  <si>
    <t>94</t>
  </si>
  <si>
    <t>943955821.S</t>
  </si>
  <si>
    <t>Demontáž lešeňovej podlahy s priečnikmi alebo pozdľžnikmi výšky do 10 m</t>
  </si>
  <si>
    <t>96</t>
  </si>
  <si>
    <t>49</t>
  </si>
  <si>
    <t>952901110</t>
  </si>
  <si>
    <t>Čistenie budov umývaním vonkajších plôch okien a dverí</t>
  </si>
  <si>
    <t>98</t>
  </si>
  <si>
    <t>952901111.S</t>
  </si>
  <si>
    <t>Vyčistenie po vybúraní podlahy</t>
  </si>
  <si>
    <t>100</t>
  </si>
  <si>
    <t>51</t>
  </si>
  <si>
    <t>952903014.S</t>
  </si>
  <si>
    <t>Čistenie fasád tlakovou vodou od prachu, usadenín a pavučín z lešenia</t>
  </si>
  <si>
    <t>102</t>
  </si>
  <si>
    <t>953944423.S</t>
  </si>
  <si>
    <t xml:space="preserve">Demontáž  a spätná montáž drobných predmetov na fasáde - tabule, skrinky</t>
  </si>
  <si>
    <t>104</t>
  </si>
  <si>
    <t>53</t>
  </si>
  <si>
    <t>953944433.S</t>
  </si>
  <si>
    <t>Zrealizovanie sondy (6x) + odtrhové skúšky</t>
  </si>
  <si>
    <t>106</t>
  </si>
  <si>
    <t>953995191.S</t>
  </si>
  <si>
    <t xml:space="preserve">Demontáž  bleskozvodu</t>
  </si>
  <si>
    <t>108</t>
  </si>
  <si>
    <t>55</t>
  </si>
  <si>
    <t>953995192.S</t>
  </si>
  <si>
    <t xml:space="preserve">Demontáž a spätná montáž  svietidiel vo vstupe</t>
  </si>
  <si>
    <t>110</t>
  </si>
  <si>
    <t>953995989.S</t>
  </si>
  <si>
    <t xml:space="preserve">Demontáž VZT zariadení  (alt. oživenie funkčnosti)</t>
  </si>
  <si>
    <t>112</t>
  </si>
  <si>
    <t>57</t>
  </si>
  <si>
    <t>953995991.S</t>
  </si>
  <si>
    <t>Úprava oceľového prístrešku pri zateplení - spojovacej chodby</t>
  </si>
  <si>
    <t>114</t>
  </si>
  <si>
    <t>953995999.S</t>
  </si>
  <si>
    <t>Preosadenie plynovej prípojky - demontáž + spätná montáž + revízia</t>
  </si>
  <si>
    <t>116</t>
  </si>
  <si>
    <t>59</t>
  </si>
  <si>
    <t>965042141.S</t>
  </si>
  <si>
    <t>Búranie podkladov pod dlažby, liatych dlažieb a mazanín,betón alebo liaty asfalt hr.do 100 mm, plochy nad 4 m2 -2,20000t</t>
  </si>
  <si>
    <t>118</t>
  </si>
  <si>
    <t>965043341.S</t>
  </si>
  <si>
    <t xml:space="preserve">Búranie podkladov pod dlažby, liatych dlažieb a mazanín,betón s poterom,teracom hr.do 100 mm, plochy nad 4 m2  -2,20000t</t>
  </si>
  <si>
    <t>120</t>
  </si>
  <si>
    <t>61</t>
  </si>
  <si>
    <t>968061125.S</t>
  </si>
  <si>
    <t>Vyvesenie dreveného dverného krídla do suti plochy do 2 m2, -0,02400t</t>
  </si>
  <si>
    <t>122</t>
  </si>
  <si>
    <t>968061126.S</t>
  </si>
  <si>
    <t>Vyvesenie dreveného dverného krídla do suti plochy nad 2 m2, -0,02700t</t>
  </si>
  <si>
    <t>124</t>
  </si>
  <si>
    <t>63</t>
  </si>
  <si>
    <t>968072455.S</t>
  </si>
  <si>
    <t xml:space="preserve">Vybúranie kovových dverových zárubní plochy do 2 m2,  -0,07600t</t>
  </si>
  <si>
    <t>126</t>
  </si>
  <si>
    <t>968072456.S</t>
  </si>
  <si>
    <t xml:space="preserve">Vybúranie kovových dverových zárubní plochy nad 2 m2,  -0,06300t</t>
  </si>
  <si>
    <t>128</t>
  </si>
  <si>
    <t>65</t>
  </si>
  <si>
    <t>968081115.S</t>
  </si>
  <si>
    <t>Demontáž okien plastových, 1 bm obvodu - 0,007t</t>
  </si>
  <si>
    <t>130</t>
  </si>
  <si>
    <t>978011191.S1</t>
  </si>
  <si>
    <t xml:space="preserve">Otlčenie omietok stropov vnútorných vápenných alebo vápennocementových v rozsahu 50-100 %,  -0,05000t</t>
  </si>
  <si>
    <t>132</t>
  </si>
  <si>
    <t>67</t>
  </si>
  <si>
    <t>978013191.S</t>
  </si>
  <si>
    <t xml:space="preserve">Otlčenie omietok stien vnútorných vápenných alebo vápennocementových v rozsahu do 100 %,  -0,04600t</t>
  </si>
  <si>
    <t>134</t>
  </si>
  <si>
    <t>978015251.S</t>
  </si>
  <si>
    <t xml:space="preserve">Otlčenie omietok vonkajších priečelí jednoduchých, s vyškriabaním škár, očistením muriva, v rozsahu do 40 %,  -0,02300t</t>
  </si>
  <si>
    <t>136</t>
  </si>
  <si>
    <t>69</t>
  </si>
  <si>
    <t>978015281.S1</t>
  </si>
  <si>
    <t xml:space="preserve">Otlčenie omietok vonkajších jednoduchých, s očistením, v rozsahu do 70 %,  -0,04600t</t>
  </si>
  <si>
    <t>138</t>
  </si>
  <si>
    <t>978036191.S</t>
  </si>
  <si>
    <t xml:space="preserve">Otlčenie omietok šľachtených a pod., vonkajších brizolitových, v rozsahu do 100 %,  -0,05000t</t>
  </si>
  <si>
    <t>140</t>
  </si>
  <si>
    <t>71</t>
  </si>
  <si>
    <t>979011131.S</t>
  </si>
  <si>
    <t>Zvislá doprava sutiny po schodoch ručne do 3,5 m</t>
  </si>
  <si>
    <t>t</t>
  </si>
  <si>
    <t>142</t>
  </si>
  <si>
    <t>979011141.S</t>
  </si>
  <si>
    <t>Príplatok za každých ďalších 3,5 m</t>
  </si>
  <si>
    <t>144</t>
  </si>
  <si>
    <t>73</t>
  </si>
  <si>
    <t>979011201.S</t>
  </si>
  <si>
    <t>Plastový sklz na stavebnú suť výšky do 10 m</t>
  </si>
  <si>
    <t>146</t>
  </si>
  <si>
    <t>979011232.S</t>
  </si>
  <si>
    <t>Demontáž sklzu na stavebnú suť výšky do 20 m</t>
  </si>
  <si>
    <t>148</t>
  </si>
  <si>
    <t>75</t>
  </si>
  <si>
    <t>979081111.S</t>
  </si>
  <si>
    <t>Odvoz sutiny a vybúraných hmôt na skládku do 1 km</t>
  </si>
  <si>
    <t>150</t>
  </si>
  <si>
    <t>979081121.S</t>
  </si>
  <si>
    <t>Odvoz sutiny a vybúraných hmôt na skládku za každý ďalší 1 km</t>
  </si>
  <si>
    <t>152</t>
  </si>
  <si>
    <t>77</t>
  </si>
  <si>
    <t>979082111.S</t>
  </si>
  <si>
    <t>Vnútrostavenisková doprava sutiny a vybúraných hmôt do 10 m</t>
  </si>
  <si>
    <t>154</t>
  </si>
  <si>
    <t>979082121.S</t>
  </si>
  <si>
    <t>Vnútrostavenisková doprava sutiny a vybúraných hmôt za každých ďalších 5 m</t>
  </si>
  <si>
    <t>156</t>
  </si>
  <si>
    <t>79</t>
  </si>
  <si>
    <t>979089012.S</t>
  </si>
  <si>
    <t>Poplatok za skladovanie - betón, tehly, dlaždice (17 01) ostatné</t>
  </si>
  <si>
    <t>158</t>
  </si>
  <si>
    <t>979089713.S</t>
  </si>
  <si>
    <t>Prenájom kontajneru 7 m3</t>
  </si>
  <si>
    <t>160</t>
  </si>
  <si>
    <t>99</t>
  </si>
  <si>
    <t xml:space="preserve">Presun hmôt HSV   </t>
  </si>
  <si>
    <t>81</t>
  </si>
  <si>
    <t>999281111.S</t>
  </si>
  <si>
    <t>Presun hmôt pre opravy a údržbu objektov vrátane vonkajších plášťov výšky do 25 m</t>
  </si>
  <si>
    <t>162</t>
  </si>
  <si>
    <t>711</t>
  </si>
  <si>
    <t xml:space="preserve">Izolácie proti vode a vlhkosti   </t>
  </si>
  <si>
    <t>711111221.S2</t>
  </si>
  <si>
    <t xml:space="preserve">Izolácia proti zemnej vlhkosti, protiradónová, stierka hydroizolačná  betón. podklad, zvislá</t>
  </si>
  <si>
    <t>164</t>
  </si>
  <si>
    <t>83</t>
  </si>
  <si>
    <t>711132107.S</t>
  </si>
  <si>
    <t>Zhotovenie izolácie proti zemnej vlhkosti nopovou fóloiu položenou voľne na ploche zvislej</t>
  </si>
  <si>
    <t>166</t>
  </si>
  <si>
    <t>283230002700.S</t>
  </si>
  <si>
    <t>Nopová HDPE fólia hrúbky 0,5 mm, výška nopu 18 mm, proti zemnej vlhkosti s radónovou ochranou, pre spodnú stavbu</t>
  </si>
  <si>
    <t>168</t>
  </si>
  <si>
    <t>85</t>
  </si>
  <si>
    <t>711142559.S</t>
  </si>
  <si>
    <t xml:space="preserve">Zhotovenie  izolácie proti zemnej vlhkosti a tlakovej vode zvislá NAIP pritavením</t>
  </si>
  <si>
    <t>170</t>
  </si>
  <si>
    <t>628310001200.S</t>
  </si>
  <si>
    <t>Pás asfaltový s jemným posypom hr. 4,0 mm vystužený sklenenou rohožou a hliníkovou fóliou</t>
  </si>
  <si>
    <t>172</t>
  </si>
  <si>
    <t>87</t>
  </si>
  <si>
    <t>998711202.S</t>
  </si>
  <si>
    <t>Presun hmôt pre izoláciu proti vode v objektoch výšky nad 6 do 12 m</t>
  </si>
  <si>
    <t>174</t>
  </si>
  <si>
    <t>712</t>
  </si>
  <si>
    <t xml:space="preserve">Izolácie striech, povlakové krytiny   </t>
  </si>
  <si>
    <t>712300841.S5</t>
  </si>
  <si>
    <t xml:space="preserve">Odstránenie povlakovej krytiny na strechách plochých do 10° - očistenie  -0,00200t</t>
  </si>
  <si>
    <t>176</t>
  </si>
  <si>
    <t>89</t>
  </si>
  <si>
    <t>712341559.S</t>
  </si>
  <si>
    <t>Zhotovenie povlak. krytiny striech plochých do 10° pásmi pritav. NAIP na celej ploche, oxidované pásy</t>
  </si>
  <si>
    <t>178</t>
  </si>
  <si>
    <t>180</t>
  </si>
  <si>
    <t>91</t>
  </si>
  <si>
    <t>712370070.S</t>
  </si>
  <si>
    <t>Zhotovenie povlakovej krytiny striech plochých do 10° PVC-P fóliou upevnenou prikotvením so zvarením spoju</t>
  </si>
  <si>
    <t>182</t>
  </si>
  <si>
    <t>283220002001.S</t>
  </si>
  <si>
    <t>Hydroizolačná fólia PVC-P hr. 2 mm izolácia plochých striech</t>
  </si>
  <si>
    <t>184</t>
  </si>
  <si>
    <t>93</t>
  </si>
  <si>
    <t>311970001500.S</t>
  </si>
  <si>
    <t>Vrut do dĺžky 150 mm na upevnenie do kombi dosiek</t>
  </si>
  <si>
    <t>186</t>
  </si>
  <si>
    <t>712873240.S</t>
  </si>
  <si>
    <t xml:space="preserve">Zhotovenie povlakovej krytiny vytiahnutím izol. povlaku  PVC-P na konštrukcie prevyšujúce úroveň strechy nad 50 cm prikotvením so zváraným spojom</t>
  </si>
  <si>
    <t>188</t>
  </si>
  <si>
    <t>95</t>
  </si>
  <si>
    <t>190</t>
  </si>
  <si>
    <t>192</t>
  </si>
  <si>
    <t>97</t>
  </si>
  <si>
    <t>712973220.S</t>
  </si>
  <si>
    <t>Detaily k PVC-P fóliam osadenie hotovej strešnej vpuste</t>
  </si>
  <si>
    <t>194</t>
  </si>
  <si>
    <t>283770003700</t>
  </si>
  <si>
    <t>Strešná vpusť - komplet</t>
  </si>
  <si>
    <t>196</t>
  </si>
  <si>
    <t>311690001000.S</t>
  </si>
  <si>
    <t>Rozperný nit 6x30 mm do betónu, hliníkový</t>
  </si>
  <si>
    <t>198</t>
  </si>
  <si>
    <t>712973232.S</t>
  </si>
  <si>
    <t>Detaily k PVC-P fóliam zaizolovanie kruhového prestupu 101 – 250 mm</t>
  </si>
  <si>
    <t>200</t>
  </si>
  <si>
    <t>101</t>
  </si>
  <si>
    <t>283220001300.S</t>
  </si>
  <si>
    <t>Hydroizolačná fólia PVC-P, hr. 2 mm izolácia balkónov, strešných detailov</t>
  </si>
  <si>
    <t>202</t>
  </si>
  <si>
    <t>712973233.S</t>
  </si>
  <si>
    <t>Detaily k PVC-P fóliam zaizolovanie kruhového prestupu 251 – 400 mm</t>
  </si>
  <si>
    <t>204</t>
  </si>
  <si>
    <t>103</t>
  </si>
  <si>
    <t>283220001200</t>
  </si>
  <si>
    <t>Hydroizolačná fólia PVC-P FATRAFOL 804, hr. 2 mm, š. 1,2 m, izolácia balkónov, strešných detailov, farba sivá, FATRA IZOLFA</t>
  </si>
  <si>
    <t>206</t>
  </si>
  <si>
    <t>712973240.S</t>
  </si>
  <si>
    <t>Detaily k PVC-P fóliam osadenie vetracích komínkov</t>
  </si>
  <si>
    <t>208</t>
  </si>
  <si>
    <t>105</t>
  </si>
  <si>
    <t>283220002300.S</t>
  </si>
  <si>
    <t>Hydroizolačná fólia PVC-P hr. 2,0 mm izolácia plochých striech</t>
  </si>
  <si>
    <t>210</t>
  </si>
  <si>
    <t>283770004000.S</t>
  </si>
  <si>
    <t>Odvetrávací komín pre PVC-P fólie, výška 225 mm, priemer 75 mm</t>
  </si>
  <si>
    <t>212</t>
  </si>
  <si>
    <t>107</t>
  </si>
  <si>
    <t>214</t>
  </si>
  <si>
    <t>712973245.S</t>
  </si>
  <si>
    <t>Zhotovenie flekov v rohoch na povlakovej krytine z PVC-P fólie</t>
  </si>
  <si>
    <t>216</t>
  </si>
  <si>
    <t>109</t>
  </si>
  <si>
    <t>218</t>
  </si>
  <si>
    <t>712973620.S1</t>
  </si>
  <si>
    <t>Detaily k termoplastom všeobecne, nárožný a kútový uholník z hrubopoplast. plechu RŠ 100 mm, ohyb 90-135°</t>
  </si>
  <si>
    <t>220</t>
  </si>
  <si>
    <t>111</t>
  </si>
  <si>
    <t>222</t>
  </si>
  <si>
    <t>712973765.S1</t>
  </si>
  <si>
    <t xml:space="preserve">Detaily k termoplastom všeobecne, ukončujúci profil na stene - krycia lišta  pri ukončení z HPP rš 220 mm</t>
  </si>
  <si>
    <t>224</t>
  </si>
  <si>
    <t>113</t>
  </si>
  <si>
    <t>226</t>
  </si>
  <si>
    <t>712973781.S</t>
  </si>
  <si>
    <t>Detaily k termoplastom všeobecne, stenový kotviaci pásik z hrubopoplast. plechu RŠ 70 mm</t>
  </si>
  <si>
    <t>228</t>
  </si>
  <si>
    <t>115</t>
  </si>
  <si>
    <t>230</t>
  </si>
  <si>
    <t>712973850.S1</t>
  </si>
  <si>
    <t>Detaily k termoplastom všeobecne, oplechovanie krycím plechom z Al. popolpast. plechu</t>
  </si>
  <si>
    <t>232</t>
  </si>
  <si>
    <t>117</t>
  </si>
  <si>
    <t>234</t>
  </si>
  <si>
    <t>712990040.S</t>
  </si>
  <si>
    <t>Položenie geotextílie vodorovne alebo zvislo na strechy ploché do 10°</t>
  </si>
  <si>
    <t>236</t>
  </si>
  <si>
    <t>119</t>
  </si>
  <si>
    <t>693110000900</t>
  </si>
  <si>
    <t>Geotextília polypropylénová Geofiltex 63 63/30, šxl 4x50 m, 300 g/m2, IZOLA</t>
  </si>
  <si>
    <t>238</t>
  </si>
  <si>
    <t>712990200.S</t>
  </si>
  <si>
    <t>Montáž strešného držiaka bleskozvodu, vrátane zaizolovania</t>
  </si>
  <si>
    <t>240</t>
  </si>
  <si>
    <t>121</t>
  </si>
  <si>
    <t>242</t>
  </si>
  <si>
    <t>354410067100.S</t>
  </si>
  <si>
    <t>Držiak strešný bleskozvodu PV21</t>
  </si>
  <si>
    <t>244</t>
  </si>
  <si>
    <t>123</t>
  </si>
  <si>
    <t>712991040.S</t>
  </si>
  <si>
    <t>Montáž podkladnej konštrukcie z OSB dosiek na atike šírky 411 - 620 mm pod klampiarske konštrukcie</t>
  </si>
  <si>
    <t>246</t>
  </si>
  <si>
    <t>248</t>
  </si>
  <si>
    <t>125</t>
  </si>
  <si>
    <t>607260000450.S</t>
  </si>
  <si>
    <t>Doska OSB nebrúsená hr. 25 mm</t>
  </si>
  <si>
    <t>250</t>
  </si>
  <si>
    <t>998712202.S</t>
  </si>
  <si>
    <t>Presun hmôt pre izoláciu povlakovej krytiny v objektoch výšky nad 6 do 12 m</t>
  </si>
  <si>
    <t>252</t>
  </si>
  <si>
    <t>713</t>
  </si>
  <si>
    <t xml:space="preserve">Izolácie tepelné   </t>
  </si>
  <si>
    <t>127</t>
  </si>
  <si>
    <t>713142155.S</t>
  </si>
  <si>
    <t>Montáž tepelnej izolácie striech plochých do 10° polystyrénom, rozloženej v jednej vrstve, prikotvením</t>
  </si>
  <si>
    <t>254</t>
  </si>
  <si>
    <t>283750001800.S</t>
  </si>
  <si>
    <t>Doska XPS 300 hr. 50 mm, zakladanie stavieb, podlahy, obrátené ploché strechy</t>
  </si>
  <si>
    <t>129</t>
  </si>
  <si>
    <t>713144080.S1</t>
  </si>
  <si>
    <t>Montáž tepelnej izolácie na atiku do lepidla</t>
  </si>
  <si>
    <t>258</t>
  </si>
  <si>
    <t>283750004245.S1</t>
  </si>
  <si>
    <t xml:space="preserve">Doska PIR  hr. 100 mm</t>
  </si>
  <si>
    <t>260</t>
  </si>
  <si>
    <t>131</t>
  </si>
  <si>
    <t>713146410.S1</t>
  </si>
  <si>
    <t xml:space="preserve">Montáž tepelnej izolácie striech plochých do 10° PIR  hr. do 150 mm kotv.</t>
  </si>
  <si>
    <t>262</t>
  </si>
  <si>
    <t>283750004260.S</t>
  </si>
  <si>
    <t xml:space="preserve">Doska PIR  hr. 150 mm</t>
  </si>
  <si>
    <t>264</t>
  </si>
  <si>
    <t>133</t>
  </si>
  <si>
    <t>998713202.S</t>
  </si>
  <si>
    <t>Presun hmôt pre izolácie tepelné v objektoch výšky nad 6 m do 12 m</t>
  </si>
  <si>
    <t>266</t>
  </si>
  <si>
    <t>721</t>
  </si>
  <si>
    <t xml:space="preserve">Zdravotechnika - vnútorná kanalizácia   </t>
  </si>
  <si>
    <t>721262897.S</t>
  </si>
  <si>
    <t xml:space="preserve">Demontáž  vetracích komínkov</t>
  </si>
  <si>
    <t>268</t>
  </si>
  <si>
    <t>762</t>
  </si>
  <si>
    <t xml:space="preserve">Konštrukcie tesárske   </t>
  </si>
  <si>
    <t>135</t>
  </si>
  <si>
    <t>762810047.S1</t>
  </si>
  <si>
    <t xml:space="preserve">Záklop stropov z dosiek OSB kotvených do ŽB  hr. dosky 25 mm</t>
  </si>
  <si>
    <t>270</t>
  </si>
  <si>
    <t>998762202.S</t>
  </si>
  <si>
    <t>Presun hmôt pre konštrukcie tesárske v objektoch výšky do 12 m</t>
  </si>
  <si>
    <t>272</t>
  </si>
  <si>
    <t>764</t>
  </si>
  <si>
    <t xml:space="preserve">Konštrukcie klampiarske   </t>
  </si>
  <si>
    <t>137</t>
  </si>
  <si>
    <t>764321860.S</t>
  </si>
  <si>
    <t xml:space="preserve">Demontáž oplechovania ríms pod nadrímsovým žľabom vrátane podkladového plechu, do 30° rš 1000 mm,  -0,00740t</t>
  </si>
  <si>
    <t>274</t>
  </si>
  <si>
    <t>764410850.S</t>
  </si>
  <si>
    <t xml:space="preserve">Demontáž oplechovania parapetov rš od 100 do 330 mm,  -0,00135t</t>
  </si>
  <si>
    <t>276</t>
  </si>
  <si>
    <t>139</t>
  </si>
  <si>
    <t>764421562.S</t>
  </si>
  <si>
    <t xml:space="preserve">Oplechovanie markíz  Al.plechom</t>
  </si>
  <si>
    <t>278</t>
  </si>
  <si>
    <t>764430840.S</t>
  </si>
  <si>
    <t xml:space="preserve">Demontáž oplechovania múrov a nadmuroviek rš od 330 do 500 mm,  -0,00230t</t>
  </si>
  <si>
    <t>280</t>
  </si>
  <si>
    <t>141</t>
  </si>
  <si>
    <t>764439911.S</t>
  </si>
  <si>
    <t>Demontáž zvislých zvodov a prečistenie</t>
  </si>
  <si>
    <t>282</t>
  </si>
  <si>
    <t>764454124.S1</t>
  </si>
  <si>
    <t>Zvodové rúry , kruhové KJG</t>
  </si>
  <si>
    <t>284</t>
  </si>
  <si>
    <t>143</t>
  </si>
  <si>
    <t>764711116,S</t>
  </si>
  <si>
    <t>Oplechovanie parapetov z plechu poplastovaného vr. krytiek</t>
  </si>
  <si>
    <t>286</t>
  </si>
  <si>
    <t>998764202.S</t>
  </si>
  <si>
    <t>Presun hmôt pre konštrukcie klampiarske v objektoch výšky nad 6 do 12 m</t>
  </si>
  <si>
    <t>288</t>
  </si>
  <si>
    <t>766</t>
  </si>
  <si>
    <t xml:space="preserve">Konštrukcie stolárske   </t>
  </si>
  <si>
    <t>145</t>
  </si>
  <si>
    <t>766621400.S</t>
  </si>
  <si>
    <t>Montáž okien plastových s hydroizolačnými ISO páskami (exteriérová a interiérová)</t>
  </si>
  <si>
    <t>290</t>
  </si>
  <si>
    <t>283290006100.S</t>
  </si>
  <si>
    <t>Tesniaca paropriepustná fólia polymér-flísová, š. 290 mm, dĺ. 30 m, pre tesnenie pripájacej škáry okenného rámu a muriva z exteriéru</t>
  </si>
  <si>
    <t>292</t>
  </si>
  <si>
    <t>147</t>
  </si>
  <si>
    <t>283290006200.S</t>
  </si>
  <si>
    <t>Tesniaca paronepriepustná fólia polymér-flísová, š. 70 mm, dĺ. 30 m, pre tesnenie pripájacej škáry okenného rámu a muriva z interiéru</t>
  </si>
  <si>
    <t>294</t>
  </si>
  <si>
    <t>611410000100.S</t>
  </si>
  <si>
    <t>Plastové okno jednokrídlové OS, vxš 1180x490 mm, izolačné trojsklo vr. interierového parapetu, kovania - komplet</t>
  </si>
  <si>
    <t>296</t>
  </si>
  <si>
    <t>149</t>
  </si>
  <si>
    <t>611410000101.S</t>
  </si>
  <si>
    <t xml:space="preserve">Plastová okno 3650x2000mm  s dverami  1100x2650mm,  vr. interierového parapetu, kovania, zámku - komplet</t>
  </si>
  <si>
    <t>298</t>
  </si>
  <si>
    <t>766662113.S</t>
  </si>
  <si>
    <t>Montáž dverového krídla otočného jednokrídlového bezpoldrážkového, do existujúcej zárubne, vrátane kovania</t>
  </si>
  <si>
    <t>300</t>
  </si>
  <si>
    <t>151</t>
  </si>
  <si>
    <t>611610001500.S</t>
  </si>
  <si>
    <t xml:space="preserve">Systémové dvere do pivníc  700-1000/2020mm ,  plné vr. kovania, klučiek, zámku, štítkov - komplet</t>
  </si>
  <si>
    <t>302</t>
  </si>
  <si>
    <t>766694980.S</t>
  </si>
  <si>
    <t>Demontáž parapetnej dosky drevenej šírky do 300 mm, dĺžky do 1600 mm, -0,003t</t>
  </si>
  <si>
    <t>304</t>
  </si>
  <si>
    <t>153</t>
  </si>
  <si>
    <t>766694981.S</t>
  </si>
  <si>
    <t>Demontáž parapetnej dosky drevenej šírky do 300 mm, dĺžky nad 1600 mm, -0,006t</t>
  </si>
  <si>
    <t>306</t>
  </si>
  <si>
    <t>998766201.S</t>
  </si>
  <si>
    <t>Presun hmot pre konštrukcie stolárske v objektoch výšky do 6 m</t>
  </si>
  <si>
    <t>308</t>
  </si>
  <si>
    <t>767</t>
  </si>
  <si>
    <t xml:space="preserve">Konštrukcie doplnkové kovové   </t>
  </si>
  <si>
    <t>155</t>
  </si>
  <si>
    <t>767662291.S</t>
  </si>
  <si>
    <t>Demontáž mreží pevných</t>
  </si>
  <si>
    <t>310</t>
  </si>
  <si>
    <t>767991913.S</t>
  </si>
  <si>
    <t>Preosadenie rebríka - demontáž + spätná montáž</t>
  </si>
  <si>
    <t>312</t>
  </si>
  <si>
    <t>157</t>
  </si>
  <si>
    <t>998767201.S</t>
  </si>
  <si>
    <t>Presun hmôt pre kovové stavebné doplnkové konštrukcie v objektoch výšky do 6 m</t>
  </si>
  <si>
    <t>314</t>
  </si>
  <si>
    <t>769035078</t>
  </si>
  <si>
    <t>Montáž krycej mriežky hranatej do prierezu 0.100 m2</t>
  </si>
  <si>
    <t>316</t>
  </si>
  <si>
    <t>159</t>
  </si>
  <si>
    <t>429720204101.S</t>
  </si>
  <si>
    <t>Mriežka krycia hranatá KMH, rozmery šxv 150x150 mm - MR</t>
  </si>
  <si>
    <t>318</t>
  </si>
  <si>
    <t>769035081.S</t>
  </si>
  <si>
    <t>Montáž krycej mriežky hranatej prierezu 0.125-0.355 m2</t>
  </si>
  <si>
    <t>320</t>
  </si>
  <si>
    <t>161</t>
  </si>
  <si>
    <t>429720200400.S</t>
  </si>
  <si>
    <t>Mriežka krycia hranatá, rozmery šxv 400x400 mm</t>
  </si>
  <si>
    <t>322</t>
  </si>
  <si>
    <t>429720200501.S</t>
  </si>
  <si>
    <t>Mriežka krycia hranatá, rozmery šxv 450x450 mm</t>
  </si>
  <si>
    <t>324</t>
  </si>
  <si>
    <t>163</t>
  </si>
  <si>
    <t>769082785</t>
  </si>
  <si>
    <t>Demontáž krycej mriežky hranatej do prierezu 0.100 m2</t>
  </si>
  <si>
    <t>326</t>
  </si>
  <si>
    <t>769082790.S</t>
  </si>
  <si>
    <t xml:space="preserve">Demontáž krycej mriežky hranatej prierezu 0.125-0.355 m2,  -0,0048 t</t>
  </si>
  <si>
    <t>328</t>
  </si>
  <si>
    <t>165</t>
  </si>
  <si>
    <t>998769201.S</t>
  </si>
  <si>
    <t>Presun hmôt pre montáž vzduchotechnických zariadení v stavbe (objekte) výšky do 7 m</t>
  </si>
  <si>
    <t>330</t>
  </si>
  <si>
    <t>777</t>
  </si>
  <si>
    <t xml:space="preserve">Podlahy syntetické   </t>
  </si>
  <si>
    <t>777511105.S</t>
  </si>
  <si>
    <t>Epoxidová stierka hr. 1 mm, použitie v interiéry, 1x stierka, uzatvárací náter</t>
  </si>
  <si>
    <t>332</t>
  </si>
  <si>
    <t>783</t>
  </si>
  <si>
    <t xml:space="preserve">Nátery   </t>
  </si>
  <si>
    <t>167</t>
  </si>
  <si>
    <t>783201811</t>
  </si>
  <si>
    <t>Odstránenie starých náterov z kovových stavebných doplnkových konštrukcií oškrabaním</t>
  </si>
  <si>
    <t>334</t>
  </si>
  <si>
    <t>783222100</t>
  </si>
  <si>
    <t>Nátery kov.stav.doplnk.konštr. syntetické farby šedej na vzduchu schnúce dvojnásobné - 70µm</t>
  </si>
  <si>
    <t>336</t>
  </si>
  <si>
    <t>169</t>
  </si>
  <si>
    <t>783226100</t>
  </si>
  <si>
    <t>Nátery kov.stav.doplnk.konštr. syntetické na vzduchu schnúce základný - 35µm</t>
  </si>
  <si>
    <t>338</t>
  </si>
  <si>
    <t>783903811</t>
  </si>
  <si>
    <t>Ostatné práce odmastenie chemickými rozpúšťadlami</t>
  </si>
  <si>
    <t>340</t>
  </si>
  <si>
    <t>171</t>
  </si>
  <si>
    <t>783903812</t>
  </si>
  <si>
    <t>Ostatné práce odmastenie chemickými saponátmi</t>
  </si>
  <si>
    <t>342</t>
  </si>
  <si>
    <t>783904811</t>
  </si>
  <si>
    <t>Ostatné práce odmastenie chemickými odhrdzavenie kovových konštrukcií</t>
  </si>
  <si>
    <t>344</t>
  </si>
  <si>
    <t>784</t>
  </si>
  <si>
    <t xml:space="preserve">Maľby   </t>
  </si>
  <si>
    <t>173</t>
  </si>
  <si>
    <t>784410010</t>
  </si>
  <si>
    <t>Oblepenie vypínačov, zásuviek páskou výšky do 3,80 m</t>
  </si>
  <si>
    <t>346</t>
  </si>
  <si>
    <t>784412301</t>
  </si>
  <si>
    <t>Pačokovanie vápenným mliekom dvojnásobné jemnozrnných povrchov do 3,80 m</t>
  </si>
  <si>
    <t>348</t>
  </si>
  <si>
    <t>175</t>
  </si>
  <si>
    <t>784418012</t>
  </si>
  <si>
    <t>Zakrývanie podláh a zariadení papierom v miestnostiach alebo na schodisku</t>
  </si>
  <si>
    <t>350</t>
  </si>
  <si>
    <t>784422271</t>
  </si>
  <si>
    <t>Maľby vápenné základné dvojnásobné, ručne nanášané na jemnozrnný podklad výšky do 3,80 m</t>
  </si>
  <si>
    <t>352</t>
  </si>
  <si>
    <t>ZFS01 - Zadanie</t>
  </si>
  <si>
    <t xml:space="preserve">    2 - Zakladanie   </t>
  </si>
  <si>
    <t>113106121.S</t>
  </si>
  <si>
    <t xml:space="preserve">Rozoberanie dlažby, z betónových alebo kamenin. dlaždíc, dosiek alebo tvaroviek,  -0,13800t</t>
  </si>
  <si>
    <t>133201101.S</t>
  </si>
  <si>
    <t>Výkop šachty zapaženej, hornina 3 do 100 m3</t>
  </si>
  <si>
    <t>133201109.S</t>
  </si>
  <si>
    <t>Príplatok k cenám za lepivosť pri hĺbení šachiet zapažených i nezapažených v hornine 3</t>
  </si>
  <si>
    <t xml:space="preserve">Zakladanie   </t>
  </si>
  <si>
    <t>275313711.S</t>
  </si>
  <si>
    <t>Betón základových pätiek, prostý tr. C 25/30</t>
  </si>
  <si>
    <t>621460124.S</t>
  </si>
  <si>
    <t>Príprava vonkajšieho podkladu podhľadov penetráciou pod omietky a nátery</t>
  </si>
  <si>
    <t>621461053.S</t>
  </si>
  <si>
    <t>Vonkajšia omietka podhľadov pastovitá silikónová roztieraná, hr. 2 mm</t>
  </si>
  <si>
    <t>622460114.S</t>
  </si>
  <si>
    <t>Príprava vonkajšieho podkladu stien na hladké nenasiakavé podklady adhéznym mostíkom</t>
  </si>
  <si>
    <t>622461291.S</t>
  </si>
  <si>
    <t>Vonkajšia omietka stien pastovitá dekoratívna dizajnová bez použitia šablóny - imitácia betón</t>
  </si>
  <si>
    <t>625250122.S</t>
  </si>
  <si>
    <t>Príplatok za zhotovenie vodorovnej podhľadovej konštrukcie z kontaktného zatepľovacieho systému z MW hr. nad 190 mm</t>
  </si>
  <si>
    <t>625250713.S1</t>
  </si>
  <si>
    <t>Kontaktný zatepľovací systém z minerálnej vlny hr. 200 mm, kotvy vr. líšt, profilov, dilatácií, tmelu - komplet</t>
  </si>
  <si>
    <t>625250951.S</t>
  </si>
  <si>
    <t>Kontaktný zatepľovací systém ostenia z PIR hr. 20 mm</t>
  </si>
  <si>
    <t>632311011.S</t>
  </si>
  <si>
    <t>Brúsenie povrchu podláh strojné - liateho terazza</t>
  </si>
  <si>
    <t>632459987.S1</t>
  </si>
  <si>
    <t xml:space="preserve">Oprava a vyrovnanie konštrukcie atiky  hr. 20-50 mm vr. debnenia</t>
  </si>
  <si>
    <t xml:space="preserve">Demontáž a spätná montáž  svietidiel + nové svietidlá</t>
  </si>
  <si>
    <t>953995996.S</t>
  </si>
  <si>
    <t xml:space="preserve">Preosadenie  jestvujúceho komína - demontáž + spätná montáž</t>
  </si>
  <si>
    <t>971033651.S</t>
  </si>
  <si>
    <t xml:space="preserve">Vybúranie otvorov v murive tehl. plochy do 4 m2 hr. do 600 mm,  -1,87500t</t>
  </si>
  <si>
    <t>712300833.S</t>
  </si>
  <si>
    <t xml:space="preserve">Odstránenie povlakovej krytiny na strechách plochých 10° trojvrstvovej,  -0,01400t</t>
  </si>
  <si>
    <t>712300834.S</t>
  </si>
  <si>
    <t xml:space="preserve">Odstránenie povlakovej krytiny na strechách plochých do 10° každé ďalšie vrstvy,  -0,00600t</t>
  </si>
  <si>
    <t>712300841.S3</t>
  </si>
  <si>
    <t>712311101.S</t>
  </si>
  <si>
    <t>Zhotovenie povlakovej krytiny striech plochých do 10° za studena náterom penetračným</t>
  </si>
  <si>
    <t>111630002800.S</t>
  </si>
  <si>
    <t>Penetračný náter na živičnej báze s obsahom rozpoušťadiel</t>
  </si>
  <si>
    <t>l</t>
  </si>
  <si>
    <t>712990813.S</t>
  </si>
  <si>
    <t xml:space="preserve">Odstránenie povlakovej krytiny striech násypu alebo nánosu do 10st. hr. nad 50 do 100mm,  -0,16700t</t>
  </si>
  <si>
    <t>712990816.S</t>
  </si>
  <si>
    <t xml:space="preserve">Odstránenie povlakovej krytiny striech ostatné násypu alebo nánosu-príplatok k cene za každých ďalších 50 mm,  -0,08400t</t>
  </si>
  <si>
    <t>713142160.S</t>
  </si>
  <si>
    <t>Montáž tepelnej izolácie striech plochých do 10° spádovými doskami z polystyrénu v jednej vrstve</t>
  </si>
  <si>
    <t>283760007400.S</t>
  </si>
  <si>
    <t>Doska spádová EPS 100 S grafitová pre vyspádovanie plochých striech</t>
  </si>
  <si>
    <t>283750004220.S1</t>
  </si>
  <si>
    <t xml:space="preserve">Doska PIR  hr. 50 mm</t>
  </si>
  <si>
    <t>762361124.S</t>
  </si>
  <si>
    <t>Montáž spádových klinov pre rovné strechy z reziva nad 120 do 224 cm2</t>
  </si>
  <si>
    <t>60511000000.S</t>
  </si>
  <si>
    <t>Rezivo</t>
  </si>
  <si>
    <t>762431306.S</t>
  </si>
  <si>
    <t>Obloženie stien z dosiek OSB skrutkovaných na zraz hr. dosky 25 mm</t>
  </si>
  <si>
    <t>764321830.S1</t>
  </si>
  <si>
    <t xml:space="preserve">Demontáž oplechovania  rš 660 mm,  -0,00520t</t>
  </si>
  <si>
    <t>764357801.S</t>
  </si>
  <si>
    <t xml:space="preserve">Demontáž žľabov medzistrešných a zaatikových rš 1100 mm,  -0,00820t</t>
  </si>
  <si>
    <t>764361810.S</t>
  </si>
  <si>
    <t xml:space="preserve">Demontáž strešného okna a poklopu na krytine vlnitej a korýt., alebo hlad. a drážk. do 30st,  -0,02000t</t>
  </si>
  <si>
    <t>764367800.S</t>
  </si>
  <si>
    <t xml:space="preserve">Demontáž strešných otvorov, oplechovanie strešného okienka, so sklonom do 30°  -0.0058t</t>
  </si>
  <si>
    <t>766641161.S</t>
  </si>
  <si>
    <t>Montáž dverí plastových, vchodových, 1 m obvodu dverí</t>
  </si>
  <si>
    <t>611730000191.S</t>
  </si>
  <si>
    <t xml:space="preserve">Dvere plastové dvojdielne šxv 2350x3000 mm,  izolačné trojsklo vr. zámku, kovania - komplet O1</t>
  </si>
  <si>
    <t>767310100.S</t>
  </si>
  <si>
    <t>Montáž výlezu do plochej strechy</t>
  </si>
  <si>
    <t>611330000501.S</t>
  </si>
  <si>
    <t>Strešný výlez 600x600mm mm, pre plochú strechu</t>
  </si>
  <si>
    <t>767661991.S</t>
  </si>
  <si>
    <t>Montáž a dodávka bubnov pre vonkajšie žalúzie</t>
  </si>
  <si>
    <t>767995103.S</t>
  </si>
  <si>
    <t>Montáž ostatných atypických kovových stavebných doplnkových konštrukcií nad 10 do 20 kg</t>
  </si>
  <si>
    <t>13400001</t>
  </si>
  <si>
    <t xml:space="preserve">Oceľová plošina pre imobilných vr. zábradlia s prídavným madlom a povrchovej úpravy a kotvenia  -  komplet vr. projektovej dokumentácie</t>
  </si>
  <si>
    <t>767995104.S</t>
  </si>
  <si>
    <t>Montáž ostatných atypických kovových stavebných doplnkových konštrukcií nad 20 do 50 kg</t>
  </si>
  <si>
    <t>13400002</t>
  </si>
  <si>
    <t>Oceľová konštrukcia stienok markízy pri vstupe vr. kotvenia a povrchovej úpravy</t>
  </si>
  <si>
    <t>769021499.S</t>
  </si>
  <si>
    <t>Montáž výfukovej hlavice kruhovej priemeru 250-365 mm</t>
  </si>
  <si>
    <t>429720007101.S</t>
  </si>
  <si>
    <t>Hlavica výfuková kruhová s prírubou Lomaco BIB 14</t>
  </si>
  <si>
    <t>769083330.S</t>
  </si>
  <si>
    <t xml:space="preserve">Demontáž výfukovej hlavice kruhovej priemeru 355-450 mm,  -0,0170 t</t>
  </si>
  <si>
    <t>998769203</t>
  </si>
  <si>
    <t>Presun hmôt pre montáž vzduchotechnických zariadení v stavbe (objekte) výšky nad 7 do 24 m</t>
  </si>
  <si>
    <t>783782404.S</t>
  </si>
  <si>
    <t>Nátery tesárskych konštrukcií, povrchová impregnácia proti drevokaznému hmyzu, hubám a plesniam, jednonásobná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</si>
</sst>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23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25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26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23</v>
      </c>
      <c r="AL14" s="19"/>
      <c r="AM14" s="19"/>
      <c r="AN14" s="23" t="s">
        <v>27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23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23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594418.28000000003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34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35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36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37</v>
      </c>
      <c r="E29" s="38"/>
      <c r="F29" s="39" t="s">
        <v>38</v>
      </c>
      <c r="G29" s="38"/>
      <c r="H29" s="38"/>
      <c r="I29" s="38"/>
      <c r="J29" s="38"/>
      <c r="K29" s="38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4"/>
      <c r="AT29" s="44"/>
      <c r="AU29" s="44"/>
      <c r="AV29" s="44"/>
      <c r="AW29" s="44"/>
      <c r="AX29" s="44"/>
      <c r="AY29" s="44"/>
      <c r="AZ29" s="44"/>
      <c r="BE29" s="3"/>
    </row>
    <row r="30" s="3" customFormat="1" ht="14.4" customHeight="1">
      <c r="A30" s="3"/>
      <c r="B30" s="37"/>
      <c r="C30" s="38"/>
      <c r="D30" s="38"/>
      <c r="E30" s="38"/>
      <c r="F30" s="39" t="s">
        <v>39</v>
      </c>
      <c r="G30" s="38"/>
      <c r="H30" s="38"/>
      <c r="I30" s="38"/>
      <c r="J30" s="38"/>
      <c r="K30" s="38"/>
      <c r="L30" s="45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6">
        <f>ROUND(BA94, 2)</f>
        <v>594418.28000000003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6">
        <f>ROUND(AW94, 2)</f>
        <v>118883.66</v>
      </c>
      <c r="AL30" s="38"/>
      <c r="AM30" s="38"/>
      <c r="AN30" s="38"/>
      <c r="AO30" s="38"/>
      <c r="AP30" s="38"/>
      <c r="AQ30" s="38"/>
      <c r="AR30" s="47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45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6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6">
        <v>0</v>
      </c>
      <c r="AL31" s="38"/>
      <c r="AM31" s="38"/>
      <c r="AN31" s="38"/>
      <c r="AO31" s="38"/>
      <c r="AP31" s="38"/>
      <c r="AQ31" s="38"/>
      <c r="AR31" s="47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45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6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6">
        <v>0</v>
      </c>
      <c r="AL32" s="38"/>
      <c r="AM32" s="38"/>
      <c r="AN32" s="38"/>
      <c r="AO32" s="38"/>
      <c r="AP32" s="38"/>
      <c r="AQ32" s="38"/>
      <c r="AR32" s="47"/>
      <c r="BE32" s="3"/>
    </row>
    <row r="33" hidden="1" s="3" customFormat="1" ht="14.4" customHeight="1">
      <c r="A33" s="3"/>
      <c r="B33" s="37"/>
      <c r="C33" s="38"/>
      <c r="D33" s="38"/>
      <c r="E33" s="38"/>
      <c r="F33" s="39" t="s">
        <v>42</v>
      </c>
      <c r="G33" s="38"/>
      <c r="H33" s="38"/>
      <c r="I33" s="38"/>
      <c r="J33" s="38"/>
      <c r="K33" s="38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4"/>
      <c r="AT33" s="44"/>
      <c r="AU33" s="44"/>
      <c r="AV33" s="44"/>
      <c r="AW33" s="44"/>
      <c r="AX33" s="44"/>
      <c r="AY33" s="44"/>
      <c r="AZ33" s="44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713301.94000000006</v>
      </c>
      <c r="AL35" s="50"/>
      <c r="AM35" s="50"/>
      <c r="AN35" s="50"/>
      <c r="AO35" s="54"/>
      <c r="AP35" s="48"/>
      <c r="AQ35" s="48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60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60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60" t="s">
        <v>48</v>
      </c>
      <c r="AI60" s="33"/>
      <c r="AJ60" s="33"/>
      <c r="AK60" s="33"/>
      <c r="AL60" s="33"/>
      <c r="AM60" s="60" t="s">
        <v>49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60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60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60" t="s">
        <v>48</v>
      </c>
      <c r="AI75" s="33"/>
      <c r="AJ75" s="33"/>
      <c r="AK75" s="33"/>
      <c r="AL75" s="33"/>
      <c r="AM75" s="60" t="s">
        <v>49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5"/>
      <c r="BE77" s="29"/>
    </row>
    <row r="81" s="2" customFormat="1" ht="6.96" customHeight="1">
      <c r="A81" s="29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5"/>
      <c r="BE81" s="29"/>
    </row>
    <row r="82" s="2" customFormat="1" ht="24.96" customHeight="1">
      <c r="A82" s="29"/>
      <c r="B82" s="30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6"/>
      <c r="C84" s="26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251/2021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13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ZŠ Cabajská – školský pavilón, stravovací pavilón v Nitre - zateplenie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74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75" t="str">
        <f>IF(AN8= "","",AN8)</f>
        <v>26. 10. 2021</v>
      </c>
      <c r="AN87" s="75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21</v>
      </c>
      <c r="D89" s="31"/>
      <c r="E89" s="31"/>
      <c r="F89" s="31"/>
      <c r="G89" s="31"/>
      <c r="H89" s="31"/>
      <c r="I89" s="31"/>
      <c r="J89" s="31"/>
      <c r="K89" s="31"/>
      <c r="L89" s="67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28</v>
      </c>
      <c r="AJ89" s="31"/>
      <c r="AK89" s="31"/>
      <c r="AL89" s="31"/>
      <c r="AM89" s="76" t="str">
        <f>IF(E17="","",E17)</f>
        <v xml:space="preserve"> </v>
      </c>
      <c r="AN89" s="67"/>
      <c r="AO89" s="67"/>
      <c r="AP89" s="67"/>
      <c r="AQ89" s="31"/>
      <c r="AR89" s="35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29"/>
    </row>
    <row r="90" s="2" customFormat="1" ht="15.15" customHeight="1">
      <c r="A90" s="29"/>
      <c r="B90" s="30"/>
      <c r="C90" s="26" t="s">
        <v>24</v>
      </c>
      <c r="D90" s="31"/>
      <c r="E90" s="31"/>
      <c r="F90" s="31"/>
      <c r="G90" s="31"/>
      <c r="H90" s="31"/>
      <c r="I90" s="31"/>
      <c r="J90" s="31"/>
      <c r="K90" s="31"/>
      <c r="L90" s="67" t="str">
        <f>IF(E14="","",E14)</f>
        <v>ERPOS, spol. s r.o.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30</v>
      </c>
      <c r="AJ90" s="31"/>
      <c r="AK90" s="31"/>
      <c r="AL90" s="31"/>
      <c r="AM90" s="76" t="str">
        <f>IF(E20="","",E20)</f>
        <v>Ing. Paula Petrušová</v>
      </c>
      <c r="AN90" s="67"/>
      <c r="AO90" s="67"/>
      <c r="AP90" s="67"/>
      <c r="AQ90" s="31"/>
      <c r="AR90" s="35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29"/>
    </row>
    <row r="92" s="2" customFormat="1" ht="29.28" customHeight="1">
      <c r="A92" s="29"/>
      <c r="B92" s="30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35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29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ROUND(SUM(AG95:AG101),2)</f>
        <v>594418.28000000003</v>
      </c>
      <c r="AH94" s="105"/>
      <c r="AI94" s="105"/>
      <c r="AJ94" s="105"/>
      <c r="AK94" s="105"/>
      <c r="AL94" s="105"/>
      <c r="AM94" s="105"/>
      <c r="AN94" s="106">
        <f>SUM(AG94,AT94)</f>
        <v>713301.94000000006</v>
      </c>
      <c r="AO94" s="106"/>
      <c r="AP94" s="106"/>
      <c r="AQ94" s="107" t="s">
        <v>1</v>
      </c>
      <c r="AR94" s="108"/>
      <c r="AS94" s="109">
        <f>ROUND(SUM(AS95:AS101),2)</f>
        <v>0</v>
      </c>
      <c r="AT94" s="110">
        <f>ROUND(SUM(AV94:AW94),2)</f>
        <v>118883.66</v>
      </c>
      <c r="AU94" s="111">
        <f>ROUND(SUM(AU95:AU101),5)</f>
        <v>0</v>
      </c>
      <c r="AV94" s="110">
        <f>ROUND(AZ94*L29,2)</f>
        <v>0</v>
      </c>
      <c r="AW94" s="110">
        <f>ROUND(BA94*L30,2)</f>
        <v>118883.66</v>
      </c>
      <c r="AX94" s="110">
        <f>ROUND(BB94*L29,2)</f>
        <v>0</v>
      </c>
      <c r="AY94" s="110">
        <f>ROUND(BC94*L30,2)</f>
        <v>0</v>
      </c>
      <c r="AZ94" s="110">
        <f>ROUND(SUM(AZ95:AZ101),2)</f>
        <v>0</v>
      </c>
      <c r="BA94" s="110">
        <f>ROUND(SUM(BA95:BA101),2)</f>
        <v>594418.28000000003</v>
      </c>
      <c r="BB94" s="110">
        <f>ROUND(SUM(BB95:BB101),2)</f>
        <v>0</v>
      </c>
      <c r="BC94" s="110">
        <f>ROUND(SUM(BC95:BC101),2)</f>
        <v>0</v>
      </c>
      <c r="BD94" s="112">
        <f>ROUND(SUM(BD95:BD101),2)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'BLS01 - Zadanie'!J30</f>
        <v>6223.29</v>
      </c>
      <c r="AH95" s="119"/>
      <c r="AI95" s="119"/>
      <c r="AJ95" s="119"/>
      <c r="AK95" s="119"/>
      <c r="AL95" s="119"/>
      <c r="AM95" s="119"/>
      <c r="AN95" s="120">
        <f>SUM(AG95,AT95)</f>
        <v>7467.9499999999998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1244.6600000000001</v>
      </c>
      <c r="AU95" s="125">
        <f>'BLS01 - Zadanie'!P120</f>
        <v>0</v>
      </c>
      <c r="AV95" s="124">
        <f>'BLS01 - Zadanie'!J33</f>
        <v>0</v>
      </c>
      <c r="AW95" s="124">
        <f>'BLS01 - Zadanie'!J34</f>
        <v>1244.6600000000001</v>
      </c>
      <c r="AX95" s="124">
        <f>'BLS01 - Zadanie'!J35</f>
        <v>0</v>
      </c>
      <c r="AY95" s="124">
        <f>'BLS01 - Zadanie'!J36</f>
        <v>0</v>
      </c>
      <c r="AZ95" s="124">
        <f>'BLS01 - Zadanie'!F33</f>
        <v>0</v>
      </c>
      <c r="BA95" s="124">
        <f>'BLS01 - Zadanie'!F34</f>
        <v>6223.29</v>
      </c>
      <c r="BB95" s="124">
        <f>'BLS01 - Zadanie'!F35</f>
        <v>0</v>
      </c>
      <c r="BC95" s="124">
        <f>'BLS01 - Zadanie'!F36</f>
        <v>0</v>
      </c>
      <c r="BD95" s="126">
        <f>'BLS01 - Zadanie'!F37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73</v>
      </c>
    </row>
    <row r="96" s="7" customFormat="1" ht="16.5" customHeight="1">
      <c r="A96" s="115" t="s">
        <v>77</v>
      </c>
      <c r="B96" s="116"/>
      <c r="C96" s="117"/>
      <c r="D96" s="118" t="s">
        <v>83</v>
      </c>
      <c r="E96" s="118"/>
      <c r="F96" s="118"/>
      <c r="G96" s="118"/>
      <c r="H96" s="118"/>
      <c r="I96" s="119"/>
      <c r="J96" s="118" t="s">
        <v>79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'BLS02 - Zadanie'!J30</f>
        <v>5490.96</v>
      </c>
      <c r="AH96" s="119"/>
      <c r="AI96" s="119"/>
      <c r="AJ96" s="119"/>
      <c r="AK96" s="119"/>
      <c r="AL96" s="119"/>
      <c r="AM96" s="119"/>
      <c r="AN96" s="120">
        <f>SUM(AG96,AT96)</f>
        <v>6589.1499999999996</v>
      </c>
      <c r="AO96" s="119"/>
      <c r="AP96" s="119"/>
      <c r="AQ96" s="121" t="s">
        <v>80</v>
      </c>
      <c r="AR96" s="122"/>
      <c r="AS96" s="123">
        <v>0</v>
      </c>
      <c r="AT96" s="124">
        <f>ROUND(SUM(AV96:AW96),2)</f>
        <v>1098.1900000000001</v>
      </c>
      <c r="AU96" s="125">
        <f>'BLS02 - Zadanie'!P120</f>
        <v>0</v>
      </c>
      <c r="AV96" s="124">
        <f>'BLS02 - Zadanie'!J33</f>
        <v>0</v>
      </c>
      <c r="AW96" s="124">
        <f>'BLS02 - Zadanie'!J34</f>
        <v>1098.1900000000001</v>
      </c>
      <c r="AX96" s="124">
        <f>'BLS02 - Zadanie'!J35</f>
        <v>0</v>
      </c>
      <c r="AY96" s="124">
        <f>'BLS02 - Zadanie'!J36</f>
        <v>0</v>
      </c>
      <c r="AZ96" s="124">
        <f>'BLS02 - Zadanie'!F33</f>
        <v>0</v>
      </c>
      <c r="BA96" s="124">
        <f>'BLS02 - Zadanie'!F34</f>
        <v>5490.96</v>
      </c>
      <c r="BB96" s="124">
        <f>'BLS02 - Zadanie'!F35</f>
        <v>0</v>
      </c>
      <c r="BC96" s="124">
        <f>'BLS02 - Zadanie'!F36</f>
        <v>0</v>
      </c>
      <c r="BD96" s="126">
        <f>'BLS02 - Zadanie'!F37</f>
        <v>0</v>
      </c>
      <c r="BE96" s="7"/>
      <c r="BT96" s="127" t="s">
        <v>81</v>
      </c>
      <c r="BV96" s="127" t="s">
        <v>75</v>
      </c>
      <c r="BW96" s="127" t="s">
        <v>84</v>
      </c>
      <c r="BX96" s="127" t="s">
        <v>5</v>
      </c>
      <c r="CL96" s="127" t="s">
        <v>1</v>
      </c>
      <c r="CM96" s="127" t="s">
        <v>73</v>
      </c>
    </row>
    <row r="97" s="7" customFormat="1" ht="16.5" customHeight="1">
      <c r="A97" s="115" t="s">
        <v>77</v>
      </c>
      <c r="B97" s="116"/>
      <c r="C97" s="117"/>
      <c r="D97" s="118" t="s">
        <v>85</v>
      </c>
      <c r="E97" s="118"/>
      <c r="F97" s="118"/>
      <c r="G97" s="118"/>
      <c r="H97" s="118"/>
      <c r="I97" s="119"/>
      <c r="J97" s="118" t="s">
        <v>79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'VR01 - Zadanie'!J30</f>
        <v>5403.75</v>
      </c>
      <c r="AH97" s="119"/>
      <c r="AI97" s="119"/>
      <c r="AJ97" s="119"/>
      <c r="AK97" s="119"/>
      <c r="AL97" s="119"/>
      <c r="AM97" s="119"/>
      <c r="AN97" s="120">
        <f>SUM(AG97,AT97)</f>
        <v>6484.5</v>
      </c>
      <c r="AO97" s="119"/>
      <c r="AP97" s="119"/>
      <c r="AQ97" s="121" t="s">
        <v>80</v>
      </c>
      <c r="AR97" s="122"/>
      <c r="AS97" s="123">
        <v>0</v>
      </c>
      <c r="AT97" s="124">
        <f>ROUND(SUM(AV97:AW97),2)</f>
        <v>1080.75</v>
      </c>
      <c r="AU97" s="125">
        <f>'VR01 - Zadanie'!P125</f>
        <v>0</v>
      </c>
      <c r="AV97" s="124">
        <f>'VR01 - Zadanie'!J33</f>
        <v>0</v>
      </c>
      <c r="AW97" s="124">
        <f>'VR01 - Zadanie'!J34</f>
        <v>1080.75</v>
      </c>
      <c r="AX97" s="124">
        <f>'VR01 - Zadanie'!J35</f>
        <v>0</v>
      </c>
      <c r="AY97" s="124">
        <f>'VR01 - Zadanie'!J36</f>
        <v>0</v>
      </c>
      <c r="AZ97" s="124">
        <f>'VR01 - Zadanie'!F33</f>
        <v>0</v>
      </c>
      <c r="BA97" s="124">
        <f>'VR01 - Zadanie'!F34</f>
        <v>5403.75</v>
      </c>
      <c r="BB97" s="124">
        <f>'VR01 - Zadanie'!F35</f>
        <v>0</v>
      </c>
      <c r="BC97" s="124">
        <f>'VR01 - Zadanie'!F36</f>
        <v>0</v>
      </c>
      <c r="BD97" s="126">
        <f>'VR01 - Zadanie'!F37</f>
        <v>0</v>
      </c>
      <c r="BE97" s="7"/>
      <c r="BT97" s="127" t="s">
        <v>81</v>
      </c>
      <c r="BV97" s="127" t="s">
        <v>75</v>
      </c>
      <c r="BW97" s="127" t="s">
        <v>86</v>
      </c>
      <c r="BX97" s="127" t="s">
        <v>5</v>
      </c>
      <c r="CL97" s="127" t="s">
        <v>1</v>
      </c>
      <c r="CM97" s="127" t="s">
        <v>73</v>
      </c>
    </row>
    <row r="98" s="7" customFormat="1" ht="16.5" customHeight="1">
      <c r="A98" s="115" t="s">
        <v>77</v>
      </c>
      <c r="B98" s="116"/>
      <c r="C98" s="117"/>
      <c r="D98" s="118" t="s">
        <v>87</v>
      </c>
      <c r="E98" s="118"/>
      <c r="F98" s="118"/>
      <c r="G98" s="118"/>
      <c r="H98" s="118"/>
      <c r="I98" s="119"/>
      <c r="J98" s="118" t="s">
        <v>79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'VR02 - Zadanie'!J30</f>
        <v>3431.5700000000002</v>
      </c>
      <c r="AH98" s="119"/>
      <c r="AI98" s="119"/>
      <c r="AJ98" s="119"/>
      <c r="AK98" s="119"/>
      <c r="AL98" s="119"/>
      <c r="AM98" s="119"/>
      <c r="AN98" s="120">
        <f>SUM(AG98,AT98)</f>
        <v>4117.8800000000001</v>
      </c>
      <c r="AO98" s="119"/>
      <c r="AP98" s="119"/>
      <c r="AQ98" s="121" t="s">
        <v>80</v>
      </c>
      <c r="AR98" s="122"/>
      <c r="AS98" s="123">
        <v>0</v>
      </c>
      <c r="AT98" s="124">
        <f>ROUND(SUM(AV98:AW98),2)</f>
        <v>686.30999999999995</v>
      </c>
      <c r="AU98" s="125">
        <f>'VR02 - Zadanie'!P123</f>
        <v>0</v>
      </c>
      <c r="AV98" s="124">
        <f>'VR02 - Zadanie'!J33</f>
        <v>0</v>
      </c>
      <c r="AW98" s="124">
        <f>'VR02 - Zadanie'!J34</f>
        <v>686.30999999999995</v>
      </c>
      <c r="AX98" s="124">
        <f>'VR02 - Zadanie'!J35</f>
        <v>0</v>
      </c>
      <c r="AY98" s="124">
        <f>'VR02 - Zadanie'!J36</f>
        <v>0</v>
      </c>
      <c r="AZ98" s="124">
        <f>'VR02 - Zadanie'!F33</f>
        <v>0</v>
      </c>
      <c r="BA98" s="124">
        <f>'VR02 - Zadanie'!F34</f>
        <v>3431.5700000000002</v>
      </c>
      <c r="BB98" s="124">
        <f>'VR02 - Zadanie'!F35</f>
        <v>0</v>
      </c>
      <c r="BC98" s="124">
        <f>'VR02 - Zadanie'!F36</f>
        <v>0</v>
      </c>
      <c r="BD98" s="126">
        <f>'VR02 - Zadanie'!F37</f>
        <v>0</v>
      </c>
      <c r="BE98" s="7"/>
      <c r="BT98" s="127" t="s">
        <v>81</v>
      </c>
      <c r="BV98" s="127" t="s">
        <v>75</v>
      </c>
      <c r="BW98" s="127" t="s">
        <v>88</v>
      </c>
      <c r="BX98" s="127" t="s">
        <v>5</v>
      </c>
      <c r="CL98" s="127" t="s">
        <v>1</v>
      </c>
      <c r="CM98" s="127" t="s">
        <v>73</v>
      </c>
    </row>
    <row r="99" s="7" customFormat="1" ht="16.5" customHeight="1">
      <c r="A99" s="115" t="s">
        <v>77</v>
      </c>
      <c r="B99" s="116"/>
      <c r="C99" s="117"/>
      <c r="D99" s="118" t="s">
        <v>89</v>
      </c>
      <c r="E99" s="118"/>
      <c r="F99" s="118"/>
      <c r="G99" s="118"/>
      <c r="H99" s="118"/>
      <c r="I99" s="119"/>
      <c r="J99" s="118" t="s">
        <v>79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'VZT01 - Zadanie'!J30</f>
        <v>44772.639999999999</v>
      </c>
      <c r="AH99" s="119"/>
      <c r="AI99" s="119"/>
      <c r="AJ99" s="119"/>
      <c r="AK99" s="119"/>
      <c r="AL99" s="119"/>
      <c r="AM99" s="119"/>
      <c r="AN99" s="120">
        <f>SUM(AG99,AT99)</f>
        <v>53727.169999999998</v>
      </c>
      <c r="AO99" s="119"/>
      <c r="AP99" s="119"/>
      <c r="AQ99" s="121" t="s">
        <v>80</v>
      </c>
      <c r="AR99" s="122"/>
      <c r="AS99" s="123">
        <v>0</v>
      </c>
      <c r="AT99" s="124">
        <f>ROUND(SUM(AV99:AW99),2)</f>
        <v>8954.5300000000007</v>
      </c>
      <c r="AU99" s="125">
        <f>'VZT01 - Zadanie'!P120</f>
        <v>0</v>
      </c>
      <c r="AV99" s="124">
        <f>'VZT01 - Zadanie'!J33</f>
        <v>0</v>
      </c>
      <c r="AW99" s="124">
        <f>'VZT01 - Zadanie'!J34</f>
        <v>8954.5300000000007</v>
      </c>
      <c r="AX99" s="124">
        <f>'VZT01 - Zadanie'!J35</f>
        <v>0</v>
      </c>
      <c r="AY99" s="124">
        <f>'VZT01 - Zadanie'!J36</f>
        <v>0</v>
      </c>
      <c r="AZ99" s="124">
        <f>'VZT01 - Zadanie'!F33</f>
        <v>0</v>
      </c>
      <c r="BA99" s="124">
        <f>'VZT01 - Zadanie'!F34</f>
        <v>44772.639999999999</v>
      </c>
      <c r="BB99" s="124">
        <f>'VZT01 - Zadanie'!F35</f>
        <v>0</v>
      </c>
      <c r="BC99" s="124">
        <f>'VZT01 - Zadanie'!F36</f>
        <v>0</v>
      </c>
      <c r="BD99" s="126">
        <f>'VZT01 - Zadanie'!F37</f>
        <v>0</v>
      </c>
      <c r="BE99" s="7"/>
      <c r="BT99" s="127" t="s">
        <v>81</v>
      </c>
      <c r="BV99" s="127" t="s">
        <v>75</v>
      </c>
      <c r="BW99" s="127" t="s">
        <v>90</v>
      </c>
      <c r="BX99" s="127" t="s">
        <v>5</v>
      </c>
      <c r="CL99" s="127" t="s">
        <v>1</v>
      </c>
      <c r="CM99" s="127" t="s">
        <v>73</v>
      </c>
    </row>
    <row r="100" s="7" customFormat="1" ht="16.5" customHeight="1">
      <c r="A100" s="115" t="s">
        <v>77</v>
      </c>
      <c r="B100" s="116"/>
      <c r="C100" s="117"/>
      <c r="D100" s="118" t="s">
        <v>91</v>
      </c>
      <c r="E100" s="118"/>
      <c r="F100" s="118"/>
      <c r="G100" s="118"/>
      <c r="H100" s="118"/>
      <c r="I100" s="119"/>
      <c r="J100" s="118" t="s">
        <v>79</v>
      </c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20">
        <f>'ZFJ02 - Zadanie'!J30</f>
        <v>207899.01999999999</v>
      </c>
      <c r="AH100" s="119"/>
      <c r="AI100" s="119"/>
      <c r="AJ100" s="119"/>
      <c r="AK100" s="119"/>
      <c r="AL100" s="119"/>
      <c r="AM100" s="119"/>
      <c r="AN100" s="120">
        <f>SUM(AG100,AT100)</f>
        <v>249478.82000000001</v>
      </c>
      <c r="AO100" s="119"/>
      <c r="AP100" s="119"/>
      <c r="AQ100" s="121" t="s">
        <v>80</v>
      </c>
      <c r="AR100" s="122"/>
      <c r="AS100" s="123">
        <v>0</v>
      </c>
      <c r="AT100" s="124">
        <f>ROUND(SUM(AV100:AW100),2)</f>
        <v>41579.800000000003</v>
      </c>
      <c r="AU100" s="125">
        <f>'ZFJ02 - Zadanie'!P135</f>
        <v>0</v>
      </c>
      <c r="AV100" s="124">
        <f>'ZFJ02 - Zadanie'!J33</f>
        <v>0</v>
      </c>
      <c r="AW100" s="124">
        <f>'ZFJ02 - Zadanie'!J34</f>
        <v>41579.800000000003</v>
      </c>
      <c r="AX100" s="124">
        <f>'ZFJ02 - Zadanie'!J35</f>
        <v>0</v>
      </c>
      <c r="AY100" s="124">
        <f>'ZFJ02 - Zadanie'!J36</f>
        <v>0</v>
      </c>
      <c r="AZ100" s="124">
        <f>'ZFJ02 - Zadanie'!F33</f>
        <v>0</v>
      </c>
      <c r="BA100" s="124">
        <f>'ZFJ02 - Zadanie'!F34</f>
        <v>207899.01999999999</v>
      </c>
      <c r="BB100" s="124">
        <f>'ZFJ02 - Zadanie'!F35</f>
        <v>0</v>
      </c>
      <c r="BC100" s="124">
        <f>'ZFJ02 - Zadanie'!F36</f>
        <v>0</v>
      </c>
      <c r="BD100" s="126">
        <f>'ZFJ02 - Zadanie'!F37</f>
        <v>0</v>
      </c>
      <c r="BE100" s="7"/>
      <c r="BT100" s="127" t="s">
        <v>81</v>
      </c>
      <c r="BV100" s="127" t="s">
        <v>75</v>
      </c>
      <c r="BW100" s="127" t="s">
        <v>92</v>
      </c>
      <c r="BX100" s="127" t="s">
        <v>5</v>
      </c>
      <c r="CL100" s="127" t="s">
        <v>1</v>
      </c>
      <c r="CM100" s="127" t="s">
        <v>73</v>
      </c>
    </row>
    <row r="101" s="7" customFormat="1" ht="16.5" customHeight="1">
      <c r="A101" s="115" t="s">
        <v>77</v>
      </c>
      <c r="B101" s="116"/>
      <c r="C101" s="117"/>
      <c r="D101" s="118" t="s">
        <v>93</v>
      </c>
      <c r="E101" s="118"/>
      <c r="F101" s="118"/>
      <c r="G101" s="118"/>
      <c r="H101" s="118"/>
      <c r="I101" s="119"/>
      <c r="J101" s="118" t="s">
        <v>79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0">
        <f>'ZFS01 - Zadanie'!J30</f>
        <v>321197.04999999999</v>
      </c>
      <c r="AH101" s="119"/>
      <c r="AI101" s="119"/>
      <c r="AJ101" s="119"/>
      <c r="AK101" s="119"/>
      <c r="AL101" s="119"/>
      <c r="AM101" s="119"/>
      <c r="AN101" s="120">
        <f>SUM(AG101,AT101)</f>
        <v>385436.45999999996</v>
      </c>
      <c r="AO101" s="119"/>
      <c r="AP101" s="119"/>
      <c r="AQ101" s="121" t="s">
        <v>80</v>
      </c>
      <c r="AR101" s="122"/>
      <c r="AS101" s="128">
        <v>0</v>
      </c>
      <c r="AT101" s="129">
        <f>ROUND(SUM(AV101:AW101),2)</f>
        <v>64239.410000000003</v>
      </c>
      <c r="AU101" s="130">
        <f>'ZFS01 - Zadanie'!P133</f>
        <v>0</v>
      </c>
      <c r="AV101" s="129">
        <f>'ZFS01 - Zadanie'!J33</f>
        <v>0</v>
      </c>
      <c r="AW101" s="129">
        <f>'ZFS01 - Zadanie'!J34</f>
        <v>64239.410000000003</v>
      </c>
      <c r="AX101" s="129">
        <f>'ZFS01 - Zadanie'!J35</f>
        <v>0</v>
      </c>
      <c r="AY101" s="129">
        <f>'ZFS01 - Zadanie'!J36</f>
        <v>0</v>
      </c>
      <c r="AZ101" s="129">
        <f>'ZFS01 - Zadanie'!F33</f>
        <v>0</v>
      </c>
      <c r="BA101" s="129">
        <f>'ZFS01 - Zadanie'!F34</f>
        <v>321197.04999999999</v>
      </c>
      <c r="BB101" s="129">
        <f>'ZFS01 - Zadanie'!F35</f>
        <v>0</v>
      </c>
      <c r="BC101" s="129">
        <f>'ZFS01 - Zadanie'!F36</f>
        <v>0</v>
      </c>
      <c r="BD101" s="131">
        <f>'ZFS01 - Zadanie'!F37</f>
        <v>0</v>
      </c>
      <c r="BE101" s="7"/>
      <c r="BT101" s="127" t="s">
        <v>81</v>
      </c>
      <c r="BV101" s="127" t="s">
        <v>75</v>
      </c>
      <c r="BW101" s="127" t="s">
        <v>94</v>
      </c>
      <c r="BX101" s="127" t="s">
        <v>5</v>
      </c>
      <c r="CL101" s="127" t="s">
        <v>1</v>
      </c>
      <c r="CM101" s="127" t="s">
        <v>73</v>
      </c>
    </row>
    <row r="102" s="2" customFormat="1" ht="30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5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</row>
    <row r="103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35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</sheetData>
  <sheetProtection sheet="1" formatColumns="0" formatRows="0" objects="1" scenarios="1" spinCount="100000" saltValue="lvQUYOjAHPPHTvKkAcs2DncyT4O9ssFpgfcw5QjZ8ugF0VQX2AL8osn/6qHLvhFZSNDyJ0wtakfunnT0EEEOQA==" hashValue="+WvE6yM551Qa797poU3rfXxeJ5hbP4fZ0DTpGdrD9NVHebrfnjDFge6ki4mHK+QYrNxFg+nI9ifAKWfnTk+3lA==" algorithmName="SHA-512" password="CC35"/>
  <mergeCells count="64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BLS01 - Zadanie'!C2" display="/"/>
    <hyperlink ref="A96" location="'BLS02 - Zadanie'!C2" display="/"/>
    <hyperlink ref="A97" location="'VR01 - Zadanie'!C2" display="/"/>
    <hyperlink ref="A98" location="'VR02 - Zadanie'!C2" display="/"/>
    <hyperlink ref="A99" location="'VZT01 - Zadanie'!C2" display="/"/>
    <hyperlink ref="A100" location="'ZFJ02 - Zadanie'!C2" display="/"/>
    <hyperlink ref="A101" location="'ZFS01 - Zadan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95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ZŠ Cabajská – školský pavilón, stravovací pavilón v Nitre - zateplenie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96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97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26. 10. 2021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 xml:space="preserve"> </v>
      </c>
      <c r="F15" s="29"/>
      <c r="G15" s="29"/>
      <c r="H15" s="29"/>
      <c r="I15" s="136" t="s">
        <v>23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24</v>
      </c>
      <c r="E17" s="29"/>
      <c r="F17" s="29"/>
      <c r="G17" s="29"/>
      <c r="H17" s="29"/>
      <c r="I17" s="136" t="s">
        <v>22</v>
      </c>
      <c r="J17" s="139" t="str">
        <f>'Rekapitulácia stavby'!AN13</f>
        <v>31588506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ERPOS, spol. s r.o.</v>
      </c>
      <c r="F18" s="139"/>
      <c r="G18" s="139"/>
      <c r="H18" s="139"/>
      <c r="I18" s="136" t="s">
        <v>23</v>
      </c>
      <c r="J18" s="139" t="str">
        <f>'Rekapitulácia stavby'!AN14</f>
        <v>SK2020449079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28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 xml:space="preserve"> </v>
      </c>
      <c r="F21" s="29"/>
      <c r="G21" s="29"/>
      <c r="H21" s="29"/>
      <c r="I21" s="136" t="s">
        <v>23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Ing. Paula Petrušová</v>
      </c>
      <c r="F24" s="29"/>
      <c r="G24" s="29"/>
      <c r="H24" s="29"/>
      <c r="I24" s="136" t="s">
        <v>23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32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ROUND(J120, 2)</f>
        <v>6223.29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ROUND((SUM(BE120:BE163)),  2)</f>
        <v>0</v>
      </c>
      <c r="G33" s="152"/>
      <c r="H33" s="152"/>
      <c r="I33" s="153">
        <v>0.20000000000000001</v>
      </c>
      <c r="J33" s="151">
        <f>ROUND(((SUM(BE120:BE163))*I33),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ROUND((SUM(BF120:BF163)),  2)</f>
        <v>6223.29</v>
      </c>
      <c r="G34" s="29"/>
      <c r="H34" s="29"/>
      <c r="I34" s="155">
        <v>0.20000000000000001</v>
      </c>
      <c r="J34" s="154">
        <f>ROUND(((SUM(BF120:BF163))*I34),  2)</f>
        <v>1244.6600000000001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ROUND((SUM(BG120:BG163)),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ROUND((SUM(BH120:BH163)),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ROUND((SUM(BI120:BI163)),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7467.9499999999998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74" t="str">
        <f>E7</f>
        <v>ZŠ Cabajská –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BLS01 - Zadanie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26. 10. 2021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 xml:space="preserve"> </v>
      </c>
      <c r="G91" s="31"/>
      <c r="H91" s="31"/>
      <c r="I91" s="26" t="s">
        <v>28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24</v>
      </c>
      <c r="D92" s="31"/>
      <c r="E92" s="31"/>
      <c r="F92" s="23" t="str">
        <f>IF(E18="","",E18)</f>
        <v>ERPOS, spol. s r.o.</v>
      </c>
      <c r="G92" s="31"/>
      <c r="H92" s="31"/>
      <c r="I92" s="26" t="s">
        <v>30</v>
      </c>
      <c r="J92" s="27" t="str">
        <f>E24</f>
        <v>Ing. Paula Petrušová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101</v>
      </c>
      <c r="D96" s="31"/>
      <c r="E96" s="31"/>
      <c r="F96" s="31"/>
      <c r="G96" s="31"/>
      <c r="H96" s="31"/>
      <c r="I96" s="31"/>
      <c r="J96" s="106">
        <f>J120</f>
        <v>6223.29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hidden="1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J121</f>
        <v>6223.29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J122</f>
        <v>6064.8000000000002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J160</f>
        <v>510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J162</f>
        <v>158.49000000000001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hidden="1" s="2" customFormat="1" ht="6.96" customHeight="1">
      <c r="A102" s="29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hidden="1"/>
    <row r="104" hidden="1"/>
    <row r="105" hidden="1"/>
    <row r="106" s="2" customFormat="1" ht="6.96" customHeight="1">
      <c r="A106" s="29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107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13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6.25" customHeight="1">
      <c r="A110" s="29"/>
      <c r="B110" s="30"/>
      <c r="C110" s="31"/>
      <c r="D110" s="31"/>
      <c r="E110" s="174" t="str">
        <f>E7</f>
        <v>ZŠ Cabajská – školský pavilón, stravovací pavilón v Nitre - zateplenie</v>
      </c>
      <c r="F110" s="26"/>
      <c r="G110" s="26"/>
      <c r="H110" s="26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96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72" t="str">
        <f>E9</f>
        <v>BLS01 - Zadanie</v>
      </c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17</v>
      </c>
      <c r="D114" s="31"/>
      <c r="E114" s="31"/>
      <c r="F114" s="23" t="str">
        <f>F12</f>
        <v xml:space="preserve"> </v>
      </c>
      <c r="G114" s="31"/>
      <c r="H114" s="31"/>
      <c r="I114" s="26" t="s">
        <v>19</v>
      </c>
      <c r="J114" s="75" t="str">
        <f>IF(J12="","",J12)</f>
        <v>26. 10. 2021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21</v>
      </c>
      <c r="D116" s="31"/>
      <c r="E116" s="31"/>
      <c r="F116" s="23" t="str">
        <f>E15</f>
        <v xml:space="preserve"> </v>
      </c>
      <c r="G116" s="31"/>
      <c r="H116" s="31"/>
      <c r="I116" s="26" t="s">
        <v>28</v>
      </c>
      <c r="J116" s="27" t="str">
        <f>E21</f>
        <v xml:space="preserve"> 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24</v>
      </c>
      <c r="D117" s="31"/>
      <c r="E117" s="31"/>
      <c r="F117" s="23" t="str">
        <f>IF(E18="","",E18)</f>
        <v>ERPOS, spol. s r.o.</v>
      </c>
      <c r="G117" s="31"/>
      <c r="H117" s="31"/>
      <c r="I117" s="26" t="s">
        <v>30</v>
      </c>
      <c r="J117" s="27" t="str">
        <f>E24</f>
        <v>Ing. Paula Petrušová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91"/>
      <c r="B119" s="192"/>
      <c r="C119" s="193" t="s">
        <v>108</v>
      </c>
      <c r="D119" s="194" t="s">
        <v>58</v>
      </c>
      <c r="E119" s="194" t="s">
        <v>54</v>
      </c>
      <c r="F119" s="194" t="s">
        <v>55</v>
      </c>
      <c r="G119" s="194" t="s">
        <v>109</v>
      </c>
      <c r="H119" s="194" t="s">
        <v>110</v>
      </c>
      <c r="I119" s="194" t="s">
        <v>111</v>
      </c>
      <c r="J119" s="195" t="s">
        <v>100</v>
      </c>
      <c r="K119" s="196" t="s">
        <v>112</v>
      </c>
      <c r="L119" s="197"/>
      <c r="M119" s="96" t="s">
        <v>1</v>
      </c>
      <c r="N119" s="97" t="s">
        <v>37</v>
      </c>
      <c r="O119" s="97" t="s">
        <v>113</v>
      </c>
      <c r="P119" s="97" t="s">
        <v>114</v>
      </c>
      <c r="Q119" s="97" t="s">
        <v>115</v>
      </c>
      <c r="R119" s="97" t="s">
        <v>116</v>
      </c>
      <c r="S119" s="97" t="s">
        <v>117</v>
      </c>
      <c r="T119" s="98" t="s">
        <v>118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29"/>
      <c r="B120" s="30"/>
      <c r="C120" s="103" t="s">
        <v>101</v>
      </c>
      <c r="D120" s="31"/>
      <c r="E120" s="31"/>
      <c r="F120" s="31"/>
      <c r="G120" s="31"/>
      <c r="H120" s="31"/>
      <c r="I120" s="31"/>
      <c r="J120" s="198">
        <f>BK120</f>
        <v>6223.29</v>
      </c>
      <c r="K120" s="31"/>
      <c r="L120" s="35"/>
      <c r="M120" s="99"/>
      <c r="N120" s="199"/>
      <c r="O120" s="100"/>
      <c r="P120" s="200">
        <f>P121</f>
        <v>0</v>
      </c>
      <c r="Q120" s="100"/>
      <c r="R120" s="200">
        <f>R121</f>
        <v>0</v>
      </c>
      <c r="S120" s="100"/>
      <c r="T120" s="201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102</v>
      </c>
      <c r="BK120" s="202">
        <f>BK121</f>
        <v>6223.29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119</v>
      </c>
      <c r="F121" s="206" t="s">
        <v>120</v>
      </c>
      <c r="G121" s="204"/>
      <c r="H121" s="204"/>
      <c r="I121" s="204"/>
      <c r="J121" s="207">
        <f>BK121</f>
        <v>6223.29</v>
      </c>
      <c r="K121" s="204"/>
      <c r="L121" s="208"/>
      <c r="M121" s="209"/>
      <c r="N121" s="210"/>
      <c r="O121" s="210"/>
      <c r="P121" s="211">
        <f>P122+P162</f>
        <v>0</v>
      </c>
      <c r="Q121" s="210"/>
      <c r="R121" s="211">
        <f>R122+R162</f>
        <v>0</v>
      </c>
      <c r="S121" s="210"/>
      <c r="T121" s="212">
        <f>T122+T162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121</v>
      </c>
      <c r="AT121" s="214" t="s">
        <v>72</v>
      </c>
      <c r="AU121" s="214" t="s">
        <v>73</v>
      </c>
      <c r="AY121" s="213" t="s">
        <v>122</v>
      </c>
      <c r="BK121" s="215">
        <f>BK122+BK162</f>
        <v>6223.29</v>
      </c>
    </row>
    <row r="122" s="12" customFormat="1" ht="22.8" customHeight="1">
      <c r="A122" s="12"/>
      <c r="B122" s="203"/>
      <c r="C122" s="204"/>
      <c r="D122" s="205" t="s">
        <v>72</v>
      </c>
      <c r="E122" s="216" t="s">
        <v>123</v>
      </c>
      <c r="F122" s="216" t="s">
        <v>124</v>
      </c>
      <c r="G122" s="204"/>
      <c r="H122" s="204"/>
      <c r="I122" s="204"/>
      <c r="J122" s="217">
        <f>BK122</f>
        <v>6064.8000000000002</v>
      </c>
      <c r="K122" s="204"/>
      <c r="L122" s="208"/>
      <c r="M122" s="209"/>
      <c r="N122" s="210"/>
      <c r="O122" s="210"/>
      <c r="P122" s="211">
        <f>P123+SUM(P124:P160)</f>
        <v>0</v>
      </c>
      <c r="Q122" s="210"/>
      <c r="R122" s="211">
        <f>R123+SUM(R124:R160)</f>
        <v>0</v>
      </c>
      <c r="S122" s="210"/>
      <c r="T122" s="212">
        <f>T123+SUM(T124:T160)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121</v>
      </c>
      <c r="AT122" s="214" t="s">
        <v>72</v>
      </c>
      <c r="AU122" s="214" t="s">
        <v>81</v>
      </c>
      <c r="AY122" s="213" t="s">
        <v>122</v>
      </c>
      <c r="BK122" s="215">
        <f>BK123+SUM(BK124:BK160)</f>
        <v>6064.8000000000002</v>
      </c>
    </row>
    <row r="123" s="2" customFormat="1" ht="24.15" customHeight="1">
      <c r="A123" s="29"/>
      <c r="B123" s="30"/>
      <c r="C123" s="218" t="s">
        <v>81</v>
      </c>
      <c r="D123" s="218" t="s">
        <v>125</v>
      </c>
      <c r="E123" s="219" t="s">
        <v>126</v>
      </c>
      <c r="F123" s="220" t="s">
        <v>127</v>
      </c>
      <c r="G123" s="221" t="s">
        <v>128</v>
      </c>
      <c r="H123" s="222">
        <v>63</v>
      </c>
      <c r="I123" s="223">
        <v>1.45</v>
      </c>
      <c r="J123" s="223">
        <f>ROUND(I123*H123,2)</f>
        <v>91.349999999999994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129</v>
      </c>
      <c r="AT123" s="229" t="s">
        <v>125</v>
      </c>
      <c r="AU123" s="229" t="s">
        <v>130</v>
      </c>
      <c r="AY123" s="14" t="s">
        <v>122</v>
      </c>
      <c r="BE123" s="230">
        <f>IF(N123="základná",J123,0)</f>
        <v>0</v>
      </c>
      <c r="BF123" s="230">
        <f>IF(N123="znížená",J123,0)</f>
        <v>91.349999999999994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130</v>
      </c>
      <c r="BK123" s="230">
        <f>ROUND(I123*H123,2)</f>
        <v>91.349999999999994</v>
      </c>
      <c r="BL123" s="14" t="s">
        <v>129</v>
      </c>
      <c r="BM123" s="229" t="s">
        <v>130</v>
      </c>
    </row>
    <row r="124" s="2" customFormat="1" ht="33" customHeight="1">
      <c r="A124" s="29"/>
      <c r="B124" s="30"/>
      <c r="C124" s="231" t="s">
        <v>130</v>
      </c>
      <c r="D124" s="231" t="s">
        <v>119</v>
      </c>
      <c r="E124" s="232" t="s">
        <v>131</v>
      </c>
      <c r="F124" s="233" t="s">
        <v>132</v>
      </c>
      <c r="G124" s="234" t="s">
        <v>133</v>
      </c>
      <c r="H124" s="235">
        <v>40.75</v>
      </c>
      <c r="I124" s="236">
        <v>2.5499999999999998</v>
      </c>
      <c r="J124" s="236">
        <f>ROUND(I124*H124,2)</f>
        <v>103.91</v>
      </c>
      <c r="K124" s="237"/>
      <c r="L124" s="238"/>
      <c r="M124" s="239" t="s">
        <v>1</v>
      </c>
      <c r="N124" s="240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134</v>
      </c>
      <c r="AT124" s="229" t="s">
        <v>119</v>
      </c>
      <c r="AU124" s="229" t="s">
        <v>130</v>
      </c>
      <c r="AY124" s="14" t="s">
        <v>122</v>
      </c>
      <c r="BE124" s="230">
        <f>IF(N124="základná",J124,0)</f>
        <v>0</v>
      </c>
      <c r="BF124" s="230">
        <f>IF(N124="znížená",J124,0)</f>
        <v>103.91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130</v>
      </c>
      <c r="BK124" s="230">
        <f>ROUND(I124*H124,2)</f>
        <v>103.91</v>
      </c>
      <c r="BL124" s="14" t="s">
        <v>129</v>
      </c>
      <c r="BM124" s="229" t="s">
        <v>135</v>
      </c>
    </row>
    <row r="125" s="2" customFormat="1" ht="16.5" customHeight="1">
      <c r="A125" s="29"/>
      <c r="B125" s="30"/>
      <c r="C125" s="218" t="s">
        <v>121</v>
      </c>
      <c r="D125" s="218" t="s">
        <v>125</v>
      </c>
      <c r="E125" s="219" t="s">
        <v>136</v>
      </c>
      <c r="F125" s="220" t="s">
        <v>137</v>
      </c>
      <c r="G125" s="221" t="s">
        <v>138</v>
      </c>
      <c r="H125" s="222">
        <v>136</v>
      </c>
      <c r="I125" s="223">
        <v>0.97999999999999998</v>
      </c>
      <c r="J125" s="223">
        <f>ROUND(I125*H125,2)</f>
        <v>133.28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129</v>
      </c>
      <c r="AT125" s="229" t="s">
        <v>125</v>
      </c>
      <c r="AU125" s="229" t="s">
        <v>130</v>
      </c>
      <c r="AY125" s="14" t="s">
        <v>122</v>
      </c>
      <c r="BE125" s="230">
        <f>IF(N125="základná",J125,0)</f>
        <v>0</v>
      </c>
      <c r="BF125" s="230">
        <f>IF(N125="znížená",J125,0)</f>
        <v>133.28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130</v>
      </c>
      <c r="BK125" s="230">
        <f>ROUND(I125*H125,2)</f>
        <v>133.28</v>
      </c>
      <c r="BL125" s="14" t="s">
        <v>129</v>
      </c>
      <c r="BM125" s="229" t="s">
        <v>139</v>
      </c>
    </row>
    <row r="126" s="2" customFormat="1" ht="24.15" customHeight="1">
      <c r="A126" s="29"/>
      <c r="B126" s="30"/>
      <c r="C126" s="231" t="s">
        <v>135</v>
      </c>
      <c r="D126" s="231" t="s">
        <v>119</v>
      </c>
      <c r="E126" s="232" t="s">
        <v>140</v>
      </c>
      <c r="F126" s="233" t="s">
        <v>141</v>
      </c>
      <c r="G126" s="234" t="s">
        <v>138</v>
      </c>
      <c r="H126" s="235">
        <v>136</v>
      </c>
      <c r="I126" s="236">
        <v>2.9300000000000002</v>
      </c>
      <c r="J126" s="236">
        <f>ROUND(I126*H126,2)</f>
        <v>398.48000000000002</v>
      </c>
      <c r="K126" s="237"/>
      <c r="L126" s="238"/>
      <c r="M126" s="239" t="s">
        <v>1</v>
      </c>
      <c r="N126" s="240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134</v>
      </c>
      <c r="AT126" s="229" t="s">
        <v>119</v>
      </c>
      <c r="AU126" s="229" t="s">
        <v>130</v>
      </c>
      <c r="AY126" s="14" t="s">
        <v>122</v>
      </c>
      <c r="BE126" s="230">
        <f>IF(N126="základná",J126,0)</f>
        <v>0</v>
      </c>
      <c r="BF126" s="230">
        <f>IF(N126="znížená",J126,0)</f>
        <v>398.48000000000002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130</v>
      </c>
      <c r="BK126" s="230">
        <f>ROUND(I126*H126,2)</f>
        <v>398.48000000000002</v>
      </c>
      <c r="BL126" s="14" t="s">
        <v>129</v>
      </c>
      <c r="BM126" s="229" t="s">
        <v>142</v>
      </c>
    </row>
    <row r="127" s="2" customFormat="1" ht="24.15" customHeight="1">
      <c r="A127" s="29"/>
      <c r="B127" s="30"/>
      <c r="C127" s="231" t="s">
        <v>143</v>
      </c>
      <c r="D127" s="231" t="s">
        <v>119</v>
      </c>
      <c r="E127" s="232" t="s">
        <v>144</v>
      </c>
      <c r="F127" s="233" t="s">
        <v>145</v>
      </c>
      <c r="G127" s="234" t="s">
        <v>138</v>
      </c>
      <c r="H127" s="235">
        <v>136</v>
      </c>
      <c r="I127" s="236">
        <v>1.44</v>
      </c>
      <c r="J127" s="236">
        <f>ROUND(I127*H127,2)</f>
        <v>195.84</v>
      </c>
      <c r="K127" s="237"/>
      <c r="L127" s="238"/>
      <c r="M127" s="239" t="s">
        <v>1</v>
      </c>
      <c r="N127" s="240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134</v>
      </c>
      <c r="AT127" s="229" t="s">
        <v>119</v>
      </c>
      <c r="AU127" s="229" t="s">
        <v>130</v>
      </c>
      <c r="AY127" s="14" t="s">
        <v>122</v>
      </c>
      <c r="BE127" s="230">
        <f>IF(N127="základná",J127,0)</f>
        <v>0</v>
      </c>
      <c r="BF127" s="230">
        <f>IF(N127="znížená",J127,0)</f>
        <v>195.84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130</v>
      </c>
      <c r="BK127" s="230">
        <f>ROUND(I127*H127,2)</f>
        <v>195.84</v>
      </c>
      <c r="BL127" s="14" t="s">
        <v>129</v>
      </c>
      <c r="BM127" s="229" t="s">
        <v>146</v>
      </c>
    </row>
    <row r="128" s="2" customFormat="1" ht="24.15" customHeight="1">
      <c r="A128" s="29"/>
      <c r="B128" s="30"/>
      <c r="C128" s="218" t="s">
        <v>139</v>
      </c>
      <c r="D128" s="218" t="s">
        <v>125</v>
      </c>
      <c r="E128" s="219" t="s">
        <v>147</v>
      </c>
      <c r="F128" s="220" t="s">
        <v>148</v>
      </c>
      <c r="G128" s="221" t="s">
        <v>138</v>
      </c>
      <c r="H128" s="222">
        <v>1</v>
      </c>
      <c r="I128" s="223">
        <v>6.0499999999999998</v>
      </c>
      <c r="J128" s="223">
        <f>ROUND(I128*H128,2)</f>
        <v>6.0499999999999998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129</v>
      </c>
      <c r="AT128" s="229" t="s">
        <v>125</v>
      </c>
      <c r="AU128" s="229" t="s">
        <v>130</v>
      </c>
      <c r="AY128" s="14" t="s">
        <v>122</v>
      </c>
      <c r="BE128" s="230">
        <f>IF(N128="základná",J128,0)</f>
        <v>0</v>
      </c>
      <c r="BF128" s="230">
        <f>IF(N128="znížená",J128,0)</f>
        <v>6.0499999999999998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130</v>
      </c>
      <c r="BK128" s="230">
        <f>ROUND(I128*H128,2)</f>
        <v>6.0499999999999998</v>
      </c>
      <c r="BL128" s="14" t="s">
        <v>129</v>
      </c>
      <c r="BM128" s="229" t="s">
        <v>149</v>
      </c>
    </row>
    <row r="129" s="2" customFormat="1" ht="24.15" customHeight="1">
      <c r="A129" s="29"/>
      <c r="B129" s="30"/>
      <c r="C129" s="231" t="s">
        <v>150</v>
      </c>
      <c r="D129" s="231" t="s">
        <v>119</v>
      </c>
      <c r="E129" s="232" t="s">
        <v>151</v>
      </c>
      <c r="F129" s="233" t="s">
        <v>152</v>
      </c>
      <c r="G129" s="234" t="s">
        <v>138</v>
      </c>
      <c r="H129" s="235">
        <v>1</v>
      </c>
      <c r="I129" s="236">
        <v>128.03999999999999</v>
      </c>
      <c r="J129" s="236">
        <f>ROUND(I129*H129,2)</f>
        <v>128.03999999999999</v>
      </c>
      <c r="K129" s="237"/>
      <c r="L129" s="238"/>
      <c r="M129" s="239" t="s">
        <v>1</v>
      </c>
      <c r="N129" s="240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134</v>
      </c>
      <c r="AT129" s="229" t="s">
        <v>119</v>
      </c>
      <c r="AU129" s="229" t="s">
        <v>130</v>
      </c>
      <c r="AY129" s="14" t="s">
        <v>122</v>
      </c>
      <c r="BE129" s="230">
        <f>IF(N129="základná",J129,0)</f>
        <v>0</v>
      </c>
      <c r="BF129" s="230">
        <f>IF(N129="znížená",J129,0)</f>
        <v>128.03999999999999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130</v>
      </c>
      <c r="BK129" s="230">
        <f>ROUND(I129*H129,2)</f>
        <v>128.03999999999999</v>
      </c>
      <c r="BL129" s="14" t="s">
        <v>129</v>
      </c>
      <c r="BM129" s="229" t="s">
        <v>153</v>
      </c>
    </row>
    <row r="130" s="2" customFormat="1" ht="16.5" customHeight="1">
      <c r="A130" s="29"/>
      <c r="B130" s="30"/>
      <c r="C130" s="218" t="s">
        <v>142</v>
      </c>
      <c r="D130" s="218" t="s">
        <v>125</v>
      </c>
      <c r="E130" s="219" t="s">
        <v>154</v>
      </c>
      <c r="F130" s="220" t="s">
        <v>155</v>
      </c>
      <c r="G130" s="221" t="s">
        <v>138</v>
      </c>
      <c r="H130" s="222">
        <v>18</v>
      </c>
      <c r="I130" s="223">
        <v>2.54</v>
      </c>
      <c r="J130" s="223">
        <f>ROUND(I130*H130,2)</f>
        <v>45.719999999999999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129</v>
      </c>
      <c r="AT130" s="229" t="s">
        <v>125</v>
      </c>
      <c r="AU130" s="229" t="s">
        <v>130</v>
      </c>
      <c r="AY130" s="14" t="s">
        <v>122</v>
      </c>
      <c r="BE130" s="230">
        <f>IF(N130="základná",J130,0)</f>
        <v>0</v>
      </c>
      <c r="BF130" s="230">
        <f>IF(N130="znížená",J130,0)</f>
        <v>45.719999999999999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130</v>
      </c>
      <c r="BK130" s="230">
        <f>ROUND(I130*H130,2)</f>
        <v>45.719999999999999</v>
      </c>
      <c r="BL130" s="14" t="s">
        <v>129</v>
      </c>
      <c r="BM130" s="229" t="s">
        <v>156</v>
      </c>
    </row>
    <row r="131" s="2" customFormat="1" ht="37.8" customHeight="1">
      <c r="A131" s="29"/>
      <c r="B131" s="30"/>
      <c r="C131" s="231" t="s">
        <v>157</v>
      </c>
      <c r="D131" s="231" t="s">
        <v>119</v>
      </c>
      <c r="E131" s="232" t="s">
        <v>158</v>
      </c>
      <c r="F131" s="233" t="s">
        <v>159</v>
      </c>
      <c r="G131" s="234" t="s">
        <v>138</v>
      </c>
      <c r="H131" s="235">
        <v>18</v>
      </c>
      <c r="I131" s="236">
        <v>1.51</v>
      </c>
      <c r="J131" s="236">
        <f>ROUND(I131*H131,2)</f>
        <v>27.18</v>
      </c>
      <c r="K131" s="237"/>
      <c r="L131" s="238"/>
      <c r="M131" s="239" t="s">
        <v>1</v>
      </c>
      <c r="N131" s="240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134</v>
      </c>
      <c r="AT131" s="229" t="s">
        <v>119</v>
      </c>
      <c r="AU131" s="229" t="s">
        <v>130</v>
      </c>
      <c r="AY131" s="14" t="s">
        <v>122</v>
      </c>
      <c r="BE131" s="230">
        <f>IF(N131="základná",J131,0)</f>
        <v>0</v>
      </c>
      <c r="BF131" s="230">
        <f>IF(N131="znížená",J131,0)</f>
        <v>27.18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130</v>
      </c>
      <c r="BK131" s="230">
        <f>ROUND(I131*H131,2)</f>
        <v>27.18</v>
      </c>
      <c r="BL131" s="14" t="s">
        <v>129</v>
      </c>
      <c r="BM131" s="229" t="s">
        <v>160</v>
      </c>
    </row>
    <row r="132" s="2" customFormat="1" ht="16.5" customHeight="1">
      <c r="A132" s="29"/>
      <c r="B132" s="30"/>
      <c r="C132" s="218" t="s">
        <v>146</v>
      </c>
      <c r="D132" s="218" t="s">
        <v>125</v>
      </c>
      <c r="E132" s="219" t="s">
        <v>161</v>
      </c>
      <c r="F132" s="220" t="s">
        <v>162</v>
      </c>
      <c r="G132" s="221" t="s">
        <v>138</v>
      </c>
      <c r="H132" s="222">
        <v>3</v>
      </c>
      <c r="I132" s="223">
        <v>3.5299999999999998</v>
      </c>
      <c r="J132" s="223">
        <f>ROUND(I132*H132,2)</f>
        <v>10.59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129</v>
      </c>
      <c r="AT132" s="229" t="s">
        <v>125</v>
      </c>
      <c r="AU132" s="229" t="s">
        <v>130</v>
      </c>
      <c r="AY132" s="14" t="s">
        <v>122</v>
      </c>
      <c r="BE132" s="230">
        <f>IF(N132="základná",J132,0)</f>
        <v>0</v>
      </c>
      <c r="BF132" s="230">
        <f>IF(N132="znížená",J132,0)</f>
        <v>10.59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130</v>
      </c>
      <c r="BK132" s="230">
        <f>ROUND(I132*H132,2)</f>
        <v>10.59</v>
      </c>
      <c r="BL132" s="14" t="s">
        <v>129</v>
      </c>
      <c r="BM132" s="229" t="s">
        <v>7</v>
      </c>
    </row>
    <row r="133" s="2" customFormat="1" ht="16.5" customHeight="1">
      <c r="A133" s="29"/>
      <c r="B133" s="30"/>
      <c r="C133" s="231" t="s">
        <v>163</v>
      </c>
      <c r="D133" s="231" t="s">
        <v>119</v>
      </c>
      <c r="E133" s="232" t="s">
        <v>164</v>
      </c>
      <c r="F133" s="233" t="s">
        <v>165</v>
      </c>
      <c r="G133" s="234" t="s">
        <v>138</v>
      </c>
      <c r="H133" s="235">
        <v>3</v>
      </c>
      <c r="I133" s="236">
        <v>1.46</v>
      </c>
      <c r="J133" s="236">
        <f>ROUND(I133*H133,2)</f>
        <v>4.3799999999999999</v>
      </c>
      <c r="K133" s="237"/>
      <c r="L133" s="238"/>
      <c r="M133" s="239" t="s">
        <v>1</v>
      </c>
      <c r="N133" s="240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134</v>
      </c>
      <c r="AT133" s="229" t="s">
        <v>119</v>
      </c>
      <c r="AU133" s="229" t="s">
        <v>130</v>
      </c>
      <c r="AY133" s="14" t="s">
        <v>122</v>
      </c>
      <c r="BE133" s="230">
        <f>IF(N133="základná",J133,0)</f>
        <v>0</v>
      </c>
      <c r="BF133" s="230">
        <f>IF(N133="znížená",J133,0)</f>
        <v>4.3799999999999999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130</v>
      </c>
      <c r="BK133" s="230">
        <f>ROUND(I133*H133,2)</f>
        <v>4.3799999999999999</v>
      </c>
      <c r="BL133" s="14" t="s">
        <v>129</v>
      </c>
      <c r="BM133" s="229" t="s">
        <v>166</v>
      </c>
    </row>
    <row r="134" s="2" customFormat="1" ht="16.5" customHeight="1">
      <c r="A134" s="29"/>
      <c r="B134" s="30"/>
      <c r="C134" s="218" t="s">
        <v>149</v>
      </c>
      <c r="D134" s="218" t="s">
        <v>125</v>
      </c>
      <c r="E134" s="219" t="s">
        <v>167</v>
      </c>
      <c r="F134" s="220" t="s">
        <v>168</v>
      </c>
      <c r="G134" s="221" t="s">
        <v>138</v>
      </c>
      <c r="H134" s="222">
        <v>9</v>
      </c>
      <c r="I134" s="223">
        <v>10.810000000000001</v>
      </c>
      <c r="J134" s="223">
        <f>ROUND(I134*H134,2)</f>
        <v>97.290000000000006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129</v>
      </c>
      <c r="AT134" s="229" t="s">
        <v>125</v>
      </c>
      <c r="AU134" s="229" t="s">
        <v>130</v>
      </c>
      <c r="AY134" s="14" t="s">
        <v>122</v>
      </c>
      <c r="BE134" s="230">
        <f>IF(N134="základná",J134,0)</f>
        <v>0</v>
      </c>
      <c r="BF134" s="230">
        <f>IF(N134="znížená",J134,0)</f>
        <v>97.290000000000006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130</v>
      </c>
      <c r="BK134" s="230">
        <f>ROUND(I134*H134,2)</f>
        <v>97.290000000000006</v>
      </c>
      <c r="BL134" s="14" t="s">
        <v>129</v>
      </c>
      <c r="BM134" s="229" t="s">
        <v>169</v>
      </c>
    </row>
    <row r="135" s="2" customFormat="1" ht="24.15" customHeight="1">
      <c r="A135" s="29"/>
      <c r="B135" s="30"/>
      <c r="C135" s="231" t="s">
        <v>170</v>
      </c>
      <c r="D135" s="231" t="s">
        <v>119</v>
      </c>
      <c r="E135" s="232" t="s">
        <v>171</v>
      </c>
      <c r="F135" s="233" t="s">
        <v>172</v>
      </c>
      <c r="G135" s="234" t="s">
        <v>138</v>
      </c>
      <c r="H135" s="235">
        <v>9</v>
      </c>
      <c r="I135" s="236">
        <v>6.5300000000000002</v>
      </c>
      <c r="J135" s="236">
        <f>ROUND(I135*H135,2)</f>
        <v>58.770000000000003</v>
      </c>
      <c r="K135" s="237"/>
      <c r="L135" s="238"/>
      <c r="M135" s="239" t="s">
        <v>1</v>
      </c>
      <c r="N135" s="240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134</v>
      </c>
      <c r="AT135" s="229" t="s">
        <v>119</v>
      </c>
      <c r="AU135" s="229" t="s">
        <v>130</v>
      </c>
      <c r="AY135" s="14" t="s">
        <v>122</v>
      </c>
      <c r="BE135" s="230">
        <f>IF(N135="základná",J135,0)</f>
        <v>0</v>
      </c>
      <c r="BF135" s="230">
        <f>IF(N135="znížená",J135,0)</f>
        <v>58.770000000000003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130</v>
      </c>
      <c r="BK135" s="230">
        <f>ROUND(I135*H135,2)</f>
        <v>58.770000000000003</v>
      </c>
      <c r="BL135" s="14" t="s">
        <v>129</v>
      </c>
      <c r="BM135" s="229" t="s">
        <v>173</v>
      </c>
    </row>
    <row r="136" s="2" customFormat="1" ht="21.75" customHeight="1">
      <c r="A136" s="29"/>
      <c r="B136" s="30"/>
      <c r="C136" s="218" t="s">
        <v>153</v>
      </c>
      <c r="D136" s="218" t="s">
        <v>125</v>
      </c>
      <c r="E136" s="219" t="s">
        <v>174</v>
      </c>
      <c r="F136" s="220" t="s">
        <v>175</v>
      </c>
      <c r="G136" s="221" t="s">
        <v>138</v>
      </c>
      <c r="H136" s="222">
        <v>18</v>
      </c>
      <c r="I136" s="223">
        <v>4.3700000000000001</v>
      </c>
      <c r="J136" s="223">
        <f>ROUND(I136*H136,2)</f>
        <v>78.659999999999997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129</v>
      </c>
      <c r="AT136" s="229" t="s">
        <v>125</v>
      </c>
      <c r="AU136" s="229" t="s">
        <v>130</v>
      </c>
      <c r="AY136" s="14" t="s">
        <v>122</v>
      </c>
      <c r="BE136" s="230">
        <f>IF(N136="základná",J136,0)</f>
        <v>0</v>
      </c>
      <c r="BF136" s="230">
        <f>IF(N136="znížená",J136,0)</f>
        <v>78.659999999999997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130</v>
      </c>
      <c r="BK136" s="230">
        <f>ROUND(I136*H136,2)</f>
        <v>78.659999999999997</v>
      </c>
      <c r="BL136" s="14" t="s">
        <v>129</v>
      </c>
      <c r="BM136" s="229" t="s">
        <v>176</v>
      </c>
    </row>
    <row r="137" s="2" customFormat="1" ht="24.15" customHeight="1">
      <c r="A137" s="29"/>
      <c r="B137" s="30"/>
      <c r="C137" s="231" t="s">
        <v>177</v>
      </c>
      <c r="D137" s="231" t="s">
        <v>119</v>
      </c>
      <c r="E137" s="232" t="s">
        <v>178</v>
      </c>
      <c r="F137" s="233" t="s">
        <v>179</v>
      </c>
      <c r="G137" s="234" t="s">
        <v>138</v>
      </c>
      <c r="H137" s="235">
        <v>18</v>
      </c>
      <c r="I137" s="236">
        <v>0.94999999999999996</v>
      </c>
      <c r="J137" s="236">
        <f>ROUND(I137*H137,2)</f>
        <v>17.100000000000001</v>
      </c>
      <c r="K137" s="237"/>
      <c r="L137" s="238"/>
      <c r="M137" s="239" t="s">
        <v>1</v>
      </c>
      <c r="N137" s="240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134</v>
      </c>
      <c r="AT137" s="229" t="s">
        <v>119</v>
      </c>
      <c r="AU137" s="229" t="s">
        <v>130</v>
      </c>
      <c r="AY137" s="14" t="s">
        <v>122</v>
      </c>
      <c r="BE137" s="230">
        <f>IF(N137="základná",J137,0)</f>
        <v>0</v>
      </c>
      <c r="BF137" s="230">
        <f>IF(N137="znížená",J137,0)</f>
        <v>17.100000000000001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130</v>
      </c>
      <c r="BK137" s="230">
        <f>ROUND(I137*H137,2)</f>
        <v>17.100000000000001</v>
      </c>
      <c r="BL137" s="14" t="s">
        <v>129</v>
      </c>
      <c r="BM137" s="229" t="s">
        <v>180</v>
      </c>
    </row>
    <row r="138" s="2" customFormat="1" ht="16.5" customHeight="1">
      <c r="A138" s="29"/>
      <c r="B138" s="30"/>
      <c r="C138" s="218" t="s">
        <v>156</v>
      </c>
      <c r="D138" s="218" t="s">
        <v>125</v>
      </c>
      <c r="E138" s="219" t="s">
        <v>181</v>
      </c>
      <c r="F138" s="220" t="s">
        <v>182</v>
      </c>
      <c r="G138" s="221" t="s">
        <v>138</v>
      </c>
      <c r="H138" s="222">
        <v>18</v>
      </c>
      <c r="I138" s="223">
        <v>29.600000000000001</v>
      </c>
      <c r="J138" s="223">
        <f>ROUND(I138*H138,2)</f>
        <v>532.79999999999995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129</v>
      </c>
      <c r="AT138" s="229" t="s">
        <v>125</v>
      </c>
      <c r="AU138" s="229" t="s">
        <v>130</v>
      </c>
      <c r="AY138" s="14" t="s">
        <v>122</v>
      </c>
      <c r="BE138" s="230">
        <f>IF(N138="základná",J138,0)</f>
        <v>0</v>
      </c>
      <c r="BF138" s="230">
        <f>IF(N138="znížená",J138,0)</f>
        <v>532.79999999999995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130</v>
      </c>
      <c r="BK138" s="230">
        <f>ROUND(I138*H138,2)</f>
        <v>532.79999999999995</v>
      </c>
      <c r="BL138" s="14" t="s">
        <v>129</v>
      </c>
      <c r="BM138" s="229" t="s">
        <v>183</v>
      </c>
    </row>
    <row r="139" s="2" customFormat="1" ht="33" customHeight="1">
      <c r="A139" s="29"/>
      <c r="B139" s="30"/>
      <c r="C139" s="231" t="s">
        <v>184</v>
      </c>
      <c r="D139" s="231" t="s">
        <v>119</v>
      </c>
      <c r="E139" s="232" t="s">
        <v>185</v>
      </c>
      <c r="F139" s="233" t="s">
        <v>186</v>
      </c>
      <c r="G139" s="234" t="s">
        <v>138</v>
      </c>
      <c r="H139" s="235">
        <v>18</v>
      </c>
      <c r="I139" s="236">
        <v>19.399999999999999</v>
      </c>
      <c r="J139" s="236">
        <f>ROUND(I139*H139,2)</f>
        <v>349.19999999999999</v>
      </c>
      <c r="K139" s="237"/>
      <c r="L139" s="238"/>
      <c r="M139" s="239" t="s">
        <v>1</v>
      </c>
      <c r="N139" s="240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134</v>
      </c>
      <c r="AT139" s="229" t="s">
        <v>119</v>
      </c>
      <c r="AU139" s="229" t="s">
        <v>130</v>
      </c>
      <c r="AY139" s="14" t="s">
        <v>122</v>
      </c>
      <c r="BE139" s="230">
        <f>IF(N139="základná",J139,0)</f>
        <v>0</v>
      </c>
      <c r="BF139" s="230">
        <f>IF(N139="znížená",J139,0)</f>
        <v>349.19999999999999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130</v>
      </c>
      <c r="BK139" s="230">
        <f>ROUND(I139*H139,2)</f>
        <v>349.19999999999999</v>
      </c>
      <c r="BL139" s="14" t="s">
        <v>129</v>
      </c>
      <c r="BM139" s="229" t="s">
        <v>187</v>
      </c>
    </row>
    <row r="140" s="2" customFormat="1" ht="21.75" customHeight="1">
      <c r="A140" s="29"/>
      <c r="B140" s="30"/>
      <c r="C140" s="218" t="s">
        <v>160</v>
      </c>
      <c r="D140" s="218" t="s">
        <v>125</v>
      </c>
      <c r="E140" s="219" t="s">
        <v>188</v>
      </c>
      <c r="F140" s="220" t="s">
        <v>189</v>
      </c>
      <c r="G140" s="221" t="s">
        <v>128</v>
      </c>
      <c r="H140" s="222">
        <v>290</v>
      </c>
      <c r="I140" s="223">
        <v>2.1000000000000001</v>
      </c>
      <c r="J140" s="223">
        <f>ROUND(I140*H140,2)</f>
        <v>609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129</v>
      </c>
      <c r="AT140" s="229" t="s">
        <v>125</v>
      </c>
      <c r="AU140" s="229" t="s">
        <v>130</v>
      </c>
      <c r="AY140" s="14" t="s">
        <v>122</v>
      </c>
      <c r="BE140" s="230">
        <f>IF(N140="základná",J140,0)</f>
        <v>0</v>
      </c>
      <c r="BF140" s="230">
        <f>IF(N140="znížená",J140,0)</f>
        <v>609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130</v>
      </c>
      <c r="BK140" s="230">
        <f>ROUND(I140*H140,2)</f>
        <v>609</v>
      </c>
      <c r="BL140" s="14" t="s">
        <v>129</v>
      </c>
      <c r="BM140" s="229" t="s">
        <v>190</v>
      </c>
    </row>
    <row r="141" s="2" customFormat="1" ht="21.75" customHeight="1">
      <c r="A141" s="29"/>
      <c r="B141" s="30"/>
      <c r="C141" s="231" t="s">
        <v>191</v>
      </c>
      <c r="D141" s="231" t="s">
        <v>119</v>
      </c>
      <c r="E141" s="232" t="s">
        <v>192</v>
      </c>
      <c r="F141" s="233" t="s">
        <v>193</v>
      </c>
      <c r="G141" s="234" t="s">
        <v>133</v>
      </c>
      <c r="H141" s="235">
        <v>39.149999999999999</v>
      </c>
      <c r="I141" s="236">
        <v>6.2800000000000002</v>
      </c>
      <c r="J141" s="236">
        <f>ROUND(I141*H141,2)</f>
        <v>245.86000000000001</v>
      </c>
      <c r="K141" s="237"/>
      <c r="L141" s="238"/>
      <c r="M141" s="239" t="s">
        <v>1</v>
      </c>
      <c r="N141" s="240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134</v>
      </c>
      <c r="AT141" s="229" t="s">
        <v>119</v>
      </c>
      <c r="AU141" s="229" t="s">
        <v>130</v>
      </c>
      <c r="AY141" s="14" t="s">
        <v>122</v>
      </c>
      <c r="BE141" s="230">
        <f>IF(N141="základná",J141,0)</f>
        <v>0</v>
      </c>
      <c r="BF141" s="230">
        <f>IF(N141="znížená",J141,0)</f>
        <v>245.86000000000001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130</v>
      </c>
      <c r="BK141" s="230">
        <f>ROUND(I141*H141,2)</f>
        <v>245.86000000000001</v>
      </c>
      <c r="BL141" s="14" t="s">
        <v>129</v>
      </c>
      <c r="BM141" s="229" t="s">
        <v>194</v>
      </c>
    </row>
    <row r="142" s="2" customFormat="1" ht="21.75" customHeight="1">
      <c r="A142" s="29"/>
      <c r="B142" s="30"/>
      <c r="C142" s="218" t="s">
        <v>7</v>
      </c>
      <c r="D142" s="218" t="s">
        <v>125</v>
      </c>
      <c r="E142" s="219" t="s">
        <v>195</v>
      </c>
      <c r="F142" s="220" t="s">
        <v>196</v>
      </c>
      <c r="G142" s="221" t="s">
        <v>138</v>
      </c>
      <c r="H142" s="222">
        <v>58</v>
      </c>
      <c r="I142" s="223">
        <v>1.5800000000000001</v>
      </c>
      <c r="J142" s="223">
        <f>ROUND(I142*H142,2)</f>
        <v>91.640000000000001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129</v>
      </c>
      <c r="AT142" s="229" t="s">
        <v>125</v>
      </c>
      <c r="AU142" s="229" t="s">
        <v>130</v>
      </c>
      <c r="AY142" s="14" t="s">
        <v>122</v>
      </c>
      <c r="BE142" s="230">
        <f>IF(N142="základná",J142,0)</f>
        <v>0</v>
      </c>
      <c r="BF142" s="230">
        <f>IF(N142="znížená",J142,0)</f>
        <v>91.640000000000001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130</v>
      </c>
      <c r="BK142" s="230">
        <f>ROUND(I142*H142,2)</f>
        <v>91.640000000000001</v>
      </c>
      <c r="BL142" s="14" t="s">
        <v>129</v>
      </c>
      <c r="BM142" s="229" t="s">
        <v>197</v>
      </c>
    </row>
    <row r="143" s="2" customFormat="1" ht="24.15" customHeight="1">
      <c r="A143" s="29"/>
      <c r="B143" s="30"/>
      <c r="C143" s="231" t="s">
        <v>198</v>
      </c>
      <c r="D143" s="231" t="s">
        <v>119</v>
      </c>
      <c r="E143" s="232" t="s">
        <v>199</v>
      </c>
      <c r="F143" s="233" t="s">
        <v>200</v>
      </c>
      <c r="G143" s="234" t="s">
        <v>138</v>
      </c>
      <c r="H143" s="235">
        <v>58</v>
      </c>
      <c r="I143" s="236">
        <v>0.69999999999999996</v>
      </c>
      <c r="J143" s="236">
        <f>ROUND(I143*H143,2)</f>
        <v>40.600000000000001</v>
      </c>
      <c r="K143" s="237"/>
      <c r="L143" s="238"/>
      <c r="M143" s="239" t="s">
        <v>1</v>
      </c>
      <c r="N143" s="240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134</v>
      </c>
      <c r="AT143" s="229" t="s">
        <v>119</v>
      </c>
      <c r="AU143" s="229" t="s">
        <v>130</v>
      </c>
      <c r="AY143" s="14" t="s">
        <v>122</v>
      </c>
      <c r="BE143" s="230">
        <f>IF(N143="základná",J143,0)</f>
        <v>0</v>
      </c>
      <c r="BF143" s="230">
        <f>IF(N143="znížená",J143,0)</f>
        <v>40.600000000000001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130</v>
      </c>
      <c r="BK143" s="230">
        <f>ROUND(I143*H143,2)</f>
        <v>40.600000000000001</v>
      </c>
      <c r="BL143" s="14" t="s">
        <v>129</v>
      </c>
      <c r="BM143" s="229" t="s">
        <v>201</v>
      </c>
    </row>
    <row r="144" s="2" customFormat="1" ht="21.75" customHeight="1">
      <c r="A144" s="29"/>
      <c r="B144" s="30"/>
      <c r="C144" s="218" t="s">
        <v>166</v>
      </c>
      <c r="D144" s="218" t="s">
        <v>125</v>
      </c>
      <c r="E144" s="219" t="s">
        <v>202</v>
      </c>
      <c r="F144" s="220" t="s">
        <v>203</v>
      </c>
      <c r="G144" s="221" t="s">
        <v>138</v>
      </c>
      <c r="H144" s="222">
        <v>6</v>
      </c>
      <c r="I144" s="223">
        <v>2.54</v>
      </c>
      <c r="J144" s="223">
        <f>ROUND(I144*H144,2)</f>
        <v>15.24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129</v>
      </c>
      <c r="AT144" s="229" t="s">
        <v>125</v>
      </c>
      <c r="AU144" s="229" t="s">
        <v>130</v>
      </c>
      <c r="AY144" s="14" t="s">
        <v>122</v>
      </c>
      <c r="BE144" s="230">
        <f>IF(N144="základná",J144,0)</f>
        <v>0</v>
      </c>
      <c r="BF144" s="230">
        <f>IF(N144="znížená",J144,0)</f>
        <v>15.24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130</v>
      </c>
      <c r="BK144" s="230">
        <f>ROUND(I144*H144,2)</f>
        <v>15.24</v>
      </c>
      <c r="BL144" s="14" t="s">
        <v>129</v>
      </c>
      <c r="BM144" s="229" t="s">
        <v>204</v>
      </c>
    </row>
    <row r="145" s="2" customFormat="1" ht="24.15" customHeight="1">
      <c r="A145" s="29"/>
      <c r="B145" s="30"/>
      <c r="C145" s="231" t="s">
        <v>205</v>
      </c>
      <c r="D145" s="231" t="s">
        <v>119</v>
      </c>
      <c r="E145" s="232" t="s">
        <v>206</v>
      </c>
      <c r="F145" s="233" t="s">
        <v>207</v>
      </c>
      <c r="G145" s="234" t="s">
        <v>138</v>
      </c>
      <c r="H145" s="235">
        <v>6</v>
      </c>
      <c r="I145" s="236">
        <v>0.88</v>
      </c>
      <c r="J145" s="236">
        <f>ROUND(I145*H145,2)</f>
        <v>5.2800000000000002</v>
      </c>
      <c r="K145" s="237"/>
      <c r="L145" s="238"/>
      <c r="M145" s="239" t="s">
        <v>1</v>
      </c>
      <c r="N145" s="240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134</v>
      </c>
      <c r="AT145" s="229" t="s">
        <v>119</v>
      </c>
      <c r="AU145" s="229" t="s">
        <v>130</v>
      </c>
      <c r="AY145" s="14" t="s">
        <v>122</v>
      </c>
      <c r="BE145" s="230">
        <f>IF(N145="základná",J145,0)</f>
        <v>0</v>
      </c>
      <c r="BF145" s="230">
        <f>IF(N145="znížená",J145,0)</f>
        <v>5.2800000000000002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130</v>
      </c>
      <c r="BK145" s="230">
        <f>ROUND(I145*H145,2)</f>
        <v>5.2800000000000002</v>
      </c>
      <c r="BL145" s="14" t="s">
        <v>129</v>
      </c>
      <c r="BM145" s="229" t="s">
        <v>208</v>
      </c>
    </row>
    <row r="146" s="2" customFormat="1" ht="16.5" customHeight="1">
      <c r="A146" s="29"/>
      <c r="B146" s="30"/>
      <c r="C146" s="218" t="s">
        <v>169</v>
      </c>
      <c r="D146" s="218" t="s">
        <v>125</v>
      </c>
      <c r="E146" s="219" t="s">
        <v>209</v>
      </c>
      <c r="F146" s="220" t="s">
        <v>210</v>
      </c>
      <c r="G146" s="221" t="s">
        <v>138</v>
      </c>
      <c r="H146" s="222">
        <v>58</v>
      </c>
      <c r="I146" s="223">
        <v>1.8899999999999999</v>
      </c>
      <c r="J146" s="223">
        <f>ROUND(I146*H146,2)</f>
        <v>109.62000000000001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129</v>
      </c>
      <c r="AT146" s="229" t="s">
        <v>125</v>
      </c>
      <c r="AU146" s="229" t="s">
        <v>130</v>
      </c>
      <c r="AY146" s="14" t="s">
        <v>122</v>
      </c>
      <c r="BE146" s="230">
        <f>IF(N146="základná",J146,0)</f>
        <v>0</v>
      </c>
      <c r="BF146" s="230">
        <f>IF(N146="znížená",J146,0)</f>
        <v>109.62000000000001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130</v>
      </c>
      <c r="BK146" s="230">
        <f>ROUND(I146*H146,2)</f>
        <v>109.62000000000001</v>
      </c>
      <c r="BL146" s="14" t="s">
        <v>129</v>
      </c>
      <c r="BM146" s="229" t="s">
        <v>211</v>
      </c>
    </row>
    <row r="147" s="2" customFormat="1" ht="33" customHeight="1">
      <c r="A147" s="29"/>
      <c r="B147" s="30"/>
      <c r="C147" s="231" t="s">
        <v>212</v>
      </c>
      <c r="D147" s="231" t="s">
        <v>119</v>
      </c>
      <c r="E147" s="232" t="s">
        <v>213</v>
      </c>
      <c r="F147" s="233" t="s">
        <v>214</v>
      </c>
      <c r="G147" s="234" t="s">
        <v>138</v>
      </c>
      <c r="H147" s="235">
        <v>58</v>
      </c>
      <c r="I147" s="236">
        <v>0.69999999999999996</v>
      </c>
      <c r="J147" s="236">
        <f>ROUND(I147*H147,2)</f>
        <v>40.600000000000001</v>
      </c>
      <c r="K147" s="237"/>
      <c r="L147" s="238"/>
      <c r="M147" s="239" t="s">
        <v>1</v>
      </c>
      <c r="N147" s="240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134</v>
      </c>
      <c r="AT147" s="229" t="s">
        <v>119</v>
      </c>
      <c r="AU147" s="229" t="s">
        <v>130</v>
      </c>
      <c r="AY147" s="14" t="s">
        <v>122</v>
      </c>
      <c r="BE147" s="230">
        <f>IF(N147="základná",J147,0)</f>
        <v>0</v>
      </c>
      <c r="BF147" s="230">
        <f>IF(N147="znížená",J147,0)</f>
        <v>40.600000000000001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130</v>
      </c>
      <c r="BK147" s="230">
        <f>ROUND(I147*H147,2)</f>
        <v>40.600000000000001</v>
      </c>
      <c r="BL147" s="14" t="s">
        <v>129</v>
      </c>
      <c r="BM147" s="229" t="s">
        <v>215</v>
      </c>
    </row>
    <row r="148" s="2" customFormat="1" ht="16.5" customHeight="1">
      <c r="A148" s="29"/>
      <c r="B148" s="30"/>
      <c r="C148" s="218" t="s">
        <v>173</v>
      </c>
      <c r="D148" s="218" t="s">
        <v>125</v>
      </c>
      <c r="E148" s="219" t="s">
        <v>216</v>
      </c>
      <c r="F148" s="220" t="s">
        <v>217</v>
      </c>
      <c r="G148" s="221" t="s">
        <v>138</v>
      </c>
      <c r="H148" s="222">
        <v>4</v>
      </c>
      <c r="I148" s="223">
        <v>1.8899999999999999</v>
      </c>
      <c r="J148" s="223">
        <f>ROUND(I148*H148,2)</f>
        <v>7.5599999999999996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129</v>
      </c>
      <c r="AT148" s="229" t="s">
        <v>125</v>
      </c>
      <c r="AU148" s="229" t="s">
        <v>130</v>
      </c>
      <c r="AY148" s="14" t="s">
        <v>122</v>
      </c>
      <c r="BE148" s="230">
        <f>IF(N148="základná",J148,0)</f>
        <v>0</v>
      </c>
      <c r="BF148" s="230">
        <f>IF(N148="znížená",J148,0)</f>
        <v>7.5599999999999996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130</v>
      </c>
      <c r="BK148" s="230">
        <f>ROUND(I148*H148,2)</f>
        <v>7.5599999999999996</v>
      </c>
      <c r="BL148" s="14" t="s">
        <v>129</v>
      </c>
      <c r="BM148" s="229" t="s">
        <v>218</v>
      </c>
    </row>
    <row r="149" s="2" customFormat="1" ht="33" customHeight="1">
      <c r="A149" s="29"/>
      <c r="B149" s="30"/>
      <c r="C149" s="231" t="s">
        <v>219</v>
      </c>
      <c r="D149" s="231" t="s">
        <v>119</v>
      </c>
      <c r="E149" s="232" t="s">
        <v>220</v>
      </c>
      <c r="F149" s="233" t="s">
        <v>221</v>
      </c>
      <c r="G149" s="234" t="s">
        <v>138</v>
      </c>
      <c r="H149" s="235">
        <v>4</v>
      </c>
      <c r="I149" s="236">
        <v>0.79000000000000004</v>
      </c>
      <c r="J149" s="236">
        <f>ROUND(I149*H149,2)</f>
        <v>3.1600000000000001</v>
      </c>
      <c r="K149" s="237"/>
      <c r="L149" s="238"/>
      <c r="M149" s="239" t="s">
        <v>1</v>
      </c>
      <c r="N149" s="240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134</v>
      </c>
      <c r="AT149" s="229" t="s">
        <v>119</v>
      </c>
      <c r="AU149" s="229" t="s">
        <v>130</v>
      </c>
      <c r="AY149" s="14" t="s">
        <v>122</v>
      </c>
      <c r="BE149" s="230">
        <f>IF(N149="základná",J149,0)</f>
        <v>0</v>
      </c>
      <c r="BF149" s="230">
        <f>IF(N149="znížená",J149,0)</f>
        <v>3.1600000000000001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130</v>
      </c>
      <c r="BK149" s="230">
        <f>ROUND(I149*H149,2)</f>
        <v>3.1600000000000001</v>
      </c>
      <c r="BL149" s="14" t="s">
        <v>129</v>
      </c>
      <c r="BM149" s="229" t="s">
        <v>222</v>
      </c>
    </row>
    <row r="150" s="2" customFormat="1" ht="16.5" customHeight="1">
      <c r="A150" s="29"/>
      <c r="B150" s="30"/>
      <c r="C150" s="218" t="s">
        <v>176</v>
      </c>
      <c r="D150" s="218" t="s">
        <v>125</v>
      </c>
      <c r="E150" s="219" t="s">
        <v>223</v>
      </c>
      <c r="F150" s="220" t="s">
        <v>224</v>
      </c>
      <c r="G150" s="221" t="s">
        <v>138</v>
      </c>
      <c r="H150" s="222">
        <v>18</v>
      </c>
      <c r="I150" s="223">
        <v>2.52</v>
      </c>
      <c r="J150" s="223">
        <f>ROUND(I150*H150,2)</f>
        <v>45.359999999999999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129</v>
      </c>
      <c r="AT150" s="229" t="s">
        <v>125</v>
      </c>
      <c r="AU150" s="229" t="s">
        <v>130</v>
      </c>
      <c r="AY150" s="14" t="s">
        <v>122</v>
      </c>
      <c r="BE150" s="230">
        <f>IF(N150="základná",J150,0)</f>
        <v>0</v>
      </c>
      <c r="BF150" s="230">
        <f>IF(N150="znížená",J150,0)</f>
        <v>45.359999999999999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130</v>
      </c>
      <c r="BK150" s="230">
        <f>ROUND(I150*H150,2)</f>
        <v>45.359999999999999</v>
      </c>
      <c r="BL150" s="14" t="s">
        <v>129</v>
      </c>
      <c r="BM150" s="229" t="s">
        <v>225</v>
      </c>
    </row>
    <row r="151" s="2" customFormat="1" ht="24.15" customHeight="1">
      <c r="A151" s="29"/>
      <c r="B151" s="30"/>
      <c r="C151" s="231" t="s">
        <v>226</v>
      </c>
      <c r="D151" s="231" t="s">
        <v>119</v>
      </c>
      <c r="E151" s="232" t="s">
        <v>227</v>
      </c>
      <c r="F151" s="233" t="s">
        <v>228</v>
      </c>
      <c r="G151" s="234" t="s">
        <v>138</v>
      </c>
      <c r="H151" s="235">
        <v>18</v>
      </c>
      <c r="I151" s="236">
        <v>1.28</v>
      </c>
      <c r="J151" s="236">
        <f>ROUND(I151*H151,2)</f>
        <v>23.039999999999999</v>
      </c>
      <c r="K151" s="237"/>
      <c r="L151" s="238"/>
      <c r="M151" s="239" t="s">
        <v>1</v>
      </c>
      <c r="N151" s="240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134</v>
      </c>
      <c r="AT151" s="229" t="s">
        <v>119</v>
      </c>
      <c r="AU151" s="229" t="s">
        <v>130</v>
      </c>
      <c r="AY151" s="14" t="s">
        <v>122</v>
      </c>
      <c r="BE151" s="230">
        <f>IF(N151="základná",J151,0)</f>
        <v>0</v>
      </c>
      <c r="BF151" s="230">
        <f>IF(N151="znížená",J151,0)</f>
        <v>23.039999999999999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130</v>
      </c>
      <c r="BK151" s="230">
        <f>ROUND(I151*H151,2)</f>
        <v>23.039999999999999</v>
      </c>
      <c r="BL151" s="14" t="s">
        <v>129</v>
      </c>
      <c r="BM151" s="229" t="s">
        <v>229</v>
      </c>
    </row>
    <row r="152" s="2" customFormat="1" ht="16.5" customHeight="1">
      <c r="A152" s="29"/>
      <c r="B152" s="30"/>
      <c r="C152" s="218" t="s">
        <v>180</v>
      </c>
      <c r="D152" s="218" t="s">
        <v>125</v>
      </c>
      <c r="E152" s="219" t="s">
        <v>230</v>
      </c>
      <c r="F152" s="220" t="s">
        <v>231</v>
      </c>
      <c r="G152" s="221" t="s">
        <v>138</v>
      </c>
      <c r="H152" s="222">
        <v>9</v>
      </c>
      <c r="I152" s="223">
        <v>2.54</v>
      </c>
      <c r="J152" s="223">
        <f>ROUND(I152*H152,2)</f>
        <v>22.859999999999999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129</v>
      </c>
      <c r="AT152" s="229" t="s">
        <v>125</v>
      </c>
      <c r="AU152" s="229" t="s">
        <v>130</v>
      </c>
      <c r="AY152" s="14" t="s">
        <v>122</v>
      </c>
      <c r="BE152" s="230">
        <f>IF(N152="základná",J152,0)</f>
        <v>0</v>
      </c>
      <c r="BF152" s="230">
        <f>IF(N152="znížená",J152,0)</f>
        <v>22.859999999999999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130</v>
      </c>
      <c r="BK152" s="230">
        <f>ROUND(I152*H152,2)</f>
        <v>22.859999999999999</v>
      </c>
      <c r="BL152" s="14" t="s">
        <v>129</v>
      </c>
      <c r="BM152" s="229" t="s">
        <v>232</v>
      </c>
    </row>
    <row r="153" s="2" customFormat="1" ht="24.15" customHeight="1">
      <c r="A153" s="29"/>
      <c r="B153" s="30"/>
      <c r="C153" s="231" t="s">
        <v>233</v>
      </c>
      <c r="D153" s="231" t="s">
        <v>119</v>
      </c>
      <c r="E153" s="232" t="s">
        <v>234</v>
      </c>
      <c r="F153" s="233" t="s">
        <v>235</v>
      </c>
      <c r="G153" s="234" t="s">
        <v>138</v>
      </c>
      <c r="H153" s="235">
        <v>9</v>
      </c>
      <c r="I153" s="236">
        <v>1.6699999999999999</v>
      </c>
      <c r="J153" s="236">
        <f>ROUND(I153*H153,2)</f>
        <v>15.029999999999999</v>
      </c>
      <c r="K153" s="237"/>
      <c r="L153" s="238"/>
      <c r="M153" s="239" t="s">
        <v>1</v>
      </c>
      <c r="N153" s="240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134</v>
      </c>
      <c r="AT153" s="229" t="s">
        <v>119</v>
      </c>
      <c r="AU153" s="229" t="s">
        <v>130</v>
      </c>
      <c r="AY153" s="14" t="s">
        <v>122</v>
      </c>
      <c r="BE153" s="230">
        <f>IF(N153="základná",J153,0)</f>
        <v>0</v>
      </c>
      <c r="BF153" s="230">
        <f>IF(N153="znížená",J153,0)</f>
        <v>15.029999999999999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130</v>
      </c>
      <c r="BK153" s="230">
        <f>ROUND(I153*H153,2)</f>
        <v>15.029999999999999</v>
      </c>
      <c r="BL153" s="14" t="s">
        <v>129</v>
      </c>
      <c r="BM153" s="229" t="s">
        <v>236</v>
      </c>
    </row>
    <row r="154" s="2" customFormat="1" ht="16.5" customHeight="1">
      <c r="A154" s="29"/>
      <c r="B154" s="30"/>
      <c r="C154" s="218" t="s">
        <v>183</v>
      </c>
      <c r="D154" s="218" t="s">
        <v>125</v>
      </c>
      <c r="E154" s="219" t="s">
        <v>237</v>
      </c>
      <c r="F154" s="220" t="s">
        <v>238</v>
      </c>
      <c r="G154" s="221" t="s">
        <v>138</v>
      </c>
      <c r="H154" s="222">
        <v>9</v>
      </c>
      <c r="I154" s="223">
        <v>0.83999999999999997</v>
      </c>
      <c r="J154" s="223">
        <f>ROUND(I154*H154,2)</f>
        <v>7.5599999999999996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129</v>
      </c>
      <c r="AT154" s="229" t="s">
        <v>125</v>
      </c>
      <c r="AU154" s="229" t="s">
        <v>130</v>
      </c>
      <c r="AY154" s="14" t="s">
        <v>122</v>
      </c>
      <c r="BE154" s="230">
        <f>IF(N154="základná",J154,0)</f>
        <v>0</v>
      </c>
      <c r="BF154" s="230">
        <f>IF(N154="znížená",J154,0)</f>
        <v>7.5599999999999996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130</v>
      </c>
      <c r="BK154" s="230">
        <f>ROUND(I154*H154,2)</f>
        <v>7.5599999999999996</v>
      </c>
      <c r="BL154" s="14" t="s">
        <v>129</v>
      </c>
      <c r="BM154" s="229" t="s">
        <v>129</v>
      </c>
    </row>
    <row r="155" s="2" customFormat="1" ht="24.15" customHeight="1">
      <c r="A155" s="29"/>
      <c r="B155" s="30"/>
      <c r="C155" s="231" t="s">
        <v>239</v>
      </c>
      <c r="D155" s="231" t="s">
        <v>119</v>
      </c>
      <c r="E155" s="232" t="s">
        <v>240</v>
      </c>
      <c r="F155" s="233" t="s">
        <v>241</v>
      </c>
      <c r="G155" s="234" t="s">
        <v>138</v>
      </c>
      <c r="H155" s="235">
        <v>9</v>
      </c>
      <c r="I155" s="236">
        <v>0.64000000000000001</v>
      </c>
      <c r="J155" s="236">
        <f>ROUND(I155*H155,2)</f>
        <v>5.7599999999999998</v>
      </c>
      <c r="K155" s="237"/>
      <c r="L155" s="238"/>
      <c r="M155" s="239" t="s">
        <v>1</v>
      </c>
      <c r="N155" s="240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134</v>
      </c>
      <c r="AT155" s="229" t="s">
        <v>119</v>
      </c>
      <c r="AU155" s="229" t="s">
        <v>130</v>
      </c>
      <c r="AY155" s="14" t="s">
        <v>122</v>
      </c>
      <c r="BE155" s="230">
        <f>IF(N155="základná",J155,0)</f>
        <v>0</v>
      </c>
      <c r="BF155" s="230">
        <f>IF(N155="znížená",J155,0)</f>
        <v>5.7599999999999998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130</v>
      </c>
      <c r="BK155" s="230">
        <f>ROUND(I155*H155,2)</f>
        <v>5.7599999999999998</v>
      </c>
      <c r="BL155" s="14" t="s">
        <v>129</v>
      </c>
      <c r="BM155" s="229" t="s">
        <v>242</v>
      </c>
    </row>
    <row r="156" s="2" customFormat="1" ht="16.5" customHeight="1">
      <c r="A156" s="29"/>
      <c r="B156" s="30"/>
      <c r="C156" s="218" t="s">
        <v>187</v>
      </c>
      <c r="D156" s="218" t="s">
        <v>125</v>
      </c>
      <c r="E156" s="219" t="s">
        <v>243</v>
      </c>
      <c r="F156" s="220" t="s">
        <v>244</v>
      </c>
      <c r="G156" s="221" t="s">
        <v>245</v>
      </c>
      <c r="H156" s="222">
        <v>1</v>
      </c>
      <c r="I156" s="223">
        <v>350</v>
      </c>
      <c r="J156" s="223">
        <f>ROUND(I156*H156,2)</f>
        <v>350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129</v>
      </c>
      <c r="AT156" s="229" t="s">
        <v>125</v>
      </c>
      <c r="AU156" s="229" t="s">
        <v>130</v>
      </c>
      <c r="AY156" s="14" t="s">
        <v>122</v>
      </c>
      <c r="BE156" s="230">
        <f>IF(N156="základná",J156,0)</f>
        <v>0</v>
      </c>
      <c r="BF156" s="230">
        <f>IF(N156="znížená",J156,0)</f>
        <v>350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130</v>
      </c>
      <c r="BK156" s="230">
        <f>ROUND(I156*H156,2)</f>
        <v>350</v>
      </c>
      <c r="BL156" s="14" t="s">
        <v>129</v>
      </c>
      <c r="BM156" s="229" t="s">
        <v>246</v>
      </c>
    </row>
    <row r="157" s="2" customFormat="1" ht="16.5" customHeight="1">
      <c r="A157" s="29"/>
      <c r="B157" s="30"/>
      <c r="C157" s="218" t="s">
        <v>247</v>
      </c>
      <c r="D157" s="218" t="s">
        <v>125</v>
      </c>
      <c r="E157" s="219" t="s">
        <v>248</v>
      </c>
      <c r="F157" s="220" t="s">
        <v>249</v>
      </c>
      <c r="G157" s="221" t="s">
        <v>250</v>
      </c>
      <c r="H157" s="222">
        <v>10</v>
      </c>
      <c r="I157" s="223">
        <v>44.270000000000003</v>
      </c>
      <c r="J157" s="223">
        <f>ROUND(I157*H157,2)</f>
        <v>442.69999999999999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129</v>
      </c>
      <c r="AT157" s="229" t="s">
        <v>125</v>
      </c>
      <c r="AU157" s="229" t="s">
        <v>130</v>
      </c>
      <c r="AY157" s="14" t="s">
        <v>122</v>
      </c>
      <c r="BE157" s="230">
        <f>IF(N157="základná",J157,0)</f>
        <v>0</v>
      </c>
      <c r="BF157" s="230">
        <f>IF(N157="znížená",J157,0)</f>
        <v>442.69999999999999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130</v>
      </c>
      <c r="BK157" s="230">
        <f>ROUND(I157*H157,2)</f>
        <v>442.69999999999999</v>
      </c>
      <c r="BL157" s="14" t="s">
        <v>129</v>
      </c>
      <c r="BM157" s="229" t="s">
        <v>251</v>
      </c>
    </row>
    <row r="158" s="2" customFormat="1" ht="16.5" customHeight="1">
      <c r="A158" s="29"/>
      <c r="B158" s="30"/>
      <c r="C158" s="218" t="s">
        <v>190</v>
      </c>
      <c r="D158" s="218" t="s">
        <v>125</v>
      </c>
      <c r="E158" s="219" t="s">
        <v>252</v>
      </c>
      <c r="F158" s="220" t="s">
        <v>253</v>
      </c>
      <c r="G158" s="221" t="s">
        <v>250</v>
      </c>
      <c r="H158" s="222">
        <v>20</v>
      </c>
      <c r="I158" s="223">
        <v>44.270000000000003</v>
      </c>
      <c r="J158" s="223">
        <f>ROUND(I158*H158,2)</f>
        <v>885.39999999999998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129</v>
      </c>
      <c r="AT158" s="229" t="s">
        <v>125</v>
      </c>
      <c r="AU158" s="229" t="s">
        <v>130</v>
      </c>
      <c r="AY158" s="14" t="s">
        <v>122</v>
      </c>
      <c r="BE158" s="230">
        <f>IF(N158="základná",J158,0)</f>
        <v>0</v>
      </c>
      <c r="BF158" s="230">
        <f>IF(N158="znížená",J158,0)</f>
        <v>885.39999999999998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130</v>
      </c>
      <c r="BK158" s="230">
        <f>ROUND(I158*H158,2)</f>
        <v>885.39999999999998</v>
      </c>
      <c r="BL158" s="14" t="s">
        <v>129</v>
      </c>
      <c r="BM158" s="229" t="s">
        <v>254</v>
      </c>
    </row>
    <row r="159" s="2" customFormat="1" ht="16.5" customHeight="1">
      <c r="A159" s="29"/>
      <c r="B159" s="30"/>
      <c r="C159" s="218" t="s">
        <v>255</v>
      </c>
      <c r="D159" s="218" t="s">
        <v>125</v>
      </c>
      <c r="E159" s="219" t="s">
        <v>256</v>
      </c>
      <c r="F159" s="220" t="s">
        <v>257</v>
      </c>
      <c r="G159" s="221" t="s">
        <v>250</v>
      </c>
      <c r="H159" s="222">
        <v>7</v>
      </c>
      <c r="I159" s="223">
        <v>44.270000000000003</v>
      </c>
      <c r="J159" s="223">
        <f>ROUND(I159*H159,2)</f>
        <v>309.88999999999999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129</v>
      </c>
      <c r="AT159" s="229" t="s">
        <v>125</v>
      </c>
      <c r="AU159" s="229" t="s">
        <v>130</v>
      </c>
      <c r="AY159" s="14" t="s">
        <v>122</v>
      </c>
      <c r="BE159" s="230">
        <f>IF(N159="základná",J159,0)</f>
        <v>0</v>
      </c>
      <c r="BF159" s="230">
        <f>IF(N159="znížená",J159,0)</f>
        <v>309.88999999999999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130</v>
      </c>
      <c r="BK159" s="230">
        <f>ROUND(I159*H159,2)</f>
        <v>309.88999999999999</v>
      </c>
      <c r="BL159" s="14" t="s">
        <v>129</v>
      </c>
      <c r="BM159" s="229" t="s">
        <v>258</v>
      </c>
    </row>
    <row r="160" s="12" customFormat="1" ht="20.88" customHeight="1">
      <c r="A160" s="12"/>
      <c r="B160" s="203"/>
      <c r="C160" s="204"/>
      <c r="D160" s="205" t="s">
        <v>72</v>
      </c>
      <c r="E160" s="216" t="s">
        <v>157</v>
      </c>
      <c r="F160" s="216" t="s">
        <v>259</v>
      </c>
      <c r="G160" s="204"/>
      <c r="H160" s="204"/>
      <c r="I160" s="204"/>
      <c r="J160" s="217">
        <f>BK160</f>
        <v>510</v>
      </c>
      <c r="K160" s="204"/>
      <c r="L160" s="208"/>
      <c r="M160" s="209"/>
      <c r="N160" s="210"/>
      <c r="O160" s="210"/>
      <c r="P160" s="211">
        <f>P161</f>
        <v>0</v>
      </c>
      <c r="Q160" s="210"/>
      <c r="R160" s="211">
        <f>R161</f>
        <v>0</v>
      </c>
      <c r="S160" s="210"/>
      <c r="T160" s="21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81</v>
      </c>
      <c r="AT160" s="214" t="s">
        <v>72</v>
      </c>
      <c r="AU160" s="214" t="s">
        <v>130</v>
      </c>
      <c r="AY160" s="213" t="s">
        <v>122</v>
      </c>
      <c r="BK160" s="215">
        <f>BK161</f>
        <v>510</v>
      </c>
    </row>
    <row r="161" s="2" customFormat="1" ht="37.8" customHeight="1">
      <c r="A161" s="29"/>
      <c r="B161" s="30"/>
      <c r="C161" s="218" t="s">
        <v>194</v>
      </c>
      <c r="D161" s="218" t="s">
        <v>125</v>
      </c>
      <c r="E161" s="219" t="s">
        <v>260</v>
      </c>
      <c r="F161" s="220" t="s">
        <v>261</v>
      </c>
      <c r="G161" s="221" t="s">
        <v>262</v>
      </c>
      <c r="H161" s="222">
        <v>6</v>
      </c>
      <c r="I161" s="223">
        <v>85</v>
      </c>
      <c r="J161" s="223">
        <f>ROUND(I161*H161,2)</f>
        <v>510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135</v>
      </c>
      <c r="AT161" s="229" t="s">
        <v>125</v>
      </c>
      <c r="AU161" s="229" t="s">
        <v>121</v>
      </c>
      <c r="AY161" s="14" t="s">
        <v>122</v>
      </c>
      <c r="BE161" s="230">
        <f>IF(N161="základná",J161,0)</f>
        <v>0</v>
      </c>
      <c r="BF161" s="230">
        <f>IF(N161="znížená",J161,0)</f>
        <v>510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130</v>
      </c>
      <c r="BK161" s="230">
        <f>ROUND(I161*H161,2)</f>
        <v>510</v>
      </c>
      <c r="BL161" s="14" t="s">
        <v>135</v>
      </c>
      <c r="BM161" s="229" t="s">
        <v>263</v>
      </c>
    </row>
    <row r="162" s="12" customFormat="1" ht="22.8" customHeight="1">
      <c r="A162" s="12"/>
      <c r="B162" s="203"/>
      <c r="C162" s="204"/>
      <c r="D162" s="205" t="s">
        <v>72</v>
      </c>
      <c r="E162" s="216" t="s">
        <v>264</v>
      </c>
      <c r="F162" s="216" t="s">
        <v>265</v>
      </c>
      <c r="G162" s="204"/>
      <c r="H162" s="204"/>
      <c r="I162" s="204"/>
      <c r="J162" s="217">
        <f>BK162</f>
        <v>158.49000000000001</v>
      </c>
      <c r="K162" s="204"/>
      <c r="L162" s="208"/>
      <c r="M162" s="209"/>
      <c r="N162" s="210"/>
      <c r="O162" s="210"/>
      <c r="P162" s="211">
        <f>P163</f>
        <v>0</v>
      </c>
      <c r="Q162" s="210"/>
      <c r="R162" s="211">
        <f>R163</f>
        <v>0</v>
      </c>
      <c r="S162" s="210"/>
      <c r="T162" s="212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121</v>
      </c>
      <c r="AT162" s="214" t="s">
        <v>72</v>
      </c>
      <c r="AU162" s="214" t="s">
        <v>81</v>
      </c>
      <c r="AY162" s="213" t="s">
        <v>122</v>
      </c>
      <c r="BK162" s="215">
        <f>BK163</f>
        <v>158.49000000000001</v>
      </c>
    </row>
    <row r="163" s="2" customFormat="1" ht="24.15" customHeight="1">
      <c r="A163" s="29"/>
      <c r="B163" s="30"/>
      <c r="C163" s="218" t="s">
        <v>266</v>
      </c>
      <c r="D163" s="218" t="s">
        <v>125</v>
      </c>
      <c r="E163" s="219" t="s">
        <v>267</v>
      </c>
      <c r="F163" s="220" t="s">
        <v>268</v>
      </c>
      <c r="G163" s="221" t="s">
        <v>128</v>
      </c>
      <c r="H163" s="222">
        <v>27</v>
      </c>
      <c r="I163" s="223">
        <v>5.8700000000000001</v>
      </c>
      <c r="J163" s="223">
        <f>ROUND(I163*H163,2)</f>
        <v>158.49000000000001</v>
      </c>
      <c r="K163" s="224"/>
      <c r="L163" s="35"/>
      <c r="M163" s="241" t="s">
        <v>1</v>
      </c>
      <c r="N163" s="242" t="s">
        <v>39</v>
      </c>
      <c r="O163" s="243">
        <v>0</v>
      </c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129</v>
      </c>
      <c r="AT163" s="229" t="s">
        <v>125</v>
      </c>
      <c r="AU163" s="229" t="s">
        <v>130</v>
      </c>
      <c r="AY163" s="14" t="s">
        <v>122</v>
      </c>
      <c r="BE163" s="230">
        <f>IF(N163="základná",J163,0)</f>
        <v>0</v>
      </c>
      <c r="BF163" s="230">
        <f>IF(N163="znížená",J163,0)</f>
        <v>158.49000000000001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130</v>
      </c>
      <c r="BK163" s="230">
        <f>ROUND(I163*H163,2)</f>
        <v>158.49000000000001</v>
      </c>
      <c r="BL163" s="14" t="s">
        <v>129</v>
      </c>
      <c r="BM163" s="229" t="s">
        <v>269</v>
      </c>
    </row>
    <row r="164" s="2" customFormat="1" ht="6.96" customHeight="1">
      <c r="A164" s="29"/>
      <c r="B164" s="62"/>
      <c r="C164" s="63"/>
      <c r="D164" s="63"/>
      <c r="E164" s="63"/>
      <c r="F164" s="63"/>
      <c r="G164" s="63"/>
      <c r="H164" s="63"/>
      <c r="I164" s="63"/>
      <c r="J164" s="63"/>
      <c r="K164" s="63"/>
      <c r="L164" s="35"/>
      <c r="M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</sheetData>
  <sheetProtection sheet="1" autoFilter="0" formatColumns="0" formatRows="0" objects="1" scenarios="1" spinCount="100000" saltValue="n1Y2ppmGZMm0JS6UttxrhDVfVTRPp/gEjvGvZIWjoD1tMqcC+6/eJNA1Fj9uF9RKKdUEp1Beu4OSBLrWokzDtg==" hashValue="4RMUN5ncTgifrpmIo/J4bvj4B441biQbYsTG+xOTZvpfGxmMV+yBIekoa2nprn8fRuaJYSLe4ZVTNRW6jtz4EQ==" algorithmName="SHA-512" password="CC35"/>
  <autoFilter ref="C119:K16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95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ZŠ Cabajská – školský pavilón, stravovací pavilón v Nitre - zateplenie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96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270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26. 10. 2021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 xml:space="preserve"> </v>
      </c>
      <c r="F15" s="29"/>
      <c r="G15" s="29"/>
      <c r="H15" s="29"/>
      <c r="I15" s="136" t="s">
        <v>23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24</v>
      </c>
      <c r="E17" s="29"/>
      <c r="F17" s="29"/>
      <c r="G17" s="29"/>
      <c r="H17" s="29"/>
      <c r="I17" s="136" t="s">
        <v>22</v>
      </c>
      <c r="J17" s="139" t="str">
        <f>'Rekapitulácia stavby'!AN13</f>
        <v>31588506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ERPOS, spol. s r.o.</v>
      </c>
      <c r="F18" s="139"/>
      <c r="G18" s="139"/>
      <c r="H18" s="139"/>
      <c r="I18" s="136" t="s">
        <v>23</v>
      </c>
      <c r="J18" s="139" t="str">
        <f>'Rekapitulácia stavby'!AN14</f>
        <v>SK2020449079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28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 xml:space="preserve"> </v>
      </c>
      <c r="F21" s="29"/>
      <c r="G21" s="29"/>
      <c r="H21" s="29"/>
      <c r="I21" s="136" t="s">
        <v>23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Ing. Paula Petrušová</v>
      </c>
      <c r="F24" s="29"/>
      <c r="G24" s="29"/>
      <c r="H24" s="29"/>
      <c r="I24" s="136" t="s">
        <v>23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32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ROUND(J120, 2)</f>
        <v>5490.96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ROUND((SUM(BE120:BE170)),  2)</f>
        <v>0</v>
      </c>
      <c r="G33" s="152"/>
      <c r="H33" s="152"/>
      <c r="I33" s="153">
        <v>0.20000000000000001</v>
      </c>
      <c r="J33" s="151">
        <f>ROUND(((SUM(BE120:BE170))*I33),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ROUND((SUM(BF120:BF170)),  2)</f>
        <v>5490.96</v>
      </c>
      <c r="G34" s="29"/>
      <c r="H34" s="29"/>
      <c r="I34" s="155">
        <v>0.20000000000000001</v>
      </c>
      <c r="J34" s="154">
        <f>ROUND(((SUM(BF120:BF170))*I34),  2)</f>
        <v>1098.1900000000001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ROUND((SUM(BG120:BG170)),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ROUND((SUM(BH120:BH170)),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ROUND((SUM(BI120:BI170)),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6589.1499999999996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74" t="str">
        <f>E7</f>
        <v>ZŠ Cabajská –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BLS02 - Zadanie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26. 10. 2021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 xml:space="preserve"> </v>
      </c>
      <c r="G91" s="31"/>
      <c r="H91" s="31"/>
      <c r="I91" s="26" t="s">
        <v>28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24</v>
      </c>
      <c r="D92" s="31"/>
      <c r="E92" s="31"/>
      <c r="F92" s="23" t="str">
        <f>IF(E18="","",E18)</f>
        <v>ERPOS, spol. s r.o.</v>
      </c>
      <c r="G92" s="31"/>
      <c r="H92" s="31"/>
      <c r="I92" s="26" t="s">
        <v>30</v>
      </c>
      <c r="J92" s="27" t="str">
        <f>E24</f>
        <v>Ing. Paula Petrušová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101</v>
      </c>
      <c r="D96" s="31"/>
      <c r="E96" s="31"/>
      <c r="F96" s="31"/>
      <c r="G96" s="31"/>
      <c r="H96" s="31"/>
      <c r="I96" s="31"/>
      <c r="J96" s="106">
        <f>J120</f>
        <v>5490.9600000000019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hidden="1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J121</f>
        <v>5490.9600000000019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J122</f>
        <v>5350.0800000000017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J167</f>
        <v>510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J169</f>
        <v>140.88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hidden="1" s="2" customFormat="1" ht="6.96" customHeight="1">
      <c r="A102" s="29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hidden="1"/>
    <row r="104" hidden="1"/>
    <row r="105" hidden="1"/>
    <row r="106" s="2" customFormat="1" ht="6.96" customHeight="1">
      <c r="A106" s="29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107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13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6.25" customHeight="1">
      <c r="A110" s="29"/>
      <c r="B110" s="30"/>
      <c r="C110" s="31"/>
      <c r="D110" s="31"/>
      <c r="E110" s="174" t="str">
        <f>E7</f>
        <v>ZŠ Cabajská – školský pavilón, stravovací pavilón v Nitre - zateplenie</v>
      </c>
      <c r="F110" s="26"/>
      <c r="G110" s="26"/>
      <c r="H110" s="26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96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72" t="str">
        <f>E9</f>
        <v>BLS02 - Zadanie</v>
      </c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17</v>
      </c>
      <c r="D114" s="31"/>
      <c r="E114" s="31"/>
      <c r="F114" s="23" t="str">
        <f>F12</f>
        <v xml:space="preserve"> </v>
      </c>
      <c r="G114" s="31"/>
      <c r="H114" s="31"/>
      <c r="I114" s="26" t="s">
        <v>19</v>
      </c>
      <c r="J114" s="75" t="str">
        <f>IF(J12="","",J12)</f>
        <v>26. 10. 2021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21</v>
      </c>
      <c r="D116" s="31"/>
      <c r="E116" s="31"/>
      <c r="F116" s="23" t="str">
        <f>E15</f>
        <v xml:space="preserve"> </v>
      </c>
      <c r="G116" s="31"/>
      <c r="H116" s="31"/>
      <c r="I116" s="26" t="s">
        <v>28</v>
      </c>
      <c r="J116" s="27" t="str">
        <f>E21</f>
        <v xml:space="preserve"> 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24</v>
      </c>
      <c r="D117" s="31"/>
      <c r="E117" s="31"/>
      <c r="F117" s="23" t="str">
        <f>IF(E18="","",E18)</f>
        <v>ERPOS, spol. s r.o.</v>
      </c>
      <c r="G117" s="31"/>
      <c r="H117" s="31"/>
      <c r="I117" s="26" t="s">
        <v>30</v>
      </c>
      <c r="J117" s="27" t="str">
        <f>E24</f>
        <v>Ing. Paula Petrušová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91"/>
      <c r="B119" s="192"/>
      <c r="C119" s="193" t="s">
        <v>108</v>
      </c>
      <c r="D119" s="194" t="s">
        <v>58</v>
      </c>
      <c r="E119" s="194" t="s">
        <v>54</v>
      </c>
      <c r="F119" s="194" t="s">
        <v>55</v>
      </c>
      <c r="G119" s="194" t="s">
        <v>109</v>
      </c>
      <c r="H119" s="194" t="s">
        <v>110</v>
      </c>
      <c r="I119" s="194" t="s">
        <v>111</v>
      </c>
      <c r="J119" s="195" t="s">
        <v>100</v>
      </c>
      <c r="K119" s="196" t="s">
        <v>112</v>
      </c>
      <c r="L119" s="197"/>
      <c r="M119" s="96" t="s">
        <v>1</v>
      </c>
      <c r="N119" s="97" t="s">
        <v>37</v>
      </c>
      <c r="O119" s="97" t="s">
        <v>113</v>
      </c>
      <c r="P119" s="97" t="s">
        <v>114</v>
      </c>
      <c r="Q119" s="97" t="s">
        <v>115</v>
      </c>
      <c r="R119" s="97" t="s">
        <v>116</v>
      </c>
      <c r="S119" s="97" t="s">
        <v>117</v>
      </c>
      <c r="T119" s="98" t="s">
        <v>118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29"/>
      <c r="B120" s="30"/>
      <c r="C120" s="103" t="s">
        <v>101</v>
      </c>
      <c r="D120" s="31"/>
      <c r="E120" s="31"/>
      <c r="F120" s="31"/>
      <c r="G120" s="31"/>
      <c r="H120" s="31"/>
      <c r="I120" s="31"/>
      <c r="J120" s="198">
        <f>BK120</f>
        <v>5490.9600000000019</v>
      </c>
      <c r="K120" s="31"/>
      <c r="L120" s="35"/>
      <c r="M120" s="99"/>
      <c r="N120" s="199"/>
      <c r="O120" s="100"/>
      <c r="P120" s="200">
        <f>P121</f>
        <v>0</v>
      </c>
      <c r="Q120" s="100"/>
      <c r="R120" s="200">
        <f>R121</f>
        <v>0</v>
      </c>
      <c r="S120" s="100"/>
      <c r="T120" s="201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102</v>
      </c>
      <c r="BK120" s="202">
        <f>BK121</f>
        <v>5490.9600000000019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119</v>
      </c>
      <c r="F121" s="206" t="s">
        <v>120</v>
      </c>
      <c r="G121" s="204"/>
      <c r="H121" s="204"/>
      <c r="I121" s="204"/>
      <c r="J121" s="207">
        <f>BK121</f>
        <v>5490.9600000000019</v>
      </c>
      <c r="K121" s="204"/>
      <c r="L121" s="208"/>
      <c r="M121" s="209"/>
      <c r="N121" s="210"/>
      <c r="O121" s="210"/>
      <c r="P121" s="211">
        <f>P122+P169</f>
        <v>0</v>
      </c>
      <c r="Q121" s="210"/>
      <c r="R121" s="211">
        <f>R122+R169</f>
        <v>0</v>
      </c>
      <c r="S121" s="210"/>
      <c r="T121" s="212">
        <f>T122+T169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121</v>
      </c>
      <c r="AT121" s="214" t="s">
        <v>72</v>
      </c>
      <c r="AU121" s="214" t="s">
        <v>73</v>
      </c>
      <c r="AY121" s="213" t="s">
        <v>122</v>
      </c>
      <c r="BK121" s="215">
        <f>BK122+BK169</f>
        <v>5490.9600000000019</v>
      </c>
    </row>
    <row r="122" s="12" customFormat="1" ht="22.8" customHeight="1">
      <c r="A122" s="12"/>
      <c r="B122" s="203"/>
      <c r="C122" s="204"/>
      <c r="D122" s="205" t="s">
        <v>72</v>
      </c>
      <c r="E122" s="216" t="s">
        <v>123</v>
      </c>
      <c r="F122" s="216" t="s">
        <v>124</v>
      </c>
      <c r="G122" s="204"/>
      <c r="H122" s="204"/>
      <c r="I122" s="204"/>
      <c r="J122" s="217">
        <f>BK122</f>
        <v>5350.0800000000017</v>
      </c>
      <c r="K122" s="204"/>
      <c r="L122" s="208"/>
      <c r="M122" s="209"/>
      <c r="N122" s="210"/>
      <c r="O122" s="210"/>
      <c r="P122" s="211">
        <f>P123+SUM(P124:P167)</f>
        <v>0</v>
      </c>
      <c r="Q122" s="210"/>
      <c r="R122" s="211">
        <f>R123+SUM(R124:R167)</f>
        <v>0</v>
      </c>
      <c r="S122" s="210"/>
      <c r="T122" s="212">
        <f>T123+SUM(T124:T167)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121</v>
      </c>
      <c r="AT122" s="214" t="s">
        <v>72</v>
      </c>
      <c r="AU122" s="214" t="s">
        <v>81</v>
      </c>
      <c r="AY122" s="213" t="s">
        <v>122</v>
      </c>
      <c r="BK122" s="215">
        <f>BK123+SUM(BK124:BK167)</f>
        <v>5350.0800000000017</v>
      </c>
    </row>
    <row r="123" s="2" customFormat="1" ht="24.15" customHeight="1">
      <c r="A123" s="29"/>
      <c r="B123" s="30"/>
      <c r="C123" s="218" t="s">
        <v>81</v>
      </c>
      <c r="D123" s="218" t="s">
        <v>125</v>
      </c>
      <c r="E123" s="219" t="s">
        <v>126</v>
      </c>
      <c r="F123" s="220" t="s">
        <v>127</v>
      </c>
      <c r="G123" s="221" t="s">
        <v>128</v>
      </c>
      <c r="H123" s="222">
        <v>48</v>
      </c>
      <c r="I123" s="223">
        <v>1.45</v>
      </c>
      <c r="J123" s="223">
        <f>ROUND(I123*H123,2)</f>
        <v>69.599999999999994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129</v>
      </c>
      <c r="AT123" s="229" t="s">
        <v>125</v>
      </c>
      <c r="AU123" s="229" t="s">
        <v>130</v>
      </c>
      <c r="AY123" s="14" t="s">
        <v>122</v>
      </c>
      <c r="BE123" s="230">
        <f>IF(N123="základná",J123,0)</f>
        <v>0</v>
      </c>
      <c r="BF123" s="230">
        <f>IF(N123="znížená",J123,0)</f>
        <v>69.599999999999994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130</v>
      </c>
      <c r="BK123" s="230">
        <f>ROUND(I123*H123,2)</f>
        <v>69.599999999999994</v>
      </c>
      <c r="BL123" s="14" t="s">
        <v>129</v>
      </c>
      <c r="BM123" s="229" t="s">
        <v>130</v>
      </c>
    </row>
    <row r="124" s="2" customFormat="1" ht="33" customHeight="1">
      <c r="A124" s="29"/>
      <c r="B124" s="30"/>
      <c r="C124" s="231" t="s">
        <v>130</v>
      </c>
      <c r="D124" s="231" t="s">
        <v>119</v>
      </c>
      <c r="E124" s="232" t="s">
        <v>131</v>
      </c>
      <c r="F124" s="233" t="s">
        <v>132</v>
      </c>
      <c r="G124" s="234" t="s">
        <v>133</v>
      </c>
      <c r="H124" s="235">
        <v>31.050000000000001</v>
      </c>
      <c r="I124" s="236">
        <v>2.5499999999999998</v>
      </c>
      <c r="J124" s="236">
        <f>ROUND(I124*H124,2)</f>
        <v>79.180000000000007</v>
      </c>
      <c r="K124" s="237"/>
      <c r="L124" s="238"/>
      <c r="M124" s="239" t="s">
        <v>1</v>
      </c>
      <c r="N124" s="240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134</v>
      </c>
      <c r="AT124" s="229" t="s">
        <v>119</v>
      </c>
      <c r="AU124" s="229" t="s">
        <v>130</v>
      </c>
      <c r="AY124" s="14" t="s">
        <v>122</v>
      </c>
      <c r="BE124" s="230">
        <f>IF(N124="základná",J124,0)</f>
        <v>0</v>
      </c>
      <c r="BF124" s="230">
        <f>IF(N124="znížená",J124,0)</f>
        <v>79.180000000000007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130</v>
      </c>
      <c r="BK124" s="230">
        <f>ROUND(I124*H124,2)</f>
        <v>79.180000000000007</v>
      </c>
      <c r="BL124" s="14" t="s">
        <v>129</v>
      </c>
      <c r="BM124" s="229" t="s">
        <v>135</v>
      </c>
    </row>
    <row r="125" s="2" customFormat="1" ht="16.5" customHeight="1">
      <c r="A125" s="29"/>
      <c r="B125" s="30"/>
      <c r="C125" s="218" t="s">
        <v>121</v>
      </c>
      <c r="D125" s="218" t="s">
        <v>125</v>
      </c>
      <c r="E125" s="219" t="s">
        <v>136</v>
      </c>
      <c r="F125" s="220" t="s">
        <v>137</v>
      </c>
      <c r="G125" s="221" t="s">
        <v>138</v>
      </c>
      <c r="H125" s="222">
        <v>110</v>
      </c>
      <c r="I125" s="223">
        <v>0.97999999999999998</v>
      </c>
      <c r="J125" s="223">
        <f>ROUND(I125*H125,2)</f>
        <v>107.8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129</v>
      </c>
      <c r="AT125" s="229" t="s">
        <v>125</v>
      </c>
      <c r="AU125" s="229" t="s">
        <v>130</v>
      </c>
      <c r="AY125" s="14" t="s">
        <v>122</v>
      </c>
      <c r="BE125" s="230">
        <f>IF(N125="základná",J125,0)</f>
        <v>0</v>
      </c>
      <c r="BF125" s="230">
        <f>IF(N125="znížená",J125,0)</f>
        <v>107.8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130</v>
      </c>
      <c r="BK125" s="230">
        <f>ROUND(I125*H125,2)</f>
        <v>107.8</v>
      </c>
      <c r="BL125" s="14" t="s">
        <v>129</v>
      </c>
      <c r="BM125" s="229" t="s">
        <v>139</v>
      </c>
    </row>
    <row r="126" s="2" customFormat="1" ht="24.15" customHeight="1">
      <c r="A126" s="29"/>
      <c r="B126" s="30"/>
      <c r="C126" s="231" t="s">
        <v>135</v>
      </c>
      <c r="D126" s="231" t="s">
        <v>119</v>
      </c>
      <c r="E126" s="232" t="s">
        <v>140</v>
      </c>
      <c r="F126" s="233" t="s">
        <v>141</v>
      </c>
      <c r="G126" s="234" t="s">
        <v>138</v>
      </c>
      <c r="H126" s="235">
        <v>110</v>
      </c>
      <c r="I126" s="236">
        <v>2.9300000000000002</v>
      </c>
      <c r="J126" s="236">
        <f>ROUND(I126*H126,2)</f>
        <v>322.30000000000001</v>
      </c>
      <c r="K126" s="237"/>
      <c r="L126" s="238"/>
      <c r="M126" s="239" t="s">
        <v>1</v>
      </c>
      <c r="N126" s="240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134</v>
      </c>
      <c r="AT126" s="229" t="s">
        <v>119</v>
      </c>
      <c r="AU126" s="229" t="s">
        <v>130</v>
      </c>
      <c r="AY126" s="14" t="s">
        <v>122</v>
      </c>
      <c r="BE126" s="230">
        <f>IF(N126="základná",J126,0)</f>
        <v>0</v>
      </c>
      <c r="BF126" s="230">
        <f>IF(N126="znížená",J126,0)</f>
        <v>322.30000000000001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130</v>
      </c>
      <c r="BK126" s="230">
        <f>ROUND(I126*H126,2)</f>
        <v>322.30000000000001</v>
      </c>
      <c r="BL126" s="14" t="s">
        <v>129</v>
      </c>
      <c r="BM126" s="229" t="s">
        <v>142</v>
      </c>
    </row>
    <row r="127" s="2" customFormat="1" ht="24.15" customHeight="1">
      <c r="A127" s="29"/>
      <c r="B127" s="30"/>
      <c r="C127" s="231" t="s">
        <v>143</v>
      </c>
      <c r="D127" s="231" t="s">
        <v>119</v>
      </c>
      <c r="E127" s="232" t="s">
        <v>144</v>
      </c>
      <c r="F127" s="233" t="s">
        <v>145</v>
      </c>
      <c r="G127" s="234" t="s">
        <v>138</v>
      </c>
      <c r="H127" s="235">
        <v>110</v>
      </c>
      <c r="I127" s="236">
        <v>1.44</v>
      </c>
      <c r="J127" s="236">
        <f>ROUND(I127*H127,2)</f>
        <v>158.40000000000001</v>
      </c>
      <c r="K127" s="237"/>
      <c r="L127" s="238"/>
      <c r="M127" s="239" t="s">
        <v>1</v>
      </c>
      <c r="N127" s="240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134</v>
      </c>
      <c r="AT127" s="229" t="s">
        <v>119</v>
      </c>
      <c r="AU127" s="229" t="s">
        <v>130</v>
      </c>
      <c r="AY127" s="14" t="s">
        <v>122</v>
      </c>
      <c r="BE127" s="230">
        <f>IF(N127="základná",J127,0)</f>
        <v>0</v>
      </c>
      <c r="BF127" s="230">
        <f>IF(N127="znížená",J127,0)</f>
        <v>158.40000000000001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130</v>
      </c>
      <c r="BK127" s="230">
        <f>ROUND(I127*H127,2)</f>
        <v>158.40000000000001</v>
      </c>
      <c r="BL127" s="14" t="s">
        <v>129</v>
      </c>
      <c r="BM127" s="229" t="s">
        <v>146</v>
      </c>
    </row>
    <row r="128" s="2" customFormat="1" ht="24.15" customHeight="1">
      <c r="A128" s="29"/>
      <c r="B128" s="30"/>
      <c r="C128" s="218" t="s">
        <v>139</v>
      </c>
      <c r="D128" s="218" t="s">
        <v>125</v>
      </c>
      <c r="E128" s="219" t="s">
        <v>147</v>
      </c>
      <c r="F128" s="220" t="s">
        <v>148</v>
      </c>
      <c r="G128" s="221" t="s">
        <v>138</v>
      </c>
      <c r="H128" s="222">
        <v>1</v>
      </c>
      <c r="I128" s="223">
        <v>6.0499999999999998</v>
      </c>
      <c r="J128" s="223">
        <f>ROUND(I128*H128,2)</f>
        <v>6.0499999999999998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129</v>
      </c>
      <c r="AT128" s="229" t="s">
        <v>125</v>
      </c>
      <c r="AU128" s="229" t="s">
        <v>130</v>
      </c>
      <c r="AY128" s="14" t="s">
        <v>122</v>
      </c>
      <c r="BE128" s="230">
        <f>IF(N128="základná",J128,0)</f>
        <v>0</v>
      </c>
      <c r="BF128" s="230">
        <f>IF(N128="znížená",J128,0)</f>
        <v>6.0499999999999998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130</v>
      </c>
      <c r="BK128" s="230">
        <f>ROUND(I128*H128,2)</f>
        <v>6.0499999999999998</v>
      </c>
      <c r="BL128" s="14" t="s">
        <v>129</v>
      </c>
      <c r="BM128" s="229" t="s">
        <v>149</v>
      </c>
    </row>
    <row r="129" s="2" customFormat="1" ht="24.15" customHeight="1">
      <c r="A129" s="29"/>
      <c r="B129" s="30"/>
      <c r="C129" s="231" t="s">
        <v>150</v>
      </c>
      <c r="D129" s="231" t="s">
        <v>119</v>
      </c>
      <c r="E129" s="232" t="s">
        <v>271</v>
      </c>
      <c r="F129" s="233" t="s">
        <v>272</v>
      </c>
      <c r="G129" s="234" t="s">
        <v>138</v>
      </c>
      <c r="H129" s="235">
        <v>1</v>
      </c>
      <c r="I129" s="236">
        <v>15.68</v>
      </c>
      <c r="J129" s="236">
        <f>ROUND(I129*H129,2)</f>
        <v>15.68</v>
      </c>
      <c r="K129" s="237"/>
      <c r="L129" s="238"/>
      <c r="M129" s="239" t="s">
        <v>1</v>
      </c>
      <c r="N129" s="240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134</v>
      </c>
      <c r="AT129" s="229" t="s">
        <v>119</v>
      </c>
      <c r="AU129" s="229" t="s">
        <v>130</v>
      </c>
      <c r="AY129" s="14" t="s">
        <v>122</v>
      </c>
      <c r="BE129" s="230">
        <f>IF(N129="základná",J129,0)</f>
        <v>0</v>
      </c>
      <c r="BF129" s="230">
        <f>IF(N129="znížená",J129,0)</f>
        <v>15.68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130</v>
      </c>
      <c r="BK129" s="230">
        <f>ROUND(I129*H129,2)</f>
        <v>15.68</v>
      </c>
      <c r="BL129" s="14" t="s">
        <v>129</v>
      </c>
      <c r="BM129" s="229" t="s">
        <v>153</v>
      </c>
    </row>
    <row r="130" s="2" customFormat="1" ht="24.15" customHeight="1">
      <c r="A130" s="29"/>
      <c r="B130" s="30"/>
      <c r="C130" s="231" t="s">
        <v>142</v>
      </c>
      <c r="D130" s="231" t="s">
        <v>119</v>
      </c>
      <c r="E130" s="232" t="s">
        <v>273</v>
      </c>
      <c r="F130" s="233" t="s">
        <v>274</v>
      </c>
      <c r="G130" s="234" t="s">
        <v>138</v>
      </c>
      <c r="H130" s="235">
        <v>1</v>
      </c>
      <c r="I130" s="236">
        <v>53.640000000000001</v>
      </c>
      <c r="J130" s="236">
        <f>ROUND(I130*H130,2)</f>
        <v>53.640000000000001</v>
      </c>
      <c r="K130" s="237"/>
      <c r="L130" s="238"/>
      <c r="M130" s="239" t="s">
        <v>1</v>
      </c>
      <c r="N130" s="240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134</v>
      </c>
      <c r="AT130" s="229" t="s">
        <v>119</v>
      </c>
      <c r="AU130" s="229" t="s">
        <v>130</v>
      </c>
      <c r="AY130" s="14" t="s">
        <v>122</v>
      </c>
      <c r="BE130" s="230">
        <f>IF(N130="základná",J130,0)</f>
        <v>0</v>
      </c>
      <c r="BF130" s="230">
        <f>IF(N130="znížená",J130,0)</f>
        <v>53.640000000000001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130</v>
      </c>
      <c r="BK130" s="230">
        <f>ROUND(I130*H130,2)</f>
        <v>53.640000000000001</v>
      </c>
      <c r="BL130" s="14" t="s">
        <v>129</v>
      </c>
      <c r="BM130" s="229" t="s">
        <v>156</v>
      </c>
    </row>
    <row r="131" s="2" customFormat="1" ht="24.15" customHeight="1">
      <c r="A131" s="29"/>
      <c r="B131" s="30"/>
      <c r="C131" s="218" t="s">
        <v>157</v>
      </c>
      <c r="D131" s="218" t="s">
        <v>125</v>
      </c>
      <c r="E131" s="219" t="s">
        <v>275</v>
      </c>
      <c r="F131" s="220" t="s">
        <v>276</v>
      </c>
      <c r="G131" s="221" t="s">
        <v>138</v>
      </c>
      <c r="H131" s="222">
        <v>2</v>
      </c>
      <c r="I131" s="223">
        <v>6.75</v>
      </c>
      <c r="J131" s="223">
        <f>ROUND(I131*H131,2)</f>
        <v>13.5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129</v>
      </c>
      <c r="AT131" s="229" t="s">
        <v>125</v>
      </c>
      <c r="AU131" s="229" t="s">
        <v>130</v>
      </c>
      <c r="AY131" s="14" t="s">
        <v>122</v>
      </c>
      <c r="BE131" s="230">
        <f>IF(N131="základná",J131,0)</f>
        <v>0</v>
      </c>
      <c r="BF131" s="230">
        <f>IF(N131="znížená",J131,0)</f>
        <v>13.5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130</v>
      </c>
      <c r="BK131" s="230">
        <f>ROUND(I131*H131,2)</f>
        <v>13.5</v>
      </c>
      <c r="BL131" s="14" t="s">
        <v>129</v>
      </c>
      <c r="BM131" s="229" t="s">
        <v>160</v>
      </c>
    </row>
    <row r="132" s="2" customFormat="1" ht="24.15" customHeight="1">
      <c r="A132" s="29"/>
      <c r="B132" s="30"/>
      <c r="C132" s="231" t="s">
        <v>146</v>
      </c>
      <c r="D132" s="231" t="s">
        <v>119</v>
      </c>
      <c r="E132" s="232" t="s">
        <v>277</v>
      </c>
      <c r="F132" s="233" t="s">
        <v>278</v>
      </c>
      <c r="G132" s="234" t="s">
        <v>138</v>
      </c>
      <c r="H132" s="235">
        <v>2</v>
      </c>
      <c r="I132" s="236">
        <v>11.970000000000001</v>
      </c>
      <c r="J132" s="236">
        <f>ROUND(I132*H132,2)</f>
        <v>23.940000000000001</v>
      </c>
      <c r="K132" s="237"/>
      <c r="L132" s="238"/>
      <c r="M132" s="239" t="s">
        <v>1</v>
      </c>
      <c r="N132" s="240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134</v>
      </c>
      <c r="AT132" s="229" t="s">
        <v>119</v>
      </c>
      <c r="AU132" s="229" t="s">
        <v>130</v>
      </c>
      <c r="AY132" s="14" t="s">
        <v>122</v>
      </c>
      <c r="BE132" s="230">
        <f>IF(N132="základná",J132,0)</f>
        <v>0</v>
      </c>
      <c r="BF132" s="230">
        <f>IF(N132="znížená",J132,0)</f>
        <v>23.940000000000001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130</v>
      </c>
      <c r="BK132" s="230">
        <f>ROUND(I132*H132,2)</f>
        <v>23.940000000000001</v>
      </c>
      <c r="BL132" s="14" t="s">
        <v>129</v>
      </c>
      <c r="BM132" s="229" t="s">
        <v>7</v>
      </c>
    </row>
    <row r="133" s="2" customFormat="1" ht="16.5" customHeight="1">
      <c r="A133" s="29"/>
      <c r="B133" s="30"/>
      <c r="C133" s="231" t="s">
        <v>163</v>
      </c>
      <c r="D133" s="231" t="s">
        <v>119</v>
      </c>
      <c r="E133" s="232" t="s">
        <v>279</v>
      </c>
      <c r="F133" s="233" t="s">
        <v>280</v>
      </c>
      <c r="G133" s="234" t="s">
        <v>138</v>
      </c>
      <c r="H133" s="235">
        <v>4</v>
      </c>
      <c r="I133" s="236">
        <v>2.4399999999999999</v>
      </c>
      <c r="J133" s="236">
        <f>ROUND(I133*H133,2)</f>
        <v>9.7599999999999998</v>
      </c>
      <c r="K133" s="237"/>
      <c r="L133" s="238"/>
      <c r="M133" s="239" t="s">
        <v>1</v>
      </c>
      <c r="N133" s="240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134</v>
      </c>
      <c r="AT133" s="229" t="s">
        <v>119</v>
      </c>
      <c r="AU133" s="229" t="s">
        <v>130</v>
      </c>
      <c r="AY133" s="14" t="s">
        <v>122</v>
      </c>
      <c r="BE133" s="230">
        <f>IF(N133="základná",J133,0)</f>
        <v>0</v>
      </c>
      <c r="BF133" s="230">
        <f>IF(N133="znížená",J133,0)</f>
        <v>9.7599999999999998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130</v>
      </c>
      <c r="BK133" s="230">
        <f>ROUND(I133*H133,2)</f>
        <v>9.7599999999999998</v>
      </c>
      <c r="BL133" s="14" t="s">
        <v>129</v>
      </c>
      <c r="BM133" s="229" t="s">
        <v>166</v>
      </c>
    </row>
    <row r="134" s="2" customFormat="1" ht="16.5" customHeight="1">
      <c r="A134" s="29"/>
      <c r="B134" s="30"/>
      <c r="C134" s="231" t="s">
        <v>149</v>
      </c>
      <c r="D134" s="231" t="s">
        <v>119</v>
      </c>
      <c r="E134" s="232" t="s">
        <v>281</v>
      </c>
      <c r="F134" s="233" t="s">
        <v>282</v>
      </c>
      <c r="G134" s="234" t="s">
        <v>138</v>
      </c>
      <c r="H134" s="235">
        <v>4</v>
      </c>
      <c r="I134" s="236">
        <v>6.3600000000000003</v>
      </c>
      <c r="J134" s="236">
        <f>ROUND(I134*H134,2)</f>
        <v>25.440000000000001</v>
      </c>
      <c r="K134" s="237"/>
      <c r="L134" s="238"/>
      <c r="M134" s="239" t="s">
        <v>1</v>
      </c>
      <c r="N134" s="240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134</v>
      </c>
      <c r="AT134" s="229" t="s">
        <v>119</v>
      </c>
      <c r="AU134" s="229" t="s">
        <v>130</v>
      </c>
      <c r="AY134" s="14" t="s">
        <v>122</v>
      </c>
      <c r="BE134" s="230">
        <f>IF(N134="základná",J134,0)</f>
        <v>0</v>
      </c>
      <c r="BF134" s="230">
        <f>IF(N134="znížená",J134,0)</f>
        <v>25.440000000000001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130</v>
      </c>
      <c r="BK134" s="230">
        <f>ROUND(I134*H134,2)</f>
        <v>25.440000000000001</v>
      </c>
      <c r="BL134" s="14" t="s">
        <v>129</v>
      </c>
      <c r="BM134" s="229" t="s">
        <v>169</v>
      </c>
    </row>
    <row r="135" s="2" customFormat="1" ht="21.75" customHeight="1">
      <c r="A135" s="29"/>
      <c r="B135" s="30"/>
      <c r="C135" s="231" t="s">
        <v>170</v>
      </c>
      <c r="D135" s="231" t="s">
        <v>119</v>
      </c>
      <c r="E135" s="232" t="s">
        <v>283</v>
      </c>
      <c r="F135" s="233" t="s">
        <v>284</v>
      </c>
      <c r="G135" s="234" t="s">
        <v>138</v>
      </c>
      <c r="H135" s="235">
        <v>2</v>
      </c>
      <c r="I135" s="236">
        <v>1.75</v>
      </c>
      <c r="J135" s="236">
        <f>ROUND(I135*H135,2)</f>
        <v>3.5</v>
      </c>
      <c r="K135" s="237"/>
      <c r="L135" s="238"/>
      <c r="M135" s="239" t="s">
        <v>1</v>
      </c>
      <c r="N135" s="240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134</v>
      </c>
      <c r="AT135" s="229" t="s">
        <v>119</v>
      </c>
      <c r="AU135" s="229" t="s">
        <v>130</v>
      </c>
      <c r="AY135" s="14" t="s">
        <v>122</v>
      </c>
      <c r="BE135" s="230">
        <f>IF(N135="základná",J135,0)</f>
        <v>0</v>
      </c>
      <c r="BF135" s="230">
        <f>IF(N135="znížená",J135,0)</f>
        <v>3.5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130</v>
      </c>
      <c r="BK135" s="230">
        <f>ROUND(I135*H135,2)</f>
        <v>3.5</v>
      </c>
      <c r="BL135" s="14" t="s">
        <v>129</v>
      </c>
      <c r="BM135" s="229" t="s">
        <v>173</v>
      </c>
    </row>
    <row r="136" s="2" customFormat="1" ht="16.5" customHeight="1">
      <c r="A136" s="29"/>
      <c r="B136" s="30"/>
      <c r="C136" s="231" t="s">
        <v>153</v>
      </c>
      <c r="D136" s="231" t="s">
        <v>119</v>
      </c>
      <c r="E136" s="232" t="s">
        <v>285</v>
      </c>
      <c r="F136" s="233" t="s">
        <v>286</v>
      </c>
      <c r="G136" s="234" t="s">
        <v>138</v>
      </c>
      <c r="H136" s="235">
        <v>4</v>
      </c>
      <c r="I136" s="236">
        <v>1.76</v>
      </c>
      <c r="J136" s="236">
        <f>ROUND(I136*H136,2)</f>
        <v>7.04</v>
      </c>
      <c r="K136" s="237"/>
      <c r="L136" s="238"/>
      <c r="M136" s="239" t="s">
        <v>1</v>
      </c>
      <c r="N136" s="240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134</v>
      </c>
      <c r="AT136" s="229" t="s">
        <v>119</v>
      </c>
      <c r="AU136" s="229" t="s">
        <v>130</v>
      </c>
      <c r="AY136" s="14" t="s">
        <v>122</v>
      </c>
      <c r="BE136" s="230">
        <f>IF(N136="základná",J136,0)</f>
        <v>0</v>
      </c>
      <c r="BF136" s="230">
        <f>IF(N136="znížená",J136,0)</f>
        <v>7.04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130</v>
      </c>
      <c r="BK136" s="230">
        <f>ROUND(I136*H136,2)</f>
        <v>7.04</v>
      </c>
      <c r="BL136" s="14" t="s">
        <v>129</v>
      </c>
      <c r="BM136" s="229" t="s">
        <v>176</v>
      </c>
    </row>
    <row r="137" s="2" customFormat="1" ht="16.5" customHeight="1">
      <c r="A137" s="29"/>
      <c r="B137" s="30"/>
      <c r="C137" s="218" t="s">
        <v>177</v>
      </c>
      <c r="D137" s="218" t="s">
        <v>125</v>
      </c>
      <c r="E137" s="219" t="s">
        <v>154</v>
      </c>
      <c r="F137" s="220" t="s">
        <v>155</v>
      </c>
      <c r="G137" s="221" t="s">
        <v>138</v>
      </c>
      <c r="H137" s="222">
        <v>16</v>
      </c>
      <c r="I137" s="223">
        <v>2.54</v>
      </c>
      <c r="J137" s="223">
        <f>ROUND(I137*H137,2)</f>
        <v>40.640000000000001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129</v>
      </c>
      <c r="AT137" s="229" t="s">
        <v>125</v>
      </c>
      <c r="AU137" s="229" t="s">
        <v>130</v>
      </c>
      <c r="AY137" s="14" t="s">
        <v>122</v>
      </c>
      <c r="BE137" s="230">
        <f>IF(N137="základná",J137,0)</f>
        <v>0</v>
      </c>
      <c r="BF137" s="230">
        <f>IF(N137="znížená",J137,0)</f>
        <v>40.640000000000001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130</v>
      </c>
      <c r="BK137" s="230">
        <f>ROUND(I137*H137,2)</f>
        <v>40.640000000000001</v>
      </c>
      <c r="BL137" s="14" t="s">
        <v>129</v>
      </c>
      <c r="BM137" s="229" t="s">
        <v>180</v>
      </c>
    </row>
    <row r="138" s="2" customFormat="1" ht="37.8" customHeight="1">
      <c r="A138" s="29"/>
      <c r="B138" s="30"/>
      <c r="C138" s="231" t="s">
        <v>156</v>
      </c>
      <c r="D138" s="231" t="s">
        <v>119</v>
      </c>
      <c r="E138" s="232" t="s">
        <v>158</v>
      </c>
      <c r="F138" s="233" t="s">
        <v>159</v>
      </c>
      <c r="G138" s="234" t="s">
        <v>138</v>
      </c>
      <c r="H138" s="235">
        <v>16</v>
      </c>
      <c r="I138" s="236">
        <v>1.51</v>
      </c>
      <c r="J138" s="236">
        <f>ROUND(I138*H138,2)</f>
        <v>24.16</v>
      </c>
      <c r="K138" s="237"/>
      <c r="L138" s="238"/>
      <c r="M138" s="239" t="s">
        <v>1</v>
      </c>
      <c r="N138" s="240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134</v>
      </c>
      <c r="AT138" s="229" t="s">
        <v>119</v>
      </c>
      <c r="AU138" s="229" t="s">
        <v>130</v>
      </c>
      <c r="AY138" s="14" t="s">
        <v>122</v>
      </c>
      <c r="BE138" s="230">
        <f>IF(N138="základná",J138,0)</f>
        <v>0</v>
      </c>
      <c r="BF138" s="230">
        <f>IF(N138="znížená",J138,0)</f>
        <v>24.16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130</v>
      </c>
      <c r="BK138" s="230">
        <f>ROUND(I138*H138,2)</f>
        <v>24.16</v>
      </c>
      <c r="BL138" s="14" t="s">
        <v>129</v>
      </c>
      <c r="BM138" s="229" t="s">
        <v>183</v>
      </c>
    </row>
    <row r="139" s="2" customFormat="1" ht="16.5" customHeight="1">
      <c r="A139" s="29"/>
      <c r="B139" s="30"/>
      <c r="C139" s="218" t="s">
        <v>184</v>
      </c>
      <c r="D139" s="218" t="s">
        <v>125</v>
      </c>
      <c r="E139" s="219" t="s">
        <v>161</v>
      </c>
      <c r="F139" s="220" t="s">
        <v>162</v>
      </c>
      <c r="G139" s="221" t="s">
        <v>138</v>
      </c>
      <c r="H139" s="222">
        <v>4</v>
      </c>
      <c r="I139" s="223">
        <v>3.5299999999999998</v>
      </c>
      <c r="J139" s="223">
        <f>ROUND(I139*H139,2)</f>
        <v>14.119999999999999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129</v>
      </c>
      <c r="AT139" s="229" t="s">
        <v>125</v>
      </c>
      <c r="AU139" s="229" t="s">
        <v>130</v>
      </c>
      <c r="AY139" s="14" t="s">
        <v>122</v>
      </c>
      <c r="BE139" s="230">
        <f>IF(N139="základná",J139,0)</f>
        <v>0</v>
      </c>
      <c r="BF139" s="230">
        <f>IF(N139="znížená",J139,0)</f>
        <v>14.119999999999999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130</v>
      </c>
      <c r="BK139" s="230">
        <f>ROUND(I139*H139,2)</f>
        <v>14.119999999999999</v>
      </c>
      <c r="BL139" s="14" t="s">
        <v>129</v>
      </c>
      <c r="BM139" s="229" t="s">
        <v>187</v>
      </c>
    </row>
    <row r="140" s="2" customFormat="1" ht="16.5" customHeight="1">
      <c r="A140" s="29"/>
      <c r="B140" s="30"/>
      <c r="C140" s="231" t="s">
        <v>160</v>
      </c>
      <c r="D140" s="231" t="s">
        <v>119</v>
      </c>
      <c r="E140" s="232" t="s">
        <v>164</v>
      </c>
      <c r="F140" s="233" t="s">
        <v>165</v>
      </c>
      <c r="G140" s="234" t="s">
        <v>138</v>
      </c>
      <c r="H140" s="235">
        <v>4</v>
      </c>
      <c r="I140" s="236">
        <v>1.46</v>
      </c>
      <c r="J140" s="236">
        <f>ROUND(I140*H140,2)</f>
        <v>5.8399999999999999</v>
      </c>
      <c r="K140" s="237"/>
      <c r="L140" s="238"/>
      <c r="M140" s="239" t="s">
        <v>1</v>
      </c>
      <c r="N140" s="240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134</v>
      </c>
      <c r="AT140" s="229" t="s">
        <v>119</v>
      </c>
      <c r="AU140" s="229" t="s">
        <v>130</v>
      </c>
      <c r="AY140" s="14" t="s">
        <v>122</v>
      </c>
      <c r="BE140" s="230">
        <f>IF(N140="základná",J140,0)</f>
        <v>0</v>
      </c>
      <c r="BF140" s="230">
        <f>IF(N140="znížená",J140,0)</f>
        <v>5.8399999999999999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130</v>
      </c>
      <c r="BK140" s="230">
        <f>ROUND(I140*H140,2)</f>
        <v>5.8399999999999999</v>
      </c>
      <c r="BL140" s="14" t="s">
        <v>129</v>
      </c>
      <c r="BM140" s="229" t="s">
        <v>190</v>
      </c>
    </row>
    <row r="141" s="2" customFormat="1" ht="16.5" customHeight="1">
      <c r="A141" s="29"/>
      <c r="B141" s="30"/>
      <c r="C141" s="218" t="s">
        <v>191</v>
      </c>
      <c r="D141" s="218" t="s">
        <v>125</v>
      </c>
      <c r="E141" s="219" t="s">
        <v>167</v>
      </c>
      <c r="F141" s="220" t="s">
        <v>168</v>
      </c>
      <c r="G141" s="221" t="s">
        <v>138</v>
      </c>
      <c r="H141" s="222">
        <v>8</v>
      </c>
      <c r="I141" s="223">
        <v>10.810000000000001</v>
      </c>
      <c r="J141" s="223">
        <f>ROUND(I141*H141,2)</f>
        <v>86.480000000000004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129</v>
      </c>
      <c r="AT141" s="229" t="s">
        <v>125</v>
      </c>
      <c r="AU141" s="229" t="s">
        <v>130</v>
      </c>
      <c r="AY141" s="14" t="s">
        <v>122</v>
      </c>
      <c r="BE141" s="230">
        <f>IF(N141="základná",J141,0)</f>
        <v>0</v>
      </c>
      <c r="BF141" s="230">
        <f>IF(N141="znížená",J141,0)</f>
        <v>86.480000000000004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130</v>
      </c>
      <c r="BK141" s="230">
        <f>ROUND(I141*H141,2)</f>
        <v>86.480000000000004</v>
      </c>
      <c r="BL141" s="14" t="s">
        <v>129</v>
      </c>
      <c r="BM141" s="229" t="s">
        <v>194</v>
      </c>
    </row>
    <row r="142" s="2" customFormat="1" ht="24.15" customHeight="1">
      <c r="A142" s="29"/>
      <c r="B142" s="30"/>
      <c r="C142" s="231" t="s">
        <v>7</v>
      </c>
      <c r="D142" s="231" t="s">
        <v>119</v>
      </c>
      <c r="E142" s="232" t="s">
        <v>171</v>
      </c>
      <c r="F142" s="233" t="s">
        <v>172</v>
      </c>
      <c r="G142" s="234" t="s">
        <v>138</v>
      </c>
      <c r="H142" s="235">
        <v>8</v>
      </c>
      <c r="I142" s="236">
        <v>6.5300000000000002</v>
      </c>
      <c r="J142" s="236">
        <f>ROUND(I142*H142,2)</f>
        <v>52.240000000000002</v>
      </c>
      <c r="K142" s="237"/>
      <c r="L142" s="238"/>
      <c r="M142" s="239" t="s">
        <v>1</v>
      </c>
      <c r="N142" s="240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134</v>
      </c>
      <c r="AT142" s="229" t="s">
        <v>119</v>
      </c>
      <c r="AU142" s="229" t="s">
        <v>130</v>
      </c>
      <c r="AY142" s="14" t="s">
        <v>122</v>
      </c>
      <c r="BE142" s="230">
        <f>IF(N142="základná",J142,0)</f>
        <v>0</v>
      </c>
      <c r="BF142" s="230">
        <f>IF(N142="znížená",J142,0)</f>
        <v>52.240000000000002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130</v>
      </c>
      <c r="BK142" s="230">
        <f>ROUND(I142*H142,2)</f>
        <v>52.240000000000002</v>
      </c>
      <c r="BL142" s="14" t="s">
        <v>129</v>
      </c>
      <c r="BM142" s="229" t="s">
        <v>197</v>
      </c>
    </row>
    <row r="143" s="2" customFormat="1" ht="21.75" customHeight="1">
      <c r="A143" s="29"/>
      <c r="B143" s="30"/>
      <c r="C143" s="218" t="s">
        <v>198</v>
      </c>
      <c r="D143" s="218" t="s">
        <v>125</v>
      </c>
      <c r="E143" s="219" t="s">
        <v>174</v>
      </c>
      <c r="F143" s="220" t="s">
        <v>175</v>
      </c>
      <c r="G143" s="221" t="s">
        <v>138</v>
      </c>
      <c r="H143" s="222">
        <v>16</v>
      </c>
      <c r="I143" s="223">
        <v>4.3700000000000001</v>
      </c>
      <c r="J143" s="223">
        <f>ROUND(I143*H143,2)</f>
        <v>69.920000000000002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129</v>
      </c>
      <c r="AT143" s="229" t="s">
        <v>125</v>
      </c>
      <c r="AU143" s="229" t="s">
        <v>130</v>
      </c>
      <c r="AY143" s="14" t="s">
        <v>122</v>
      </c>
      <c r="BE143" s="230">
        <f>IF(N143="základná",J143,0)</f>
        <v>0</v>
      </c>
      <c r="BF143" s="230">
        <f>IF(N143="znížená",J143,0)</f>
        <v>69.920000000000002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130</v>
      </c>
      <c r="BK143" s="230">
        <f>ROUND(I143*H143,2)</f>
        <v>69.920000000000002</v>
      </c>
      <c r="BL143" s="14" t="s">
        <v>129</v>
      </c>
      <c r="BM143" s="229" t="s">
        <v>201</v>
      </c>
    </row>
    <row r="144" s="2" customFormat="1" ht="24.15" customHeight="1">
      <c r="A144" s="29"/>
      <c r="B144" s="30"/>
      <c r="C144" s="231" t="s">
        <v>166</v>
      </c>
      <c r="D144" s="231" t="s">
        <v>119</v>
      </c>
      <c r="E144" s="232" t="s">
        <v>178</v>
      </c>
      <c r="F144" s="233" t="s">
        <v>179</v>
      </c>
      <c r="G144" s="234" t="s">
        <v>138</v>
      </c>
      <c r="H144" s="235">
        <v>16</v>
      </c>
      <c r="I144" s="236">
        <v>0.94999999999999996</v>
      </c>
      <c r="J144" s="236">
        <f>ROUND(I144*H144,2)</f>
        <v>15.199999999999999</v>
      </c>
      <c r="K144" s="237"/>
      <c r="L144" s="238"/>
      <c r="M144" s="239" t="s">
        <v>1</v>
      </c>
      <c r="N144" s="240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134</v>
      </c>
      <c r="AT144" s="229" t="s">
        <v>119</v>
      </c>
      <c r="AU144" s="229" t="s">
        <v>130</v>
      </c>
      <c r="AY144" s="14" t="s">
        <v>122</v>
      </c>
      <c r="BE144" s="230">
        <f>IF(N144="základná",J144,0)</f>
        <v>0</v>
      </c>
      <c r="BF144" s="230">
        <f>IF(N144="znížená",J144,0)</f>
        <v>15.199999999999999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130</v>
      </c>
      <c r="BK144" s="230">
        <f>ROUND(I144*H144,2)</f>
        <v>15.199999999999999</v>
      </c>
      <c r="BL144" s="14" t="s">
        <v>129</v>
      </c>
      <c r="BM144" s="229" t="s">
        <v>204</v>
      </c>
    </row>
    <row r="145" s="2" customFormat="1" ht="16.5" customHeight="1">
      <c r="A145" s="29"/>
      <c r="B145" s="30"/>
      <c r="C145" s="218" t="s">
        <v>205</v>
      </c>
      <c r="D145" s="218" t="s">
        <v>125</v>
      </c>
      <c r="E145" s="219" t="s">
        <v>181</v>
      </c>
      <c r="F145" s="220" t="s">
        <v>182</v>
      </c>
      <c r="G145" s="221" t="s">
        <v>138</v>
      </c>
      <c r="H145" s="222">
        <v>16</v>
      </c>
      <c r="I145" s="223">
        <v>29.600000000000001</v>
      </c>
      <c r="J145" s="223">
        <f>ROUND(I145*H145,2)</f>
        <v>473.60000000000002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129</v>
      </c>
      <c r="AT145" s="229" t="s">
        <v>125</v>
      </c>
      <c r="AU145" s="229" t="s">
        <v>130</v>
      </c>
      <c r="AY145" s="14" t="s">
        <v>122</v>
      </c>
      <c r="BE145" s="230">
        <f>IF(N145="základná",J145,0)</f>
        <v>0</v>
      </c>
      <c r="BF145" s="230">
        <f>IF(N145="znížená",J145,0)</f>
        <v>473.60000000000002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130</v>
      </c>
      <c r="BK145" s="230">
        <f>ROUND(I145*H145,2)</f>
        <v>473.60000000000002</v>
      </c>
      <c r="BL145" s="14" t="s">
        <v>129</v>
      </c>
      <c r="BM145" s="229" t="s">
        <v>208</v>
      </c>
    </row>
    <row r="146" s="2" customFormat="1" ht="33" customHeight="1">
      <c r="A146" s="29"/>
      <c r="B146" s="30"/>
      <c r="C146" s="231" t="s">
        <v>169</v>
      </c>
      <c r="D146" s="231" t="s">
        <v>119</v>
      </c>
      <c r="E146" s="232" t="s">
        <v>185</v>
      </c>
      <c r="F146" s="233" t="s">
        <v>186</v>
      </c>
      <c r="G146" s="234" t="s">
        <v>138</v>
      </c>
      <c r="H146" s="235">
        <v>16</v>
      </c>
      <c r="I146" s="236">
        <v>19.399999999999999</v>
      </c>
      <c r="J146" s="236">
        <f>ROUND(I146*H146,2)</f>
        <v>310.39999999999998</v>
      </c>
      <c r="K146" s="237"/>
      <c r="L146" s="238"/>
      <c r="M146" s="239" t="s">
        <v>1</v>
      </c>
      <c r="N146" s="240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134</v>
      </c>
      <c r="AT146" s="229" t="s">
        <v>119</v>
      </c>
      <c r="AU146" s="229" t="s">
        <v>130</v>
      </c>
      <c r="AY146" s="14" t="s">
        <v>122</v>
      </c>
      <c r="BE146" s="230">
        <f>IF(N146="základná",J146,0)</f>
        <v>0</v>
      </c>
      <c r="BF146" s="230">
        <f>IF(N146="znížená",J146,0)</f>
        <v>310.39999999999998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130</v>
      </c>
      <c r="BK146" s="230">
        <f>ROUND(I146*H146,2)</f>
        <v>310.39999999999998</v>
      </c>
      <c r="BL146" s="14" t="s">
        <v>129</v>
      </c>
      <c r="BM146" s="229" t="s">
        <v>211</v>
      </c>
    </row>
    <row r="147" s="2" customFormat="1" ht="21.75" customHeight="1">
      <c r="A147" s="29"/>
      <c r="B147" s="30"/>
      <c r="C147" s="218" t="s">
        <v>212</v>
      </c>
      <c r="D147" s="218" t="s">
        <v>125</v>
      </c>
      <c r="E147" s="219" t="s">
        <v>188</v>
      </c>
      <c r="F147" s="220" t="s">
        <v>189</v>
      </c>
      <c r="G147" s="221" t="s">
        <v>128</v>
      </c>
      <c r="H147" s="222">
        <v>220</v>
      </c>
      <c r="I147" s="223">
        <v>2.1000000000000001</v>
      </c>
      <c r="J147" s="223">
        <f>ROUND(I147*H147,2)</f>
        <v>462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129</v>
      </c>
      <c r="AT147" s="229" t="s">
        <v>125</v>
      </c>
      <c r="AU147" s="229" t="s">
        <v>130</v>
      </c>
      <c r="AY147" s="14" t="s">
        <v>122</v>
      </c>
      <c r="BE147" s="230">
        <f>IF(N147="základná",J147,0)</f>
        <v>0</v>
      </c>
      <c r="BF147" s="230">
        <f>IF(N147="znížená",J147,0)</f>
        <v>462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130</v>
      </c>
      <c r="BK147" s="230">
        <f>ROUND(I147*H147,2)</f>
        <v>462</v>
      </c>
      <c r="BL147" s="14" t="s">
        <v>129</v>
      </c>
      <c r="BM147" s="229" t="s">
        <v>215</v>
      </c>
    </row>
    <row r="148" s="2" customFormat="1" ht="21.75" customHeight="1">
      <c r="A148" s="29"/>
      <c r="B148" s="30"/>
      <c r="C148" s="231" t="s">
        <v>173</v>
      </c>
      <c r="D148" s="231" t="s">
        <v>119</v>
      </c>
      <c r="E148" s="232" t="s">
        <v>192</v>
      </c>
      <c r="F148" s="233" t="s">
        <v>193</v>
      </c>
      <c r="G148" s="234" t="s">
        <v>133</v>
      </c>
      <c r="H148" s="235">
        <v>29.699999999999999</v>
      </c>
      <c r="I148" s="236">
        <v>6.2800000000000002</v>
      </c>
      <c r="J148" s="236">
        <f>ROUND(I148*H148,2)</f>
        <v>186.52000000000001</v>
      </c>
      <c r="K148" s="237"/>
      <c r="L148" s="238"/>
      <c r="M148" s="239" t="s">
        <v>1</v>
      </c>
      <c r="N148" s="240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134</v>
      </c>
      <c r="AT148" s="229" t="s">
        <v>119</v>
      </c>
      <c r="AU148" s="229" t="s">
        <v>130</v>
      </c>
      <c r="AY148" s="14" t="s">
        <v>122</v>
      </c>
      <c r="BE148" s="230">
        <f>IF(N148="základná",J148,0)</f>
        <v>0</v>
      </c>
      <c r="BF148" s="230">
        <f>IF(N148="znížená",J148,0)</f>
        <v>186.52000000000001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130</v>
      </c>
      <c r="BK148" s="230">
        <f>ROUND(I148*H148,2)</f>
        <v>186.52000000000001</v>
      </c>
      <c r="BL148" s="14" t="s">
        <v>129</v>
      </c>
      <c r="BM148" s="229" t="s">
        <v>218</v>
      </c>
    </row>
    <row r="149" s="2" customFormat="1" ht="21.75" customHeight="1">
      <c r="A149" s="29"/>
      <c r="B149" s="30"/>
      <c r="C149" s="218" t="s">
        <v>219</v>
      </c>
      <c r="D149" s="218" t="s">
        <v>125</v>
      </c>
      <c r="E149" s="219" t="s">
        <v>195</v>
      </c>
      <c r="F149" s="220" t="s">
        <v>196</v>
      </c>
      <c r="G149" s="221" t="s">
        <v>138</v>
      </c>
      <c r="H149" s="222">
        <v>36</v>
      </c>
      <c r="I149" s="223">
        <v>1.5800000000000001</v>
      </c>
      <c r="J149" s="223">
        <f>ROUND(I149*H149,2)</f>
        <v>56.880000000000003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129</v>
      </c>
      <c r="AT149" s="229" t="s">
        <v>125</v>
      </c>
      <c r="AU149" s="229" t="s">
        <v>130</v>
      </c>
      <c r="AY149" s="14" t="s">
        <v>122</v>
      </c>
      <c r="BE149" s="230">
        <f>IF(N149="základná",J149,0)</f>
        <v>0</v>
      </c>
      <c r="BF149" s="230">
        <f>IF(N149="znížená",J149,0)</f>
        <v>56.880000000000003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130</v>
      </c>
      <c r="BK149" s="230">
        <f>ROUND(I149*H149,2)</f>
        <v>56.880000000000003</v>
      </c>
      <c r="BL149" s="14" t="s">
        <v>129</v>
      </c>
      <c r="BM149" s="229" t="s">
        <v>222</v>
      </c>
    </row>
    <row r="150" s="2" customFormat="1" ht="24.15" customHeight="1">
      <c r="A150" s="29"/>
      <c r="B150" s="30"/>
      <c r="C150" s="231" t="s">
        <v>176</v>
      </c>
      <c r="D150" s="231" t="s">
        <v>119</v>
      </c>
      <c r="E150" s="232" t="s">
        <v>199</v>
      </c>
      <c r="F150" s="233" t="s">
        <v>200</v>
      </c>
      <c r="G150" s="234" t="s">
        <v>138</v>
      </c>
      <c r="H150" s="235">
        <v>36</v>
      </c>
      <c r="I150" s="236">
        <v>0.69999999999999996</v>
      </c>
      <c r="J150" s="236">
        <f>ROUND(I150*H150,2)</f>
        <v>25.199999999999999</v>
      </c>
      <c r="K150" s="237"/>
      <c r="L150" s="238"/>
      <c r="M150" s="239" t="s">
        <v>1</v>
      </c>
      <c r="N150" s="240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134</v>
      </c>
      <c r="AT150" s="229" t="s">
        <v>119</v>
      </c>
      <c r="AU150" s="229" t="s">
        <v>130</v>
      </c>
      <c r="AY150" s="14" t="s">
        <v>122</v>
      </c>
      <c r="BE150" s="230">
        <f>IF(N150="základná",J150,0)</f>
        <v>0</v>
      </c>
      <c r="BF150" s="230">
        <f>IF(N150="znížená",J150,0)</f>
        <v>25.199999999999999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130</v>
      </c>
      <c r="BK150" s="230">
        <f>ROUND(I150*H150,2)</f>
        <v>25.199999999999999</v>
      </c>
      <c r="BL150" s="14" t="s">
        <v>129</v>
      </c>
      <c r="BM150" s="229" t="s">
        <v>225</v>
      </c>
    </row>
    <row r="151" s="2" customFormat="1" ht="21.75" customHeight="1">
      <c r="A151" s="29"/>
      <c r="B151" s="30"/>
      <c r="C151" s="218" t="s">
        <v>226</v>
      </c>
      <c r="D151" s="218" t="s">
        <v>125</v>
      </c>
      <c r="E151" s="219" t="s">
        <v>202</v>
      </c>
      <c r="F151" s="220" t="s">
        <v>203</v>
      </c>
      <c r="G151" s="221" t="s">
        <v>138</v>
      </c>
      <c r="H151" s="222">
        <v>6</v>
      </c>
      <c r="I151" s="223">
        <v>2.54</v>
      </c>
      <c r="J151" s="223">
        <f>ROUND(I151*H151,2)</f>
        <v>15.24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129</v>
      </c>
      <c r="AT151" s="229" t="s">
        <v>125</v>
      </c>
      <c r="AU151" s="229" t="s">
        <v>130</v>
      </c>
      <c r="AY151" s="14" t="s">
        <v>122</v>
      </c>
      <c r="BE151" s="230">
        <f>IF(N151="základná",J151,0)</f>
        <v>0</v>
      </c>
      <c r="BF151" s="230">
        <f>IF(N151="znížená",J151,0)</f>
        <v>15.24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130</v>
      </c>
      <c r="BK151" s="230">
        <f>ROUND(I151*H151,2)</f>
        <v>15.24</v>
      </c>
      <c r="BL151" s="14" t="s">
        <v>129</v>
      </c>
      <c r="BM151" s="229" t="s">
        <v>229</v>
      </c>
    </row>
    <row r="152" s="2" customFormat="1" ht="24.15" customHeight="1">
      <c r="A152" s="29"/>
      <c r="B152" s="30"/>
      <c r="C152" s="231" t="s">
        <v>180</v>
      </c>
      <c r="D152" s="231" t="s">
        <v>119</v>
      </c>
      <c r="E152" s="232" t="s">
        <v>206</v>
      </c>
      <c r="F152" s="233" t="s">
        <v>207</v>
      </c>
      <c r="G152" s="234" t="s">
        <v>138</v>
      </c>
      <c r="H152" s="235">
        <v>6</v>
      </c>
      <c r="I152" s="236">
        <v>0.88</v>
      </c>
      <c r="J152" s="236">
        <f>ROUND(I152*H152,2)</f>
        <v>5.2800000000000002</v>
      </c>
      <c r="K152" s="237"/>
      <c r="L152" s="238"/>
      <c r="M152" s="239" t="s">
        <v>1</v>
      </c>
      <c r="N152" s="240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134</v>
      </c>
      <c r="AT152" s="229" t="s">
        <v>119</v>
      </c>
      <c r="AU152" s="229" t="s">
        <v>130</v>
      </c>
      <c r="AY152" s="14" t="s">
        <v>122</v>
      </c>
      <c r="BE152" s="230">
        <f>IF(N152="základná",J152,0)</f>
        <v>0</v>
      </c>
      <c r="BF152" s="230">
        <f>IF(N152="znížená",J152,0)</f>
        <v>5.2800000000000002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130</v>
      </c>
      <c r="BK152" s="230">
        <f>ROUND(I152*H152,2)</f>
        <v>5.2800000000000002</v>
      </c>
      <c r="BL152" s="14" t="s">
        <v>129</v>
      </c>
      <c r="BM152" s="229" t="s">
        <v>232</v>
      </c>
    </row>
    <row r="153" s="2" customFormat="1" ht="16.5" customHeight="1">
      <c r="A153" s="29"/>
      <c r="B153" s="30"/>
      <c r="C153" s="218" t="s">
        <v>233</v>
      </c>
      <c r="D153" s="218" t="s">
        <v>125</v>
      </c>
      <c r="E153" s="219" t="s">
        <v>209</v>
      </c>
      <c r="F153" s="220" t="s">
        <v>210</v>
      </c>
      <c r="G153" s="221" t="s">
        <v>138</v>
      </c>
      <c r="H153" s="222">
        <v>88</v>
      </c>
      <c r="I153" s="223">
        <v>1.8899999999999999</v>
      </c>
      <c r="J153" s="223">
        <f>ROUND(I153*H153,2)</f>
        <v>166.31999999999999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129</v>
      </c>
      <c r="AT153" s="229" t="s">
        <v>125</v>
      </c>
      <c r="AU153" s="229" t="s">
        <v>130</v>
      </c>
      <c r="AY153" s="14" t="s">
        <v>122</v>
      </c>
      <c r="BE153" s="230">
        <f>IF(N153="základná",J153,0)</f>
        <v>0</v>
      </c>
      <c r="BF153" s="230">
        <f>IF(N153="znížená",J153,0)</f>
        <v>166.31999999999999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130</v>
      </c>
      <c r="BK153" s="230">
        <f>ROUND(I153*H153,2)</f>
        <v>166.31999999999999</v>
      </c>
      <c r="BL153" s="14" t="s">
        <v>129</v>
      </c>
      <c r="BM153" s="229" t="s">
        <v>236</v>
      </c>
    </row>
    <row r="154" s="2" customFormat="1" ht="33" customHeight="1">
      <c r="A154" s="29"/>
      <c r="B154" s="30"/>
      <c r="C154" s="231" t="s">
        <v>183</v>
      </c>
      <c r="D154" s="231" t="s">
        <v>119</v>
      </c>
      <c r="E154" s="232" t="s">
        <v>213</v>
      </c>
      <c r="F154" s="233" t="s">
        <v>214</v>
      </c>
      <c r="G154" s="234" t="s">
        <v>138</v>
      </c>
      <c r="H154" s="235">
        <v>88</v>
      </c>
      <c r="I154" s="236">
        <v>0.69999999999999996</v>
      </c>
      <c r="J154" s="236">
        <f>ROUND(I154*H154,2)</f>
        <v>61.600000000000001</v>
      </c>
      <c r="K154" s="237"/>
      <c r="L154" s="238"/>
      <c r="M154" s="239" t="s">
        <v>1</v>
      </c>
      <c r="N154" s="240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134</v>
      </c>
      <c r="AT154" s="229" t="s">
        <v>119</v>
      </c>
      <c r="AU154" s="229" t="s">
        <v>130</v>
      </c>
      <c r="AY154" s="14" t="s">
        <v>122</v>
      </c>
      <c r="BE154" s="230">
        <f>IF(N154="základná",J154,0)</f>
        <v>0</v>
      </c>
      <c r="BF154" s="230">
        <f>IF(N154="znížená",J154,0)</f>
        <v>61.600000000000001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130</v>
      </c>
      <c r="BK154" s="230">
        <f>ROUND(I154*H154,2)</f>
        <v>61.600000000000001</v>
      </c>
      <c r="BL154" s="14" t="s">
        <v>129</v>
      </c>
      <c r="BM154" s="229" t="s">
        <v>129</v>
      </c>
    </row>
    <row r="155" s="2" customFormat="1" ht="16.5" customHeight="1">
      <c r="A155" s="29"/>
      <c r="B155" s="30"/>
      <c r="C155" s="218" t="s">
        <v>239</v>
      </c>
      <c r="D155" s="218" t="s">
        <v>125</v>
      </c>
      <c r="E155" s="219" t="s">
        <v>216</v>
      </c>
      <c r="F155" s="220" t="s">
        <v>217</v>
      </c>
      <c r="G155" s="221" t="s">
        <v>138</v>
      </c>
      <c r="H155" s="222">
        <v>8</v>
      </c>
      <c r="I155" s="223">
        <v>1.8899999999999999</v>
      </c>
      <c r="J155" s="223">
        <f>ROUND(I155*H155,2)</f>
        <v>15.119999999999999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129</v>
      </c>
      <c r="AT155" s="229" t="s">
        <v>125</v>
      </c>
      <c r="AU155" s="229" t="s">
        <v>130</v>
      </c>
      <c r="AY155" s="14" t="s">
        <v>122</v>
      </c>
      <c r="BE155" s="230">
        <f>IF(N155="základná",J155,0)</f>
        <v>0</v>
      </c>
      <c r="BF155" s="230">
        <f>IF(N155="znížená",J155,0)</f>
        <v>15.119999999999999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130</v>
      </c>
      <c r="BK155" s="230">
        <f>ROUND(I155*H155,2)</f>
        <v>15.119999999999999</v>
      </c>
      <c r="BL155" s="14" t="s">
        <v>129</v>
      </c>
      <c r="BM155" s="229" t="s">
        <v>242</v>
      </c>
    </row>
    <row r="156" s="2" customFormat="1" ht="33" customHeight="1">
      <c r="A156" s="29"/>
      <c r="B156" s="30"/>
      <c r="C156" s="231" t="s">
        <v>187</v>
      </c>
      <c r="D156" s="231" t="s">
        <v>119</v>
      </c>
      <c r="E156" s="232" t="s">
        <v>220</v>
      </c>
      <c r="F156" s="233" t="s">
        <v>221</v>
      </c>
      <c r="G156" s="234" t="s">
        <v>138</v>
      </c>
      <c r="H156" s="235">
        <v>8</v>
      </c>
      <c r="I156" s="236">
        <v>0.79000000000000004</v>
      </c>
      <c r="J156" s="236">
        <f>ROUND(I156*H156,2)</f>
        <v>6.3200000000000003</v>
      </c>
      <c r="K156" s="237"/>
      <c r="L156" s="238"/>
      <c r="M156" s="239" t="s">
        <v>1</v>
      </c>
      <c r="N156" s="240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134</v>
      </c>
      <c r="AT156" s="229" t="s">
        <v>119</v>
      </c>
      <c r="AU156" s="229" t="s">
        <v>130</v>
      </c>
      <c r="AY156" s="14" t="s">
        <v>122</v>
      </c>
      <c r="BE156" s="230">
        <f>IF(N156="základná",J156,0)</f>
        <v>0</v>
      </c>
      <c r="BF156" s="230">
        <f>IF(N156="znížená",J156,0)</f>
        <v>6.3200000000000003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130</v>
      </c>
      <c r="BK156" s="230">
        <f>ROUND(I156*H156,2)</f>
        <v>6.3200000000000003</v>
      </c>
      <c r="BL156" s="14" t="s">
        <v>129</v>
      </c>
      <c r="BM156" s="229" t="s">
        <v>246</v>
      </c>
    </row>
    <row r="157" s="2" customFormat="1" ht="16.5" customHeight="1">
      <c r="A157" s="29"/>
      <c r="B157" s="30"/>
      <c r="C157" s="218" t="s">
        <v>247</v>
      </c>
      <c r="D157" s="218" t="s">
        <v>125</v>
      </c>
      <c r="E157" s="219" t="s">
        <v>223</v>
      </c>
      <c r="F157" s="220" t="s">
        <v>224</v>
      </c>
      <c r="G157" s="221" t="s">
        <v>138</v>
      </c>
      <c r="H157" s="222">
        <v>16</v>
      </c>
      <c r="I157" s="223">
        <v>2.52</v>
      </c>
      <c r="J157" s="223">
        <f>ROUND(I157*H157,2)</f>
        <v>40.32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129</v>
      </c>
      <c r="AT157" s="229" t="s">
        <v>125</v>
      </c>
      <c r="AU157" s="229" t="s">
        <v>130</v>
      </c>
      <c r="AY157" s="14" t="s">
        <v>122</v>
      </c>
      <c r="BE157" s="230">
        <f>IF(N157="základná",J157,0)</f>
        <v>0</v>
      </c>
      <c r="BF157" s="230">
        <f>IF(N157="znížená",J157,0)</f>
        <v>40.32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130</v>
      </c>
      <c r="BK157" s="230">
        <f>ROUND(I157*H157,2)</f>
        <v>40.32</v>
      </c>
      <c r="BL157" s="14" t="s">
        <v>129</v>
      </c>
      <c r="BM157" s="229" t="s">
        <v>251</v>
      </c>
    </row>
    <row r="158" s="2" customFormat="1" ht="24.15" customHeight="1">
      <c r="A158" s="29"/>
      <c r="B158" s="30"/>
      <c r="C158" s="231" t="s">
        <v>190</v>
      </c>
      <c r="D158" s="231" t="s">
        <v>119</v>
      </c>
      <c r="E158" s="232" t="s">
        <v>227</v>
      </c>
      <c r="F158" s="233" t="s">
        <v>228</v>
      </c>
      <c r="G158" s="234" t="s">
        <v>138</v>
      </c>
      <c r="H158" s="235">
        <v>16</v>
      </c>
      <c r="I158" s="236">
        <v>1.28</v>
      </c>
      <c r="J158" s="236">
        <f>ROUND(I158*H158,2)</f>
        <v>20.48</v>
      </c>
      <c r="K158" s="237"/>
      <c r="L158" s="238"/>
      <c r="M158" s="239" t="s">
        <v>1</v>
      </c>
      <c r="N158" s="240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134</v>
      </c>
      <c r="AT158" s="229" t="s">
        <v>119</v>
      </c>
      <c r="AU158" s="229" t="s">
        <v>130</v>
      </c>
      <c r="AY158" s="14" t="s">
        <v>122</v>
      </c>
      <c r="BE158" s="230">
        <f>IF(N158="základná",J158,0)</f>
        <v>0</v>
      </c>
      <c r="BF158" s="230">
        <f>IF(N158="znížená",J158,0)</f>
        <v>20.48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130</v>
      </c>
      <c r="BK158" s="230">
        <f>ROUND(I158*H158,2)</f>
        <v>20.48</v>
      </c>
      <c r="BL158" s="14" t="s">
        <v>129</v>
      </c>
      <c r="BM158" s="229" t="s">
        <v>254</v>
      </c>
    </row>
    <row r="159" s="2" customFormat="1" ht="16.5" customHeight="1">
      <c r="A159" s="29"/>
      <c r="B159" s="30"/>
      <c r="C159" s="218" t="s">
        <v>255</v>
      </c>
      <c r="D159" s="218" t="s">
        <v>125</v>
      </c>
      <c r="E159" s="219" t="s">
        <v>230</v>
      </c>
      <c r="F159" s="220" t="s">
        <v>231</v>
      </c>
      <c r="G159" s="221" t="s">
        <v>138</v>
      </c>
      <c r="H159" s="222">
        <v>8</v>
      </c>
      <c r="I159" s="223">
        <v>2.54</v>
      </c>
      <c r="J159" s="223">
        <f>ROUND(I159*H159,2)</f>
        <v>20.32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129</v>
      </c>
      <c r="AT159" s="229" t="s">
        <v>125</v>
      </c>
      <c r="AU159" s="229" t="s">
        <v>130</v>
      </c>
      <c r="AY159" s="14" t="s">
        <v>122</v>
      </c>
      <c r="BE159" s="230">
        <f>IF(N159="základná",J159,0)</f>
        <v>0</v>
      </c>
      <c r="BF159" s="230">
        <f>IF(N159="znížená",J159,0)</f>
        <v>20.32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130</v>
      </c>
      <c r="BK159" s="230">
        <f>ROUND(I159*H159,2)</f>
        <v>20.32</v>
      </c>
      <c r="BL159" s="14" t="s">
        <v>129</v>
      </c>
      <c r="BM159" s="229" t="s">
        <v>258</v>
      </c>
    </row>
    <row r="160" s="2" customFormat="1" ht="24.15" customHeight="1">
      <c r="A160" s="29"/>
      <c r="B160" s="30"/>
      <c r="C160" s="231" t="s">
        <v>194</v>
      </c>
      <c r="D160" s="231" t="s">
        <v>119</v>
      </c>
      <c r="E160" s="232" t="s">
        <v>234</v>
      </c>
      <c r="F160" s="233" t="s">
        <v>235</v>
      </c>
      <c r="G160" s="234" t="s">
        <v>138</v>
      </c>
      <c r="H160" s="235">
        <v>8</v>
      </c>
      <c r="I160" s="236">
        <v>1.6699999999999999</v>
      </c>
      <c r="J160" s="236">
        <f>ROUND(I160*H160,2)</f>
        <v>13.359999999999999</v>
      </c>
      <c r="K160" s="237"/>
      <c r="L160" s="238"/>
      <c r="M160" s="239" t="s">
        <v>1</v>
      </c>
      <c r="N160" s="240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134</v>
      </c>
      <c r="AT160" s="229" t="s">
        <v>119</v>
      </c>
      <c r="AU160" s="229" t="s">
        <v>130</v>
      </c>
      <c r="AY160" s="14" t="s">
        <v>122</v>
      </c>
      <c r="BE160" s="230">
        <f>IF(N160="základná",J160,0)</f>
        <v>0</v>
      </c>
      <c r="BF160" s="230">
        <f>IF(N160="znížená",J160,0)</f>
        <v>13.359999999999999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130</v>
      </c>
      <c r="BK160" s="230">
        <f>ROUND(I160*H160,2)</f>
        <v>13.359999999999999</v>
      </c>
      <c r="BL160" s="14" t="s">
        <v>129</v>
      </c>
      <c r="BM160" s="229" t="s">
        <v>263</v>
      </c>
    </row>
    <row r="161" s="2" customFormat="1" ht="16.5" customHeight="1">
      <c r="A161" s="29"/>
      <c r="B161" s="30"/>
      <c r="C161" s="218" t="s">
        <v>266</v>
      </c>
      <c r="D161" s="218" t="s">
        <v>125</v>
      </c>
      <c r="E161" s="219" t="s">
        <v>237</v>
      </c>
      <c r="F161" s="220" t="s">
        <v>238</v>
      </c>
      <c r="G161" s="221" t="s">
        <v>138</v>
      </c>
      <c r="H161" s="222">
        <v>8</v>
      </c>
      <c r="I161" s="223">
        <v>0.83999999999999997</v>
      </c>
      <c r="J161" s="223">
        <f>ROUND(I161*H161,2)</f>
        <v>6.7199999999999998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129</v>
      </c>
      <c r="AT161" s="229" t="s">
        <v>125</v>
      </c>
      <c r="AU161" s="229" t="s">
        <v>130</v>
      </c>
      <c r="AY161" s="14" t="s">
        <v>122</v>
      </c>
      <c r="BE161" s="230">
        <f>IF(N161="základná",J161,0)</f>
        <v>0</v>
      </c>
      <c r="BF161" s="230">
        <f>IF(N161="znížená",J161,0)</f>
        <v>6.7199999999999998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130</v>
      </c>
      <c r="BK161" s="230">
        <f>ROUND(I161*H161,2)</f>
        <v>6.7199999999999998</v>
      </c>
      <c r="BL161" s="14" t="s">
        <v>129</v>
      </c>
      <c r="BM161" s="229" t="s">
        <v>269</v>
      </c>
    </row>
    <row r="162" s="2" customFormat="1" ht="24.15" customHeight="1">
      <c r="A162" s="29"/>
      <c r="B162" s="30"/>
      <c r="C162" s="231" t="s">
        <v>197</v>
      </c>
      <c r="D162" s="231" t="s">
        <v>119</v>
      </c>
      <c r="E162" s="232" t="s">
        <v>240</v>
      </c>
      <c r="F162" s="233" t="s">
        <v>241</v>
      </c>
      <c r="G162" s="234" t="s">
        <v>138</v>
      </c>
      <c r="H162" s="235">
        <v>8</v>
      </c>
      <c r="I162" s="236">
        <v>0.64000000000000001</v>
      </c>
      <c r="J162" s="236">
        <f>ROUND(I162*H162,2)</f>
        <v>5.1200000000000001</v>
      </c>
      <c r="K162" s="237"/>
      <c r="L162" s="238"/>
      <c r="M162" s="239" t="s">
        <v>1</v>
      </c>
      <c r="N162" s="240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134</v>
      </c>
      <c r="AT162" s="229" t="s">
        <v>119</v>
      </c>
      <c r="AU162" s="229" t="s">
        <v>130</v>
      </c>
      <c r="AY162" s="14" t="s">
        <v>122</v>
      </c>
      <c r="BE162" s="230">
        <f>IF(N162="základná",J162,0)</f>
        <v>0</v>
      </c>
      <c r="BF162" s="230">
        <f>IF(N162="znížená",J162,0)</f>
        <v>5.1200000000000001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130</v>
      </c>
      <c r="BK162" s="230">
        <f>ROUND(I162*H162,2)</f>
        <v>5.1200000000000001</v>
      </c>
      <c r="BL162" s="14" t="s">
        <v>129</v>
      </c>
      <c r="BM162" s="229" t="s">
        <v>287</v>
      </c>
    </row>
    <row r="163" s="2" customFormat="1" ht="16.5" customHeight="1">
      <c r="A163" s="29"/>
      <c r="B163" s="30"/>
      <c r="C163" s="218" t="s">
        <v>288</v>
      </c>
      <c r="D163" s="218" t="s">
        <v>125</v>
      </c>
      <c r="E163" s="219" t="s">
        <v>243</v>
      </c>
      <c r="F163" s="220" t="s">
        <v>244</v>
      </c>
      <c r="G163" s="221" t="s">
        <v>245</v>
      </c>
      <c r="H163" s="222">
        <v>1</v>
      </c>
      <c r="I163" s="223">
        <v>300</v>
      </c>
      <c r="J163" s="223">
        <f>ROUND(I163*H163,2)</f>
        <v>300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129</v>
      </c>
      <c r="AT163" s="229" t="s">
        <v>125</v>
      </c>
      <c r="AU163" s="229" t="s">
        <v>130</v>
      </c>
      <c r="AY163" s="14" t="s">
        <v>122</v>
      </c>
      <c r="BE163" s="230">
        <f>IF(N163="základná",J163,0)</f>
        <v>0</v>
      </c>
      <c r="BF163" s="230">
        <f>IF(N163="znížená",J163,0)</f>
        <v>300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130</v>
      </c>
      <c r="BK163" s="230">
        <f>ROUND(I163*H163,2)</f>
        <v>300</v>
      </c>
      <c r="BL163" s="14" t="s">
        <v>129</v>
      </c>
      <c r="BM163" s="229" t="s">
        <v>289</v>
      </c>
    </row>
    <row r="164" s="2" customFormat="1" ht="16.5" customHeight="1">
      <c r="A164" s="29"/>
      <c r="B164" s="30"/>
      <c r="C164" s="218" t="s">
        <v>201</v>
      </c>
      <c r="D164" s="218" t="s">
        <v>125</v>
      </c>
      <c r="E164" s="219" t="s">
        <v>248</v>
      </c>
      <c r="F164" s="220" t="s">
        <v>249</v>
      </c>
      <c r="G164" s="221" t="s">
        <v>250</v>
      </c>
      <c r="H164" s="222">
        <v>10</v>
      </c>
      <c r="I164" s="223">
        <v>39.049999999999997</v>
      </c>
      <c r="J164" s="223">
        <f>ROUND(I164*H164,2)</f>
        <v>390.5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129</v>
      </c>
      <c r="AT164" s="229" t="s">
        <v>125</v>
      </c>
      <c r="AU164" s="229" t="s">
        <v>130</v>
      </c>
      <c r="AY164" s="14" t="s">
        <v>122</v>
      </c>
      <c r="BE164" s="230">
        <f>IF(N164="základná",J164,0)</f>
        <v>0</v>
      </c>
      <c r="BF164" s="230">
        <f>IF(N164="znížená",J164,0)</f>
        <v>390.5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130</v>
      </c>
      <c r="BK164" s="230">
        <f>ROUND(I164*H164,2)</f>
        <v>390.5</v>
      </c>
      <c r="BL164" s="14" t="s">
        <v>129</v>
      </c>
      <c r="BM164" s="229" t="s">
        <v>290</v>
      </c>
    </row>
    <row r="165" s="2" customFormat="1" ht="16.5" customHeight="1">
      <c r="A165" s="29"/>
      <c r="B165" s="30"/>
      <c r="C165" s="218" t="s">
        <v>291</v>
      </c>
      <c r="D165" s="218" t="s">
        <v>125</v>
      </c>
      <c r="E165" s="219" t="s">
        <v>252</v>
      </c>
      <c r="F165" s="220" t="s">
        <v>253</v>
      </c>
      <c r="G165" s="221" t="s">
        <v>250</v>
      </c>
      <c r="H165" s="222">
        <v>20</v>
      </c>
      <c r="I165" s="223">
        <v>39.049999999999997</v>
      </c>
      <c r="J165" s="223">
        <f>ROUND(I165*H165,2)</f>
        <v>781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129</v>
      </c>
      <c r="AT165" s="229" t="s">
        <v>125</v>
      </c>
      <c r="AU165" s="229" t="s">
        <v>130</v>
      </c>
      <c r="AY165" s="14" t="s">
        <v>122</v>
      </c>
      <c r="BE165" s="230">
        <f>IF(N165="základná",J165,0)</f>
        <v>0</v>
      </c>
      <c r="BF165" s="230">
        <f>IF(N165="znížená",J165,0)</f>
        <v>781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130</v>
      </c>
      <c r="BK165" s="230">
        <f>ROUND(I165*H165,2)</f>
        <v>781</v>
      </c>
      <c r="BL165" s="14" t="s">
        <v>129</v>
      </c>
      <c r="BM165" s="229" t="s">
        <v>292</v>
      </c>
    </row>
    <row r="166" s="2" customFormat="1" ht="16.5" customHeight="1">
      <c r="A166" s="29"/>
      <c r="B166" s="30"/>
      <c r="C166" s="218" t="s">
        <v>204</v>
      </c>
      <c r="D166" s="218" t="s">
        <v>125</v>
      </c>
      <c r="E166" s="219" t="s">
        <v>256</v>
      </c>
      <c r="F166" s="220" t="s">
        <v>257</v>
      </c>
      <c r="G166" s="221" t="s">
        <v>250</v>
      </c>
      <c r="H166" s="222">
        <v>7</v>
      </c>
      <c r="I166" s="223">
        <v>39.049999999999997</v>
      </c>
      <c r="J166" s="223">
        <f>ROUND(I166*H166,2)</f>
        <v>273.35000000000002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129</v>
      </c>
      <c r="AT166" s="229" t="s">
        <v>125</v>
      </c>
      <c r="AU166" s="229" t="s">
        <v>130</v>
      </c>
      <c r="AY166" s="14" t="s">
        <v>122</v>
      </c>
      <c r="BE166" s="230">
        <f>IF(N166="základná",J166,0)</f>
        <v>0</v>
      </c>
      <c r="BF166" s="230">
        <f>IF(N166="znížená",J166,0)</f>
        <v>273.35000000000002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130</v>
      </c>
      <c r="BK166" s="230">
        <f>ROUND(I166*H166,2)</f>
        <v>273.35000000000002</v>
      </c>
      <c r="BL166" s="14" t="s">
        <v>129</v>
      </c>
      <c r="BM166" s="229" t="s">
        <v>293</v>
      </c>
    </row>
    <row r="167" s="12" customFormat="1" ht="20.88" customHeight="1">
      <c r="A167" s="12"/>
      <c r="B167" s="203"/>
      <c r="C167" s="204"/>
      <c r="D167" s="205" t="s">
        <v>72</v>
      </c>
      <c r="E167" s="216" t="s">
        <v>157</v>
      </c>
      <c r="F167" s="216" t="s">
        <v>259</v>
      </c>
      <c r="G167" s="204"/>
      <c r="H167" s="204"/>
      <c r="I167" s="204"/>
      <c r="J167" s="217">
        <f>BK167</f>
        <v>510</v>
      </c>
      <c r="K167" s="204"/>
      <c r="L167" s="208"/>
      <c r="M167" s="209"/>
      <c r="N167" s="210"/>
      <c r="O167" s="210"/>
      <c r="P167" s="211">
        <f>P168</f>
        <v>0</v>
      </c>
      <c r="Q167" s="210"/>
      <c r="R167" s="211">
        <f>R168</f>
        <v>0</v>
      </c>
      <c r="S167" s="210"/>
      <c r="T167" s="212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81</v>
      </c>
      <c r="AT167" s="214" t="s">
        <v>72</v>
      </c>
      <c r="AU167" s="214" t="s">
        <v>130</v>
      </c>
      <c r="AY167" s="213" t="s">
        <v>122</v>
      </c>
      <c r="BK167" s="215">
        <f>BK168</f>
        <v>510</v>
      </c>
    </row>
    <row r="168" s="2" customFormat="1" ht="37.8" customHeight="1">
      <c r="A168" s="29"/>
      <c r="B168" s="30"/>
      <c r="C168" s="218" t="s">
        <v>294</v>
      </c>
      <c r="D168" s="218" t="s">
        <v>125</v>
      </c>
      <c r="E168" s="219" t="s">
        <v>260</v>
      </c>
      <c r="F168" s="220" t="s">
        <v>261</v>
      </c>
      <c r="G168" s="221" t="s">
        <v>262</v>
      </c>
      <c r="H168" s="222">
        <v>6</v>
      </c>
      <c r="I168" s="223">
        <v>85</v>
      </c>
      <c r="J168" s="223">
        <f>ROUND(I168*H168,2)</f>
        <v>510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135</v>
      </c>
      <c r="AT168" s="229" t="s">
        <v>125</v>
      </c>
      <c r="AU168" s="229" t="s">
        <v>121</v>
      </c>
      <c r="AY168" s="14" t="s">
        <v>122</v>
      </c>
      <c r="BE168" s="230">
        <f>IF(N168="základná",J168,0)</f>
        <v>0</v>
      </c>
      <c r="BF168" s="230">
        <f>IF(N168="znížená",J168,0)</f>
        <v>510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130</v>
      </c>
      <c r="BK168" s="230">
        <f>ROUND(I168*H168,2)</f>
        <v>510</v>
      </c>
      <c r="BL168" s="14" t="s">
        <v>135</v>
      </c>
      <c r="BM168" s="229" t="s">
        <v>295</v>
      </c>
    </row>
    <row r="169" s="12" customFormat="1" ht="22.8" customHeight="1">
      <c r="A169" s="12"/>
      <c r="B169" s="203"/>
      <c r="C169" s="204"/>
      <c r="D169" s="205" t="s">
        <v>72</v>
      </c>
      <c r="E169" s="216" t="s">
        <v>264</v>
      </c>
      <c r="F169" s="216" t="s">
        <v>265</v>
      </c>
      <c r="G169" s="204"/>
      <c r="H169" s="204"/>
      <c r="I169" s="204"/>
      <c r="J169" s="217">
        <f>BK169</f>
        <v>140.88</v>
      </c>
      <c r="K169" s="204"/>
      <c r="L169" s="208"/>
      <c r="M169" s="209"/>
      <c r="N169" s="210"/>
      <c r="O169" s="210"/>
      <c r="P169" s="211">
        <f>P170</f>
        <v>0</v>
      </c>
      <c r="Q169" s="210"/>
      <c r="R169" s="211">
        <f>R170</f>
        <v>0</v>
      </c>
      <c r="S169" s="210"/>
      <c r="T169" s="212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121</v>
      </c>
      <c r="AT169" s="214" t="s">
        <v>72</v>
      </c>
      <c r="AU169" s="214" t="s">
        <v>81</v>
      </c>
      <c r="AY169" s="213" t="s">
        <v>122</v>
      </c>
      <c r="BK169" s="215">
        <f>BK170</f>
        <v>140.88</v>
      </c>
    </row>
    <row r="170" s="2" customFormat="1" ht="24.15" customHeight="1">
      <c r="A170" s="29"/>
      <c r="B170" s="30"/>
      <c r="C170" s="218" t="s">
        <v>208</v>
      </c>
      <c r="D170" s="218" t="s">
        <v>125</v>
      </c>
      <c r="E170" s="219" t="s">
        <v>267</v>
      </c>
      <c r="F170" s="220" t="s">
        <v>268</v>
      </c>
      <c r="G170" s="221" t="s">
        <v>128</v>
      </c>
      <c r="H170" s="222">
        <v>24</v>
      </c>
      <c r="I170" s="223">
        <v>5.8700000000000001</v>
      </c>
      <c r="J170" s="223">
        <f>ROUND(I170*H170,2)</f>
        <v>140.88</v>
      </c>
      <c r="K170" s="224"/>
      <c r="L170" s="35"/>
      <c r="M170" s="241" t="s">
        <v>1</v>
      </c>
      <c r="N170" s="242" t="s">
        <v>39</v>
      </c>
      <c r="O170" s="243">
        <v>0</v>
      </c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129</v>
      </c>
      <c r="AT170" s="229" t="s">
        <v>125</v>
      </c>
      <c r="AU170" s="229" t="s">
        <v>130</v>
      </c>
      <c r="AY170" s="14" t="s">
        <v>122</v>
      </c>
      <c r="BE170" s="230">
        <f>IF(N170="základná",J170,0)</f>
        <v>0</v>
      </c>
      <c r="BF170" s="230">
        <f>IF(N170="znížená",J170,0)</f>
        <v>140.88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130</v>
      </c>
      <c r="BK170" s="230">
        <f>ROUND(I170*H170,2)</f>
        <v>140.88</v>
      </c>
      <c r="BL170" s="14" t="s">
        <v>129</v>
      </c>
      <c r="BM170" s="229" t="s">
        <v>296</v>
      </c>
    </row>
    <row r="171" s="2" customFormat="1" ht="6.96" customHeight="1">
      <c r="A171" s="29"/>
      <c r="B171" s="62"/>
      <c r="C171" s="63"/>
      <c r="D171" s="63"/>
      <c r="E171" s="63"/>
      <c r="F171" s="63"/>
      <c r="G171" s="63"/>
      <c r="H171" s="63"/>
      <c r="I171" s="63"/>
      <c r="J171" s="63"/>
      <c r="K171" s="63"/>
      <c r="L171" s="35"/>
      <c r="M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</row>
  </sheetData>
  <sheetProtection sheet="1" autoFilter="0" formatColumns="0" formatRows="0" objects="1" scenarios="1" spinCount="100000" saltValue="HQOlo2xGHks9kYWuDpV9X49I/At5xChLgBcJ3otftHhETjQFBiqyZu5EoiKJgk4V7s8i4H7KIsQJ+T7WIY1Asg==" hashValue="9Qay2yWAUjcznWJKO09dtMLrEK89oSnAXiFy8XKf1K4CWcxSwTpnZ1D4lTlhdYCv4WAnmMmY9aMgUrH5JXPEiA==" algorithmName="SHA-512" password="CC35"/>
  <autoFilter ref="C119:K17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95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ZŠ Cabajská – školský pavilón, stravovací pavilón v Nitre - zateplenie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96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297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26. 10. 2021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 xml:space="preserve"> </v>
      </c>
      <c r="F15" s="29"/>
      <c r="G15" s="29"/>
      <c r="H15" s="29"/>
      <c r="I15" s="136" t="s">
        <v>23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24</v>
      </c>
      <c r="E17" s="29"/>
      <c r="F17" s="29"/>
      <c r="G17" s="29"/>
      <c r="H17" s="29"/>
      <c r="I17" s="136" t="s">
        <v>22</v>
      </c>
      <c r="J17" s="139" t="str">
        <f>'Rekapitulácia stavby'!AN13</f>
        <v>31588506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ERPOS, spol. s r.o.</v>
      </c>
      <c r="F18" s="139"/>
      <c r="G18" s="139"/>
      <c r="H18" s="139"/>
      <c r="I18" s="136" t="s">
        <v>23</v>
      </c>
      <c r="J18" s="139" t="str">
        <f>'Rekapitulácia stavby'!AN14</f>
        <v>SK2020449079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28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 xml:space="preserve"> </v>
      </c>
      <c r="F21" s="29"/>
      <c r="G21" s="29"/>
      <c r="H21" s="29"/>
      <c r="I21" s="136" t="s">
        <v>23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Ing. Paula Petrušová</v>
      </c>
      <c r="F24" s="29"/>
      <c r="G24" s="29"/>
      <c r="H24" s="29"/>
      <c r="I24" s="136" t="s">
        <v>23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32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ROUND(J125, 2)</f>
        <v>5403.75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ROUND((SUM(BE125:BE178)),  2)</f>
        <v>0</v>
      </c>
      <c r="G33" s="152"/>
      <c r="H33" s="152"/>
      <c r="I33" s="153">
        <v>0.20000000000000001</v>
      </c>
      <c r="J33" s="151">
        <f>ROUND(((SUM(BE125:BE178))*I33),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ROUND((SUM(BF125:BF178)),  2)</f>
        <v>5403.75</v>
      </c>
      <c r="G34" s="29"/>
      <c r="H34" s="29"/>
      <c r="I34" s="155">
        <v>0.20000000000000001</v>
      </c>
      <c r="J34" s="154">
        <f>ROUND(((SUM(BF125:BF178))*I34),  2)</f>
        <v>1080.75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ROUND((SUM(BG125:BG178)),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ROUND((SUM(BH125:BH178)),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ROUND((SUM(BI125:BI178)),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6484.5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74" t="str">
        <f>E7</f>
        <v>ZŠ Cabajská –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VR01 - Zadanie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26. 10. 2021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 xml:space="preserve"> </v>
      </c>
      <c r="G91" s="31"/>
      <c r="H91" s="31"/>
      <c r="I91" s="26" t="s">
        <v>28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24</v>
      </c>
      <c r="D92" s="31"/>
      <c r="E92" s="31"/>
      <c r="F92" s="23" t="str">
        <f>IF(E18="","",E18)</f>
        <v>ERPOS, spol. s r.o.</v>
      </c>
      <c r="G92" s="31"/>
      <c r="H92" s="31"/>
      <c r="I92" s="26" t="s">
        <v>30</v>
      </c>
      <c r="J92" s="27" t="str">
        <f>E24</f>
        <v>Ing. Paula Petrušová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101</v>
      </c>
      <c r="D96" s="31"/>
      <c r="E96" s="31"/>
      <c r="F96" s="31"/>
      <c r="G96" s="31"/>
      <c r="H96" s="31"/>
      <c r="I96" s="31"/>
      <c r="J96" s="106">
        <f>J125</f>
        <v>5403.75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hidden="1" s="9" customFormat="1" ht="24.96" customHeight="1">
      <c r="A97" s="9"/>
      <c r="B97" s="179"/>
      <c r="C97" s="180"/>
      <c r="D97" s="181" t="s">
        <v>298</v>
      </c>
      <c r="E97" s="182"/>
      <c r="F97" s="182"/>
      <c r="G97" s="182"/>
      <c r="H97" s="182"/>
      <c r="I97" s="182"/>
      <c r="J97" s="183">
        <f>J126</f>
        <v>4197.8400000000001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299</v>
      </c>
      <c r="E98" s="188"/>
      <c r="F98" s="188"/>
      <c r="G98" s="188"/>
      <c r="H98" s="188"/>
      <c r="I98" s="188"/>
      <c r="J98" s="189">
        <f>J127</f>
        <v>648.53999999999996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300</v>
      </c>
      <c r="E99" s="188"/>
      <c r="F99" s="188"/>
      <c r="G99" s="188"/>
      <c r="H99" s="188"/>
      <c r="I99" s="188"/>
      <c r="J99" s="189">
        <f>J132</f>
        <v>44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301</v>
      </c>
      <c r="E100" s="188"/>
      <c r="F100" s="188"/>
      <c r="G100" s="188"/>
      <c r="H100" s="188"/>
      <c r="I100" s="188"/>
      <c r="J100" s="189">
        <f>J135</f>
        <v>2640.2600000000002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302</v>
      </c>
      <c r="E101" s="188"/>
      <c r="F101" s="188"/>
      <c r="G101" s="188"/>
      <c r="H101" s="188"/>
      <c r="I101" s="188"/>
      <c r="J101" s="189">
        <f>J162</f>
        <v>865.03999999999996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9"/>
      <c r="C102" s="180"/>
      <c r="D102" s="181" t="s">
        <v>103</v>
      </c>
      <c r="E102" s="182"/>
      <c r="F102" s="182"/>
      <c r="G102" s="182"/>
      <c r="H102" s="182"/>
      <c r="I102" s="182"/>
      <c r="J102" s="183">
        <f>J170</f>
        <v>119.91000000000001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5"/>
      <c r="C103" s="186"/>
      <c r="D103" s="187" t="s">
        <v>303</v>
      </c>
      <c r="E103" s="188"/>
      <c r="F103" s="188"/>
      <c r="G103" s="188"/>
      <c r="H103" s="188"/>
      <c r="I103" s="188"/>
      <c r="J103" s="189">
        <f>J171</f>
        <v>119.91000000000001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9"/>
      <c r="C104" s="180"/>
      <c r="D104" s="181" t="s">
        <v>304</v>
      </c>
      <c r="E104" s="182"/>
      <c r="F104" s="182"/>
      <c r="G104" s="182"/>
      <c r="H104" s="182"/>
      <c r="I104" s="182"/>
      <c r="J104" s="183">
        <f>J175</f>
        <v>1086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5"/>
      <c r="C105" s="186"/>
      <c r="D105" s="187" t="s">
        <v>305</v>
      </c>
      <c r="E105" s="188"/>
      <c r="F105" s="188"/>
      <c r="G105" s="188"/>
      <c r="H105" s="188"/>
      <c r="I105" s="188"/>
      <c r="J105" s="189">
        <f>J176</f>
        <v>1086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hidden="1" s="2" customFormat="1" ht="6.96" customHeight="1">
      <c r="A107" s="29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hidden="1"/>
    <row r="109" hidden="1"/>
    <row r="110" hidden="1"/>
    <row r="111" s="2" customFormat="1" ht="6.96" customHeight="1">
      <c r="A111" s="29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4.96" customHeight="1">
      <c r="A112" s="29"/>
      <c r="B112" s="30"/>
      <c r="C112" s="20" t="s">
        <v>107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13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6.25" customHeight="1">
      <c r="A115" s="29"/>
      <c r="B115" s="30"/>
      <c r="C115" s="31"/>
      <c r="D115" s="31"/>
      <c r="E115" s="174" t="str">
        <f>E7</f>
        <v>ZŠ Cabajská – školský pavilón, stravovací pavilón v Nitre - zateplenie</v>
      </c>
      <c r="F115" s="26"/>
      <c r="G115" s="26"/>
      <c r="H115" s="26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96</v>
      </c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6.5" customHeight="1">
      <c r="A117" s="29"/>
      <c r="B117" s="30"/>
      <c r="C117" s="31"/>
      <c r="D117" s="31"/>
      <c r="E117" s="72" t="str">
        <f>E9</f>
        <v>VR01 - Zadanie</v>
      </c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17</v>
      </c>
      <c r="D119" s="31"/>
      <c r="E119" s="31"/>
      <c r="F119" s="23" t="str">
        <f>F12</f>
        <v xml:space="preserve"> </v>
      </c>
      <c r="G119" s="31"/>
      <c r="H119" s="31"/>
      <c r="I119" s="26" t="s">
        <v>19</v>
      </c>
      <c r="J119" s="75" t="str">
        <f>IF(J12="","",J12)</f>
        <v>26. 10. 2021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6.96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21</v>
      </c>
      <c r="D121" s="31"/>
      <c r="E121" s="31"/>
      <c r="F121" s="23" t="str">
        <f>E15</f>
        <v xml:space="preserve"> </v>
      </c>
      <c r="G121" s="31"/>
      <c r="H121" s="31"/>
      <c r="I121" s="26" t="s">
        <v>28</v>
      </c>
      <c r="J121" s="27" t="str">
        <f>E21</f>
        <v xml:space="preserve"> 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5.15" customHeight="1">
      <c r="A122" s="29"/>
      <c r="B122" s="30"/>
      <c r="C122" s="26" t="s">
        <v>24</v>
      </c>
      <c r="D122" s="31"/>
      <c r="E122" s="31"/>
      <c r="F122" s="23" t="str">
        <f>IF(E18="","",E18)</f>
        <v>ERPOS, spol. s r.o.</v>
      </c>
      <c r="G122" s="31"/>
      <c r="H122" s="31"/>
      <c r="I122" s="26" t="s">
        <v>30</v>
      </c>
      <c r="J122" s="27" t="str">
        <f>E24</f>
        <v>Ing. Paula Petrušová</v>
      </c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0.32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11" customFormat="1" ht="29.28" customHeight="1">
      <c r="A124" s="191"/>
      <c r="B124" s="192"/>
      <c r="C124" s="193" t="s">
        <v>108</v>
      </c>
      <c r="D124" s="194" t="s">
        <v>58</v>
      </c>
      <c r="E124" s="194" t="s">
        <v>54</v>
      </c>
      <c r="F124" s="194" t="s">
        <v>55</v>
      </c>
      <c r="G124" s="194" t="s">
        <v>109</v>
      </c>
      <c r="H124" s="194" t="s">
        <v>110</v>
      </c>
      <c r="I124" s="194" t="s">
        <v>111</v>
      </c>
      <c r="J124" s="195" t="s">
        <v>100</v>
      </c>
      <c r="K124" s="196" t="s">
        <v>112</v>
      </c>
      <c r="L124" s="197"/>
      <c r="M124" s="96" t="s">
        <v>1</v>
      </c>
      <c r="N124" s="97" t="s">
        <v>37</v>
      </c>
      <c r="O124" s="97" t="s">
        <v>113</v>
      </c>
      <c r="P124" s="97" t="s">
        <v>114</v>
      </c>
      <c r="Q124" s="97" t="s">
        <v>115</v>
      </c>
      <c r="R124" s="97" t="s">
        <v>116</v>
      </c>
      <c r="S124" s="97" t="s">
        <v>117</v>
      </c>
      <c r="T124" s="98" t="s">
        <v>118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29"/>
      <c r="B125" s="30"/>
      <c r="C125" s="103" t="s">
        <v>101</v>
      </c>
      <c r="D125" s="31"/>
      <c r="E125" s="31"/>
      <c r="F125" s="31"/>
      <c r="G125" s="31"/>
      <c r="H125" s="31"/>
      <c r="I125" s="31"/>
      <c r="J125" s="198">
        <f>BK125</f>
        <v>5403.75</v>
      </c>
      <c r="K125" s="31"/>
      <c r="L125" s="35"/>
      <c r="M125" s="99"/>
      <c r="N125" s="199"/>
      <c r="O125" s="100"/>
      <c r="P125" s="200">
        <f>P126+P170+P175</f>
        <v>0</v>
      </c>
      <c r="Q125" s="100"/>
      <c r="R125" s="200">
        <f>R126+R170+R175</f>
        <v>0</v>
      </c>
      <c r="S125" s="100"/>
      <c r="T125" s="201">
        <f>T126+T170+T175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72</v>
      </c>
      <c r="AU125" s="14" t="s">
        <v>102</v>
      </c>
      <c r="BK125" s="202">
        <f>BK126+BK170+BK175</f>
        <v>5403.75</v>
      </c>
    </row>
    <row r="126" s="12" customFormat="1" ht="25.92" customHeight="1">
      <c r="A126" s="12"/>
      <c r="B126" s="203"/>
      <c r="C126" s="204"/>
      <c r="D126" s="205" t="s">
        <v>72</v>
      </c>
      <c r="E126" s="206" t="s">
        <v>306</v>
      </c>
      <c r="F126" s="206" t="s">
        <v>307</v>
      </c>
      <c r="G126" s="204"/>
      <c r="H126" s="204"/>
      <c r="I126" s="204"/>
      <c r="J126" s="207">
        <f>BK126</f>
        <v>4197.8400000000001</v>
      </c>
      <c r="K126" s="204"/>
      <c r="L126" s="208"/>
      <c r="M126" s="209"/>
      <c r="N126" s="210"/>
      <c r="O126" s="210"/>
      <c r="P126" s="211">
        <f>P127+P132+P135+P162</f>
        <v>0</v>
      </c>
      <c r="Q126" s="210"/>
      <c r="R126" s="211">
        <f>R127+R132+R135+R162</f>
        <v>0</v>
      </c>
      <c r="S126" s="210"/>
      <c r="T126" s="212">
        <f>T127+T132+T135+T162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130</v>
      </c>
      <c r="AT126" s="214" t="s">
        <v>72</v>
      </c>
      <c r="AU126" s="214" t="s">
        <v>73</v>
      </c>
      <c r="AY126" s="213" t="s">
        <v>122</v>
      </c>
      <c r="BK126" s="215">
        <f>BK127+BK132+BK135+BK162</f>
        <v>4197.8400000000001</v>
      </c>
    </row>
    <row r="127" s="12" customFormat="1" ht="22.8" customHeight="1">
      <c r="A127" s="12"/>
      <c r="B127" s="203"/>
      <c r="C127" s="204"/>
      <c r="D127" s="205" t="s">
        <v>72</v>
      </c>
      <c r="E127" s="216" t="s">
        <v>308</v>
      </c>
      <c r="F127" s="216" t="s">
        <v>309</v>
      </c>
      <c r="G127" s="204"/>
      <c r="H127" s="204"/>
      <c r="I127" s="204"/>
      <c r="J127" s="217">
        <f>BK127</f>
        <v>648.53999999999996</v>
      </c>
      <c r="K127" s="204"/>
      <c r="L127" s="208"/>
      <c r="M127" s="209"/>
      <c r="N127" s="210"/>
      <c r="O127" s="210"/>
      <c r="P127" s="211">
        <f>SUM(P128:P131)</f>
        <v>0</v>
      </c>
      <c r="Q127" s="210"/>
      <c r="R127" s="211">
        <f>SUM(R128:R131)</f>
        <v>0</v>
      </c>
      <c r="S127" s="210"/>
      <c r="T127" s="212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130</v>
      </c>
      <c r="AT127" s="214" t="s">
        <v>72</v>
      </c>
      <c r="AU127" s="214" t="s">
        <v>81</v>
      </c>
      <c r="AY127" s="213" t="s">
        <v>122</v>
      </c>
      <c r="BK127" s="215">
        <f>SUM(BK128:BK131)</f>
        <v>648.53999999999996</v>
      </c>
    </row>
    <row r="128" s="2" customFormat="1" ht="24.15" customHeight="1">
      <c r="A128" s="29"/>
      <c r="B128" s="30"/>
      <c r="C128" s="218" t="s">
        <v>81</v>
      </c>
      <c r="D128" s="218" t="s">
        <v>125</v>
      </c>
      <c r="E128" s="219" t="s">
        <v>310</v>
      </c>
      <c r="F128" s="220" t="s">
        <v>311</v>
      </c>
      <c r="G128" s="221" t="s">
        <v>138</v>
      </c>
      <c r="H128" s="222">
        <v>1</v>
      </c>
      <c r="I128" s="223">
        <v>7.1100000000000003</v>
      </c>
      <c r="J128" s="223">
        <f>ROUND(I128*H128,2)</f>
        <v>7.1100000000000003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156</v>
      </c>
      <c r="AT128" s="229" t="s">
        <v>125</v>
      </c>
      <c r="AU128" s="229" t="s">
        <v>130</v>
      </c>
      <c r="AY128" s="14" t="s">
        <v>122</v>
      </c>
      <c r="BE128" s="230">
        <f>IF(N128="základná",J128,0)</f>
        <v>0</v>
      </c>
      <c r="BF128" s="230">
        <f>IF(N128="znížená",J128,0)</f>
        <v>7.1100000000000003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130</v>
      </c>
      <c r="BK128" s="230">
        <f>ROUND(I128*H128,2)</f>
        <v>7.1100000000000003</v>
      </c>
      <c r="BL128" s="14" t="s">
        <v>156</v>
      </c>
      <c r="BM128" s="229" t="s">
        <v>130</v>
      </c>
    </row>
    <row r="129" s="2" customFormat="1" ht="24.15" customHeight="1">
      <c r="A129" s="29"/>
      <c r="B129" s="30"/>
      <c r="C129" s="218" t="s">
        <v>130</v>
      </c>
      <c r="D129" s="218" t="s">
        <v>125</v>
      </c>
      <c r="E129" s="219" t="s">
        <v>312</v>
      </c>
      <c r="F129" s="220" t="s">
        <v>313</v>
      </c>
      <c r="G129" s="221" t="s">
        <v>314</v>
      </c>
      <c r="H129" s="222">
        <v>1</v>
      </c>
      <c r="I129" s="223">
        <v>32.460000000000001</v>
      </c>
      <c r="J129" s="223">
        <f>ROUND(I129*H129,2)</f>
        <v>32.460000000000001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156</v>
      </c>
      <c r="AT129" s="229" t="s">
        <v>125</v>
      </c>
      <c r="AU129" s="229" t="s">
        <v>130</v>
      </c>
      <c r="AY129" s="14" t="s">
        <v>122</v>
      </c>
      <c r="BE129" s="230">
        <f>IF(N129="základná",J129,0)</f>
        <v>0</v>
      </c>
      <c r="BF129" s="230">
        <f>IF(N129="znížená",J129,0)</f>
        <v>32.460000000000001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130</v>
      </c>
      <c r="BK129" s="230">
        <f>ROUND(I129*H129,2)</f>
        <v>32.460000000000001</v>
      </c>
      <c r="BL129" s="14" t="s">
        <v>156</v>
      </c>
      <c r="BM129" s="229" t="s">
        <v>135</v>
      </c>
    </row>
    <row r="130" s="2" customFormat="1" ht="16.5" customHeight="1">
      <c r="A130" s="29"/>
      <c r="B130" s="30"/>
      <c r="C130" s="231" t="s">
        <v>121</v>
      </c>
      <c r="D130" s="231" t="s">
        <v>119</v>
      </c>
      <c r="E130" s="232" t="s">
        <v>315</v>
      </c>
      <c r="F130" s="233" t="s">
        <v>316</v>
      </c>
      <c r="G130" s="234" t="s">
        <v>138</v>
      </c>
      <c r="H130" s="235">
        <v>1</v>
      </c>
      <c r="I130" s="236">
        <v>601.91999999999996</v>
      </c>
      <c r="J130" s="236">
        <f>ROUND(I130*H130,2)</f>
        <v>601.91999999999996</v>
      </c>
      <c r="K130" s="237"/>
      <c r="L130" s="238"/>
      <c r="M130" s="239" t="s">
        <v>1</v>
      </c>
      <c r="N130" s="240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183</v>
      </c>
      <c r="AT130" s="229" t="s">
        <v>119</v>
      </c>
      <c r="AU130" s="229" t="s">
        <v>130</v>
      </c>
      <c r="AY130" s="14" t="s">
        <v>122</v>
      </c>
      <c r="BE130" s="230">
        <f>IF(N130="základná",J130,0)</f>
        <v>0</v>
      </c>
      <c r="BF130" s="230">
        <f>IF(N130="znížená",J130,0)</f>
        <v>601.91999999999996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130</v>
      </c>
      <c r="BK130" s="230">
        <f>ROUND(I130*H130,2)</f>
        <v>601.91999999999996</v>
      </c>
      <c r="BL130" s="14" t="s">
        <v>156</v>
      </c>
      <c r="BM130" s="229" t="s">
        <v>139</v>
      </c>
    </row>
    <row r="131" s="2" customFormat="1" ht="21.75" customHeight="1">
      <c r="A131" s="29"/>
      <c r="B131" s="30"/>
      <c r="C131" s="218" t="s">
        <v>135</v>
      </c>
      <c r="D131" s="218" t="s">
        <v>125</v>
      </c>
      <c r="E131" s="219" t="s">
        <v>317</v>
      </c>
      <c r="F131" s="220" t="s">
        <v>318</v>
      </c>
      <c r="G131" s="221" t="s">
        <v>250</v>
      </c>
      <c r="H131" s="222">
        <v>6.4100000000000001</v>
      </c>
      <c r="I131" s="223">
        <v>1.1000000000000001</v>
      </c>
      <c r="J131" s="223">
        <f>ROUND(I131*H131,2)</f>
        <v>7.0499999999999998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156</v>
      </c>
      <c r="AT131" s="229" t="s">
        <v>125</v>
      </c>
      <c r="AU131" s="229" t="s">
        <v>130</v>
      </c>
      <c r="AY131" s="14" t="s">
        <v>122</v>
      </c>
      <c r="BE131" s="230">
        <f>IF(N131="základná",J131,0)</f>
        <v>0</v>
      </c>
      <c r="BF131" s="230">
        <f>IF(N131="znížená",J131,0)</f>
        <v>7.0499999999999998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130</v>
      </c>
      <c r="BK131" s="230">
        <f>ROUND(I131*H131,2)</f>
        <v>7.0499999999999998</v>
      </c>
      <c r="BL131" s="14" t="s">
        <v>156</v>
      </c>
      <c r="BM131" s="229" t="s">
        <v>142</v>
      </c>
    </row>
    <row r="132" s="12" customFormat="1" ht="22.8" customHeight="1">
      <c r="A132" s="12"/>
      <c r="B132" s="203"/>
      <c r="C132" s="204"/>
      <c r="D132" s="205" t="s">
        <v>72</v>
      </c>
      <c r="E132" s="216" t="s">
        <v>319</v>
      </c>
      <c r="F132" s="216" t="s">
        <v>320</v>
      </c>
      <c r="G132" s="204"/>
      <c r="H132" s="204"/>
      <c r="I132" s="204"/>
      <c r="J132" s="217">
        <f>BK132</f>
        <v>44</v>
      </c>
      <c r="K132" s="204"/>
      <c r="L132" s="208"/>
      <c r="M132" s="209"/>
      <c r="N132" s="210"/>
      <c r="O132" s="210"/>
      <c r="P132" s="211">
        <f>SUM(P133:P134)</f>
        <v>0</v>
      </c>
      <c r="Q132" s="210"/>
      <c r="R132" s="211">
        <f>SUM(R133:R134)</f>
        <v>0</v>
      </c>
      <c r="S132" s="210"/>
      <c r="T132" s="212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130</v>
      </c>
      <c r="AT132" s="214" t="s">
        <v>72</v>
      </c>
      <c r="AU132" s="214" t="s">
        <v>81</v>
      </c>
      <c r="AY132" s="213" t="s">
        <v>122</v>
      </c>
      <c r="BK132" s="215">
        <f>SUM(BK133:BK134)</f>
        <v>44</v>
      </c>
    </row>
    <row r="133" s="2" customFormat="1" ht="24.15" customHeight="1">
      <c r="A133" s="29"/>
      <c r="B133" s="30"/>
      <c r="C133" s="218" t="s">
        <v>143</v>
      </c>
      <c r="D133" s="218" t="s">
        <v>125</v>
      </c>
      <c r="E133" s="219" t="s">
        <v>321</v>
      </c>
      <c r="F133" s="220" t="s">
        <v>322</v>
      </c>
      <c r="G133" s="221" t="s">
        <v>138</v>
      </c>
      <c r="H133" s="222">
        <v>2</v>
      </c>
      <c r="I133" s="223">
        <v>3.7799999999999998</v>
      </c>
      <c r="J133" s="223">
        <f>ROUND(I133*H133,2)</f>
        <v>7.5599999999999996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156</v>
      </c>
      <c r="AT133" s="229" t="s">
        <v>125</v>
      </c>
      <c r="AU133" s="229" t="s">
        <v>130</v>
      </c>
      <c r="AY133" s="14" t="s">
        <v>122</v>
      </c>
      <c r="BE133" s="230">
        <f>IF(N133="základná",J133,0)</f>
        <v>0</v>
      </c>
      <c r="BF133" s="230">
        <f>IF(N133="znížená",J133,0)</f>
        <v>7.5599999999999996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130</v>
      </c>
      <c r="BK133" s="230">
        <f>ROUND(I133*H133,2)</f>
        <v>7.5599999999999996</v>
      </c>
      <c r="BL133" s="14" t="s">
        <v>156</v>
      </c>
      <c r="BM133" s="229" t="s">
        <v>146</v>
      </c>
    </row>
    <row r="134" s="2" customFormat="1" ht="21.75" customHeight="1">
      <c r="A134" s="29"/>
      <c r="B134" s="30"/>
      <c r="C134" s="218" t="s">
        <v>139</v>
      </c>
      <c r="D134" s="218" t="s">
        <v>125</v>
      </c>
      <c r="E134" s="219" t="s">
        <v>323</v>
      </c>
      <c r="F134" s="220" t="s">
        <v>324</v>
      </c>
      <c r="G134" s="221" t="s">
        <v>138</v>
      </c>
      <c r="H134" s="222">
        <v>4</v>
      </c>
      <c r="I134" s="223">
        <v>9.1099999999999994</v>
      </c>
      <c r="J134" s="223">
        <f>ROUND(I134*H134,2)</f>
        <v>36.439999999999998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156</v>
      </c>
      <c r="AT134" s="229" t="s">
        <v>125</v>
      </c>
      <c r="AU134" s="229" t="s">
        <v>130</v>
      </c>
      <c r="AY134" s="14" t="s">
        <v>122</v>
      </c>
      <c r="BE134" s="230">
        <f>IF(N134="základná",J134,0)</f>
        <v>0</v>
      </c>
      <c r="BF134" s="230">
        <f>IF(N134="znížená",J134,0)</f>
        <v>36.439999999999998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130</v>
      </c>
      <c r="BK134" s="230">
        <f>ROUND(I134*H134,2)</f>
        <v>36.439999999999998</v>
      </c>
      <c r="BL134" s="14" t="s">
        <v>156</v>
      </c>
      <c r="BM134" s="229" t="s">
        <v>149</v>
      </c>
    </row>
    <row r="135" s="12" customFormat="1" ht="22.8" customHeight="1">
      <c r="A135" s="12"/>
      <c r="B135" s="203"/>
      <c r="C135" s="204"/>
      <c r="D135" s="205" t="s">
        <v>72</v>
      </c>
      <c r="E135" s="216" t="s">
        <v>325</v>
      </c>
      <c r="F135" s="216" t="s">
        <v>326</v>
      </c>
      <c r="G135" s="204"/>
      <c r="H135" s="204"/>
      <c r="I135" s="204"/>
      <c r="J135" s="217">
        <f>BK135</f>
        <v>2640.2600000000002</v>
      </c>
      <c r="K135" s="204"/>
      <c r="L135" s="208"/>
      <c r="M135" s="209"/>
      <c r="N135" s="210"/>
      <c r="O135" s="210"/>
      <c r="P135" s="211">
        <f>SUM(P136:P161)</f>
        <v>0</v>
      </c>
      <c r="Q135" s="210"/>
      <c r="R135" s="211">
        <f>SUM(R136:R161)</f>
        <v>0</v>
      </c>
      <c r="S135" s="210"/>
      <c r="T135" s="212">
        <f>SUM(T136:T161)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130</v>
      </c>
      <c r="AT135" s="214" t="s">
        <v>72</v>
      </c>
      <c r="AU135" s="214" t="s">
        <v>81</v>
      </c>
      <c r="AY135" s="213" t="s">
        <v>122</v>
      </c>
      <c r="BK135" s="215">
        <f>SUM(BK136:BK161)</f>
        <v>2640.2600000000002</v>
      </c>
    </row>
    <row r="136" s="2" customFormat="1" ht="24.15" customHeight="1">
      <c r="A136" s="29"/>
      <c r="B136" s="30"/>
      <c r="C136" s="218" t="s">
        <v>150</v>
      </c>
      <c r="D136" s="218" t="s">
        <v>125</v>
      </c>
      <c r="E136" s="219" t="s">
        <v>327</v>
      </c>
      <c r="F136" s="220" t="s">
        <v>328</v>
      </c>
      <c r="G136" s="221" t="s">
        <v>138</v>
      </c>
      <c r="H136" s="222">
        <v>96</v>
      </c>
      <c r="I136" s="223">
        <v>3.1099999999999999</v>
      </c>
      <c r="J136" s="223">
        <f>ROUND(I136*H136,2)</f>
        <v>298.56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156</v>
      </c>
      <c r="AT136" s="229" t="s">
        <v>125</v>
      </c>
      <c r="AU136" s="229" t="s">
        <v>130</v>
      </c>
      <c r="AY136" s="14" t="s">
        <v>122</v>
      </c>
      <c r="BE136" s="230">
        <f>IF(N136="základná",J136,0)</f>
        <v>0</v>
      </c>
      <c r="BF136" s="230">
        <f>IF(N136="znížená",J136,0)</f>
        <v>298.56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130</v>
      </c>
      <c r="BK136" s="230">
        <f>ROUND(I136*H136,2)</f>
        <v>298.56</v>
      </c>
      <c r="BL136" s="14" t="s">
        <v>156</v>
      </c>
      <c r="BM136" s="229" t="s">
        <v>153</v>
      </c>
    </row>
    <row r="137" s="2" customFormat="1" ht="24.15" customHeight="1">
      <c r="A137" s="29"/>
      <c r="B137" s="30"/>
      <c r="C137" s="218" t="s">
        <v>142</v>
      </c>
      <c r="D137" s="218" t="s">
        <v>125</v>
      </c>
      <c r="E137" s="219" t="s">
        <v>329</v>
      </c>
      <c r="F137" s="220" t="s">
        <v>330</v>
      </c>
      <c r="G137" s="221" t="s">
        <v>138</v>
      </c>
      <c r="H137" s="222">
        <v>10</v>
      </c>
      <c r="I137" s="223">
        <v>3.8799999999999999</v>
      </c>
      <c r="J137" s="223">
        <f>ROUND(I137*H137,2)</f>
        <v>38.799999999999997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156</v>
      </c>
      <c r="AT137" s="229" t="s">
        <v>125</v>
      </c>
      <c r="AU137" s="229" t="s">
        <v>130</v>
      </c>
      <c r="AY137" s="14" t="s">
        <v>122</v>
      </c>
      <c r="BE137" s="230">
        <f>IF(N137="základná",J137,0)</f>
        <v>0</v>
      </c>
      <c r="BF137" s="230">
        <f>IF(N137="znížená",J137,0)</f>
        <v>38.799999999999997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130</v>
      </c>
      <c r="BK137" s="230">
        <f>ROUND(I137*H137,2)</f>
        <v>38.799999999999997</v>
      </c>
      <c r="BL137" s="14" t="s">
        <v>156</v>
      </c>
      <c r="BM137" s="229" t="s">
        <v>156</v>
      </c>
    </row>
    <row r="138" s="2" customFormat="1" ht="16.5" customHeight="1">
      <c r="A138" s="29"/>
      <c r="B138" s="30"/>
      <c r="C138" s="218" t="s">
        <v>157</v>
      </c>
      <c r="D138" s="218" t="s">
        <v>125</v>
      </c>
      <c r="E138" s="219" t="s">
        <v>331</v>
      </c>
      <c r="F138" s="220" t="s">
        <v>332</v>
      </c>
      <c r="G138" s="221" t="s">
        <v>138</v>
      </c>
      <c r="H138" s="222">
        <v>48</v>
      </c>
      <c r="I138" s="223">
        <v>3.0600000000000001</v>
      </c>
      <c r="J138" s="223">
        <f>ROUND(I138*H138,2)</f>
        <v>146.88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156</v>
      </c>
      <c r="AT138" s="229" t="s">
        <v>125</v>
      </c>
      <c r="AU138" s="229" t="s">
        <v>130</v>
      </c>
      <c r="AY138" s="14" t="s">
        <v>122</v>
      </c>
      <c r="BE138" s="230">
        <f>IF(N138="základná",J138,0)</f>
        <v>0</v>
      </c>
      <c r="BF138" s="230">
        <f>IF(N138="znížená",J138,0)</f>
        <v>146.88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130</v>
      </c>
      <c r="BK138" s="230">
        <f>ROUND(I138*H138,2)</f>
        <v>146.88</v>
      </c>
      <c r="BL138" s="14" t="s">
        <v>156</v>
      </c>
      <c r="BM138" s="229" t="s">
        <v>160</v>
      </c>
    </row>
    <row r="139" s="2" customFormat="1" ht="24.15" customHeight="1">
      <c r="A139" s="29"/>
      <c r="B139" s="30"/>
      <c r="C139" s="231" t="s">
        <v>146</v>
      </c>
      <c r="D139" s="231" t="s">
        <v>119</v>
      </c>
      <c r="E139" s="232" t="s">
        <v>333</v>
      </c>
      <c r="F139" s="233" t="s">
        <v>334</v>
      </c>
      <c r="G139" s="234" t="s">
        <v>138</v>
      </c>
      <c r="H139" s="235">
        <v>14</v>
      </c>
      <c r="I139" s="236">
        <v>10.560000000000001</v>
      </c>
      <c r="J139" s="236">
        <f>ROUND(I139*H139,2)</f>
        <v>147.84</v>
      </c>
      <c r="K139" s="237"/>
      <c r="L139" s="238"/>
      <c r="M139" s="239" t="s">
        <v>1</v>
      </c>
      <c r="N139" s="240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183</v>
      </c>
      <c r="AT139" s="229" t="s">
        <v>119</v>
      </c>
      <c r="AU139" s="229" t="s">
        <v>130</v>
      </c>
      <c r="AY139" s="14" t="s">
        <v>122</v>
      </c>
      <c r="BE139" s="230">
        <f>IF(N139="základná",J139,0)</f>
        <v>0</v>
      </c>
      <c r="BF139" s="230">
        <f>IF(N139="znížená",J139,0)</f>
        <v>147.84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130</v>
      </c>
      <c r="BK139" s="230">
        <f>ROUND(I139*H139,2)</f>
        <v>147.84</v>
      </c>
      <c r="BL139" s="14" t="s">
        <v>156</v>
      </c>
      <c r="BM139" s="229" t="s">
        <v>7</v>
      </c>
    </row>
    <row r="140" s="2" customFormat="1" ht="24.15" customHeight="1">
      <c r="A140" s="29"/>
      <c r="B140" s="30"/>
      <c r="C140" s="231" t="s">
        <v>163</v>
      </c>
      <c r="D140" s="231" t="s">
        <v>119</v>
      </c>
      <c r="E140" s="232" t="s">
        <v>335</v>
      </c>
      <c r="F140" s="233" t="s">
        <v>336</v>
      </c>
      <c r="G140" s="234" t="s">
        <v>138</v>
      </c>
      <c r="H140" s="235">
        <v>7</v>
      </c>
      <c r="I140" s="236">
        <v>11</v>
      </c>
      <c r="J140" s="236">
        <f>ROUND(I140*H140,2)</f>
        <v>77</v>
      </c>
      <c r="K140" s="237"/>
      <c r="L140" s="238"/>
      <c r="M140" s="239" t="s">
        <v>1</v>
      </c>
      <c r="N140" s="240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183</v>
      </c>
      <c r="AT140" s="229" t="s">
        <v>119</v>
      </c>
      <c r="AU140" s="229" t="s">
        <v>130</v>
      </c>
      <c r="AY140" s="14" t="s">
        <v>122</v>
      </c>
      <c r="BE140" s="230">
        <f>IF(N140="základná",J140,0)</f>
        <v>0</v>
      </c>
      <c r="BF140" s="230">
        <f>IF(N140="znížená",J140,0)</f>
        <v>77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130</v>
      </c>
      <c r="BK140" s="230">
        <f>ROUND(I140*H140,2)</f>
        <v>77</v>
      </c>
      <c r="BL140" s="14" t="s">
        <v>156</v>
      </c>
      <c r="BM140" s="229" t="s">
        <v>166</v>
      </c>
    </row>
    <row r="141" s="2" customFormat="1" ht="24.15" customHeight="1">
      <c r="A141" s="29"/>
      <c r="B141" s="30"/>
      <c r="C141" s="231" t="s">
        <v>149</v>
      </c>
      <c r="D141" s="231" t="s">
        <v>119</v>
      </c>
      <c r="E141" s="232" t="s">
        <v>337</v>
      </c>
      <c r="F141" s="233" t="s">
        <v>338</v>
      </c>
      <c r="G141" s="234" t="s">
        <v>138</v>
      </c>
      <c r="H141" s="235">
        <v>15</v>
      </c>
      <c r="I141" s="236">
        <v>12.1</v>
      </c>
      <c r="J141" s="236">
        <f>ROUND(I141*H141,2)</f>
        <v>181.5</v>
      </c>
      <c r="K141" s="237"/>
      <c r="L141" s="238"/>
      <c r="M141" s="239" t="s">
        <v>1</v>
      </c>
      <c r="N141" s="240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183</v>
      </c>
      <c r="AT141" s="229" t="s">
        <v>119</v>
      </c>
      <c r="AU141" s="229" t="s">
        <v>130</v>
      </c>
      <c r="AY141" s="14" t="s">
        <v>122</v>
      </c>
      <c r="BE141" s="230">
        <f>IF(N141="základná",J141,0)</f>
        <v>0</v>
      </c>
      <c r="BF141" s="230">
        <f>IF(N141="znížená",J141,0)</f>
        <v>181.5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130</v>
      </c>
      <c r="BK141" s="230">
        <f>ROUND(I141*H141,2)</f>
        <v>181.5</v>
      </c>
      <c r="BL141" s="14" t="s">
        <v>156</v>
      </c>
      <c r="BM141" s="229" t="s">
        <v>169</v>
      </c>
    </row>
    <row r="142" s="2" customFormat="1" ht="24.15" customHeight="1">
      <c r="A142" s="29"/>
      <c r="B142" s="30"/>
      <c r="C142" s="231" t="s">
        <v>170</v>
      </c>
      <c r="D142" s="231" t="s">
        <v>119</v>
      </c>
      <c r="E142" s="232" t="s">
        <v>339</v>
      </c>
      <c r="F142" s="233" t="s">
        <v>340</v>
      </c>
      <c r="G142" s="234" t="s">
        <v>138</v>
      </c>
      <c r="H142" s="235">
        <v>12</v>
      </c>
      <c r="I142" s="236">
        <v>12.16</v>
      </c>
      <c r="J142" s="236">
        <f>ROUND(I142*H142,2)</f>
        <v>145.91999999999999</v>
      </c>
      <c r="K142" s="237"/>
      <c r="L142" s="238"/>
      <c r="M142" s="239" t="s">
        <v>1</v>
      </c>
      <c r="N142" s="240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183</v>
      </c>
      <c r="AT142" s="229" t="s">
        <v>119</v>
      </c>
      <c r="AU142" s="229" t="s">
        <v>130</v>
      </c>
      <c r="AY142" s="14" t="s">
        <v>122</v>
      </c>
      <c r="BE142" s="230">
        <f>IF(N142="základná",J142,0)</f>
        <v>0</v>
      </c>
      <c r="BF142" s="230">
        <f>IF(N142="znížená",J142,0)</f>
        <v>145.91999999999999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130</v>
      </c>
      <c r="BK142" s="230">
        <f>ROUND(I142*H142,2)</f>
        <v>145.91999999999999</v>
      </c>
      <c r="BL142" s="14" t="s">
        <v>156</v>
      </c>
      <c r="BM142" s="229" t="s">
        <v>173</v>
      </c>
    </row>
    <row r="143" s="2" customFormat="1" ht="16.5" customHeight="1">
      <c r="A143" s="29"/>
      <c r="B143" s="30"/>
      <c r="C143" s="218" t="s">
        <v>153</v>
      </c>
      <c r="D143" s="218" t="s">
        <v>125</v>
      </c>
      <c r="E143" s="219" t="s">
        <v>341</v>
      </c>
      <c r="F143" s="220" t="s">
        <v>342</v>
      </c>
      <c r="G143" s="221" t="s">
        <v>138</v>
      </c>
      <c r="H143" s="222">
        <v>4</v>
      </c>
      <c r="I143" s="223">
        <v>3.77</v>
      </c>
      <c r="J143" s="223">
        <f>ROUND(I143*H143,2)</f>
        <v>15.08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156</v>
      </c>
      <c r="AT143" s="229" t="s">
        <v>125</v>
      </c>
      <c r="AU143" s="229" t="s">
        <v>130</v>
      </c>
      <c r="AY143" s="14" t="s">
        <v>122</v>
      </c>
      <c r="BE143" s="230">
        <f>IF(N143="základná",J143,0)</f>
        <v>0</v>
      </c>
      <c r="BF143" s="230">
        <f>IF(N143="znížená",J143,0)</f>
        <v>15.08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130</v>
      </c>
      <c r="BK143" s="230">
        <f>ROUND(I143*H143,2)</f>
        <v>15.08</v>
      </c>
      <c r="BL143" s="14" t="s">
        <v>156</v>
      </c>
      <c r="BM143" s="229" t="s">
        <v>176</v>
      </c>
    </row>
    <row r="144" s="2" customFormat="1" ht="24.15" customHeight="1">
      <c r="A144" s="29"/>
      <c r="B144" s="30"/>
      <c r="C144" s="231" t="s">
        <v>177</v>
      </c>
      <c r="D144" s="231" t="s">
        <v>119</v>
      </c>
      <c r="E144" s="232" t="s">
        <v>343</v>
      </c>
      <c r="F144" s="233" t="s">
        <v>344</v>
      </c>
      <c r="G144" s="234" t="s">
        <v>138</v>
      </c>
      <c r="H144" s="235">
        <v>1</v>
      </c>
      <c r="I144" s="236">
        <v>12.619999999999999</v>
      </c>
      <c r="J144" s="236">
        <f>ROUND(I144*H144,2)</f>
        <v>12.619999999999999</v>
      </c>
      <c r="K144" s="237"/>
      <c r="L144" s="238"/>
      <c r="M144" s="239" t="s">
        <v>1</v>
      </c>
      <c r="N144" s="240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183</v>
      </c>
      <c r="AT144" s="229" t="s">
        <v>119</v>
      </c>
      <c r="AU144" s="229" t="s">
        <v>130</v>
      </c>
      <c r="AY144" s="14" t="s">
        <v>122</v>
      </c>
      <c r="BE144" s="230">
        <f>IF(N144="základná",J144,0)</f>
        <v>0</v>
      </c>
      <c r="BF144" s="230">
        <f>IF(N144="znížená",J144,0)</f>
        <v>12.619999999999999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130</v>
      </c>
      <c r="BK144" s="230">
        <f>ROUND(I144*H144,2)</f>
        <v>12.619999999999999</v>
      </c>
      <c r="BL144" s="14" t="s">
        <v>156</v>
      </c>
      <c r="BM144" s="229" t="s">
        <v>180</v>
      </c>
    </row>
    <row r="145" s="2" customFormat="1" ht="24.15" customHeight="1">
      <c r="A145" s="29"/>
      <c r="B145" s="30"/>
      <c r="C145" s="231" t="s">
        <v>156</v>
      </c>
      <c r="D145" s="231" t="s">
        <v>119</v>
      </c>
      <c r="E145" s="232" t="s">
        <v>345</v>
      </c>
      <c r="F145" s="233" t="s">
        <v>346</v>
      </c>
      <c r="G145" s="234" t="s">
        <v>138</v>
      </c>
      <c r="H145" s="235">
        <v>3</v>
      </c>
      <c r="I145" s="236">
        <v>12.890000000000001</v>
      </c>
      <c r="J145" s="236">
        <f>ROUND(I145*H145,2)</f>
        <v>38.670000000000002</v>
      </c>
      <c r="K145" s="237"/>
      <c r="L145" s="238"/>
      <c r="M145" s="239" t="s">
        <v>1</v>
      </c>
      <c r="N145" s="240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183</v>
      </c>
      <c r="AT145" s="229" t="s">
        <v>119</v>
      </c>
      <c r="AU145" s="229" t="s">
        <v>130</v>
      </c>
      <c r="AY145" s="14" t="s">
        <v>122</v>
      </c>
      <c r="BE145" s="230">
        <f>IF(N145="základná",J145,0)</f>
        <v>0</v>
      </c>
      <c r="BF145" s="230">
        <f>IF(N145="znížená",J145,0)</f>
        <v>38.670000000000002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130</v>
      </c>
      <c r="BK145" s="230">
        <f>ROUND(I145*H145,2)</f>
        <v>38.670000000000002</v>
      </c>
      <c r="BL145" s="14" t="s">
        <v>156</v>
      </c>
      <c r="BM145" s="229" t="s">
        <v>183</v>
      </c>
    </row>
    <row r="146" s="2" customFormat="1" ht="24.15" customHeight="1">
      <c r="A146" s="29"/>
      <c r="B146" s="30"/>
      <c r="C146" s="218" t="s">
        <v>184</v>
      </c>
      <c r="D146" s="218" t="s">
        <v>125</v>
      </c>
      <c r="E146" s="219" t="s">
        <v>347</v>
      </c>
      <c r="F146" s="220" t="s">
        <v>348</v>
      </c>
      <c r="G146" s="221" t="s">
        <v>138</v>
      </c>
      <c r="H146" s="222">
        <v>20</v>
      </c>
      <c r="I146" s="223">
        <v>2.9199999999999999</v>
      </c>
      <c r="J146" s="223">
        <f>ROUND(I146*H146,2)</f>
        <v>58.399999999999999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156</v>
      </c>
      <c r="AT146" s="229" t="s">
        <v>125</v>
      </c>
      <c r="AU146" s="229" t="s">
        <v>130</v>
      </c>
      <c r="AY146" s="14" t="s">
        <v>122</v>
      </c>
      <c r="BE146" s="230">
        <f>IF(N146="základná",J146,0)</f>
        <v>0</v>
      </c>
      <c r="BF146" s="230">
        <f>IF(N146="znížená",J146,0)</f>
        <v>58.399999999999999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130</v>
      </c>
      <c r="BK146" s="230">
        <f>ROUND(I146*H146,2)</f>
        <v>58.399999999999999</v>
      </c>
      <c r="BL146" s="14" t="s">
        <v>156</v>
      </c>
      <c r="BM146" s="229" t="s">
        <v>187</v>
      </c>
    </row>
    <row r="147" s="2" customFormat="1" ht="24.15" customHeight="1">
      <c r="A147" s="29"/>
      <c r="B147" s="30"/>
      <c r="C147" s="231" t="s">
        <v>160</v>
      </c>
      <c r="D147" s="231" t="s">
        <v>119</v>
      </c>
      <c r="E147" s="232" t="s">
        <v>349</v>
      </c>
      <c r="F147" s="233" t="s">
        <v>350</v>
      </c>
      <c r="G147" s="234" t="s">
        <v>138</v>
      </c>
      <c r="H147" s="235">
        <v>14</v>
      </c>
      <c r="I147" s="236">
        <v>9.1300000000000008</v>
      </c>
      <c r="J147" s="236">
        <f>ROUND(I147*H147,2)</f>
        <v>127.81999999999999</v>
      </c>
      <c r="K147" s="237"/>
      <c r="L147" s="238"/>
      <c r="M147" s="239" t="s">
        <v>1</v>
      </c>
      <c r="N147" s="240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183</v>
      </c>
      <c r="AT147" s="229" t="s">
        <v>119</v>
      </c>
      <c r="AU147" s="229" t="s">
        <v>130</v>
      </c>
      <c r="AY147" s="14" t="s">
        <v>122</v>
      </c>
      <c r="BE147" s="230">
        <f>IF(N147="základná",J147,0)</f>
        <v>0</v>
      </c>
      <c r="BF147" s="230">
        <f>IF(N147="znížená",J147,0)</f>
        <v>127.81999999999999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130</v>
      </c>
      <c r="BK147" s="230">
        <f>ROUND(I147*H147,2)</f>
        <v>127.81999999999999</v>
      </c>
      <c r="BL147" s="14" t="s">
        <v>156</v>
      </c>
      <c r="BM147" s="229" t="s">
        <v>190</v>
      </c>
    </row>
    <row r="148" s="2" customFormat="1" ht="24.15" customHeight="1">
      <c r="A148" s="29"/>
      <c r="B148" s="30"/>
      <c r="C148" s="231" t="s">
        <v>191</v>
      </c>
      <c r="D148" s="231" t="s">
        <v>119</v>
      </c>
      <c r="E148" s="232" t="s">
        <v>351</v>
      </c>
      <c r="F148" s="233" t="s">
        <v>352</v>
      </c>
      <c r="G148" s="234" t="s">
        <v>138</v>
      </c>
      <c r="H148" s="235">
        <v>6</v>
      </c>
      <c r="I148" s="236">
        <v>9.1300000000000008</v>
      </c>
      <c r="J148" s="236">
        <f>ROUND(I148*H148,2)</f>
        <v>54.780000000000001</v>
      </c>
      <c r="K148" s="237"/>
      <c r="L148" s="238"/>
      <c r="M148" s="239" t="s">
        <v>1</v>
      </c>
      <c r="N148" s="240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183</v>
      </c>
      <c r="AT148" s="229" t="s">
        <v>119</v>
      </c>
      <c r="AU148" s="229" t="s">
        <v>130</v>
      </c>
      <c r="AY148" s="14" t="s">
        <v>122</v>
      </c>
      <c r="BE148" s="230">
        <f>IF(N148="základná",J148,0)</f>
        <v>0</v>
      </c>
      <c r="BF148" s="230">
        <f>IF(N148="znížená",J148,0)</f>
        <v>54.780000000000001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130</v>
      </c>
      <c r="BK148" s="230">
        <f>ROUND(I148*H148,2)</f>
        <v>54.780000000000001</v>
      </c>
      <c r="BL148" s="14" t="s">
        <v>156</v>
      </c>
      <c r="BM148" s="229" t="s">
        <v>194</v>
      </c>
    </row>
    <row r="149" s="2" customFormat="1" ht="24.15" customHeight="1">
      <c r="A149" s="29"/>
      <c r="B149" s="30"/>
      <c r="C149" s="218" t="s">
        <v>7</v>
      </c>
      <c r="D149" s="218" t="s">
        <v>125</v>
      </c>
      <c r="E149" s="219" t="s">
        <v>353</v>
      </c>
      <c r="F149" s="220" t="s">
        <v>354</v>
      </c>
      <c r="G149" s="221" t="s">
        <v>138</v>
      </c>
      <c r="H149" s="222">
        <v>28</v>
      </c>
      <c r="I149" s="223">
        <v>3.2000000000000002</v>
      </c>
      <c r="J149" s="223">
        <f>ROUND(I149*H149,2)</f>
        <v>89.599999999999994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156</v>
      </c>
      <c r="AT149" s="229" t="s">
        <v>125</v>
      </c>
      <c r="AU149" s="229" t="s">
        <v>130</v>
      </c>
      <c r="AY149" s="14" t="s">
        <v>122</v>
      </c>
      <c r="BE149" s="230">
        <f>IF(N149="základná",J149,0)</f>
        <v>0</v>
      </c>
      <c r="BF149" s="230">
        <f>IF(N149="znížená",J149,0)</f>
        <v>89.599999999999994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130</v>
      </c>
      <c r="BK149" s="230">
        <f>ROUND(I149*H149,2)</f>
        <v>89.599999999999994</v>
      </c>
      <c r="BL149" s="14" t="s">
        <v>156</v>
      </c>
      <c r="BM149" s="229" t="s">
        <v>197</v>
      </c>
    </row>
    <row r="150" s="2" customFormat="1" ht="24.15" customHeight="1">
      <c r="A150" s="29"/>
      <c r="B150" s="30"/>
      <c r="C150" s="231" t="s">
        <v>198</v>
      </c>
      <c r="D150" s="231" t="s">
        <v>119</v>
      </c>
      <c r="E150" s="232" t="s">
        <v>355</v>
      </c>
      <c r="F150" s="233" t="s">
        <v>356</v>
      </c>
      <c r="G150" s="234" t="s">
        <v>138</v>
      </c>
      <c r="H150" s="235">
        <v>15</v>
      </c>
      <c r="I150" s="236">
        <v>10.199999999999999</v>
      </c>
      <c r="J150" s="236">
        <f>ROUND(I150*H150,2)</f>
        <v>153</v>
      </c>
      <c r="K150" s="237"/>
      <c r="L150" s="238"/>
      <c r="M150" s="239" t="s">
        <v>1</v>
      </c>
      <c r="N150" s="240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183</v>
      </c>
      <c r="AT150" s="229" t="s">
        <v>119</v>
      </c>
      <c r="AU150" s="229" t="s">
        <v>130</v>
      </c>
      <c r="AY150" s="14" t="s">
        <v>122</v>
      </c>
      <c r="BE150" s="230">
        <f>IF(N150="základná",J150,0)</f>
        <v>0</v>
      </c>
      <c r="BF150" s="230">
        <f>IF(N150="znížená",J150,0)</f>
        <v>153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130</v>
      </c>
      <c r="BK150" s="230">
        <f>ROUND(I150*H150,2)</f>
        <v>153</v>
      </c>
      <c r="BL150" s="14" t="s">
        <v>156</v>
      </c>
      <c r="BM150" s="229" t="s">
        <v>201</v>
      </c>
    </row>
    <row r="151" s="2" customFormat="1" ht="24.15" customHeight="1">
      <c r="A151" s="29"/>
      <c r="B151" s="30"/>
      <c r="C151" s="231" t="s">
        <v>166</v>
      </c>
      <c r="D151" s="231" t="s">
        <v>119</v>
      </c>
      <c r="E151" s="232" t="s">
        <v>357</v>
      </c>
      <c r="F151" s="233" t="s">
        <v>358</v>
      </c>
      <c r="G151" s="234" t="s">
        <v>138</v>
      </c>
      <c r="H151" s="235">
        <v>13</v>
      </c>
      <c r="I151" s="236">
        <v>10.199999999999999</v>
      </c>
      <c r="J151" s="236">
        <f>ROUND(I151*H151,2)</f>
        <v>132.59999999999999</v>
      </c>
      <c r="K151" s="237"/>
      <c r="L151" s="238"/>
      <c r="M151" s="239" t="s">
        <v>1</v>
      </c>
      <c r="N151" s="240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183</v>
      </c>
      <c r="AT151" s="229" t="s">
        <v>119</v>
      </c>
      <c r="AU151" s="229" t="s">
        <v>130</v>
      </c>
      <c r="AY151" s="14" t="s">
        <v>122</v>
      </c>
      <c r="BE151" s="230">
        <f>IF(N151="základná",J151,0)</f>
        <v>0</v>
      </c>
      <c r="BF151" s="230">
        <f>IF(N151="znížená",J151,0)</f>
        <v>132.59999999999999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130</v>
      </c>
      <c r="BK151" s="230">
        <f>ROUND(I151*H151,2)</f>
        <v>132.59999999999999</v>
      </c>
      <c r="BL151" s="14" t="s">
        <v>156</v>
      </c>
      <c r="BM151" s="229" t="s">
        <v>204</v>
      </c>
    </row>
    <row r="152" s="2" customFormat="1" ht="24.15" customHeight="1">
      <c r="A152" s="29"/>
      <c r="B152" s="30"/>
      <c r="C152" s="218" t="s">
        <v>205</v>
      </c>
      <c r="D152" s="218" t="s">
        <v>125</v>
      </c>
      <c r="E152" s="219" t="s">
        <v>359</v>
      </c>
      <c r="F152" s="220" t="s">
        <v>360</v>
      </c>
      <c r="G152" s="221" t="s">
        <v>138</v>
      </c>
      <c r="H152" s="222">
        <v>4</v>
      </c>
      <c r="I152" s="223">
        <v>3.8799999999999999</v>
      </c>
      <c r="J152" s="223">
        <f>ROUND(I152*H152,2)</f>
        <v>15.52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156</v>
      </c>
      <c r="AT152" s="229" t="s">
        <v>125</v>
      </c>
      <c r="AU152" s="229" t="s">
        <v>130</v>
      </c>
      <c r="AY152" s="14" t="s">
        <v>122</v>
      </c>
      <c r="BE152" s="230">
        <f>IF(N152="základná",J152,0)</f>
        <v>0</v>
      </c>
      <c r="BF152" s="230">
        <f>IF(N152="znížená",J152,0)</f>
        <v>15.52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130</v>
      </c>
      <c r="BK152" s="230">
        <f>ROUND(I152*H152,2)</f>
        <v>15.52</v>
      </c>
      <c r="BL152" s="14" t="s">
        <v>156</v>
      </c>
      <c r="BM152" s="229" t="s">
        <v>208</v>
      </c>
    </row>
    <row r="153" s="2" customFormat="1" ht="24.15" customHeight="1">
      <c r="A153" s="29"/>
      <c r="B153" s="30"/>
      <c r="C153" s="231" t="s">
        <v>169</v>
      </c>
      <c r="D153" s="231" t="s">
        <v>119</v>
      </c>
      <c r="E153" s="232" t="s">
        <v>361</v>
      </c>
      <c r="F153" s="233" t="s">
        <v>362</v>
      </c>
      <c r="G153" s="234" t="s">
        <v>138</v>
      </c>
      <c r="H153" s="235">
        <v>1</v>
      </c>
      <c r="I153" s="236">
        <v>11.880000000000001</v>
      </c>
      <c r="J153" s="236">
        <f>ROUND(I153*H153,2)</f>
        <v>11.880000000000001</v>
      </c>
      <c r="K153" s="237"/>
      <c r="L153" s="238"/>
      <c r="M153" s="239" t="s">
        <v>1</v>
      </c>
      <c r="N153" s="240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183</v>
      </c>
      <c r="AT153" s="229" t="s">
        <v>119</v>
      </c>
      <c r="AU153" s="229" t="s">
        <v>130</v>
      </c>
      <c r="AY153" s="14" t="s">
        <v>122</v>
      </c>
      <c r="BE153" s="230">
        <f>IF(N153="základná",J153,0)</f>
        <v>0</v>
      </c>
      <c r="BF153" s="230">
        <f>IF(N153="znížená",J153,0)</f>
        <v>11.880000000000001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130</v>
      </c>
      <c r="BK153" s="230">
        <f>ROUND(I153*H153,2)</f>
        <v>11.880000000000001</v>
      </c>
      <c r="BL153" s="14" t="s">
        <v>156</v>
      </c>
      <c r="BM153" s="229" t="s">
        <v>211</v>
      </c>
    </row>
    <row r="154" s="2" customFormat="1" ht="24.15" customHeight="1">
      <c r="A154" s="29"/>
      <c r="B154" s="30"/>
      <c r="C154" s="231" t="s">
        <v>212</v>
      </c>
      <c r="D154" s="231" t="s">
        <v>119</v>
      </c>
      <c r="E154" s="232" t="s">
        <v>363</v>
      </c>
      <c r="F154" s="233" t="s">
        <v>364</v>
      </c>
      <c r="G154" s="234" t="s">
        <v>138</v>
      </c>
      <c r="H154" s="235">
        <v>1</v>
      </c>
      <c r="I154" s="236">
        <v>12.109999999999999</v>
      </c>
      <c r="J154" s="236">
        <f>ROUND(I154*H154,2)</f>
        <v>12.109999999999999</v>
      </c>
      <c r="K154" s="237"/>
      <c r="L154" s="238"/>
      <c r="M154" s="239" t="s">
        <v>1</v>
      </c>
      <c r="N154" s="240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183</v>
      </c>
      <c r="AT154" s="229" t="s">
        <v>119</v>
      </c>
      <c r="AU154" s="229" t="s">
        <v>130</v>
      </c>
      <c r="AY154" s="14" t="s">
        <v>122</v>
      </c>
      <c r="BE154" s="230">
        <f>IF(N154="základná",J154,0)</f>
        <v>0</v>
      </c>
      <c r="BF154" s="230">
        <f>IF(N154="znížená",J154,0)</f>
        <v>12.109999999999999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130</v>
      </c>
      <c r="BK154" s="230">
        <f>ROUND(I154*H154,2)</f>
        <v>12.109999999999999</v>
      </c>
      <c r="BL154" s="14" t="s">
        <v>156</v>
      </c>
      <c r="BM154" s="229" t="s">
        <v>215</v>
      </c>
    </row>
    <row r="155" s="2" customFormat="1" ht="24.15" customHeight="1">
      <c r="A155" s="29"/>
      <c r="B155" s="30"/>
      <c r="C155" s="231" t="s">
        <v>173</v>
      </c>
      <c r="D155" s="231" t="s">
        <v>119</v>
      </c>
      <c r="E155" s="232" t="s">
        <v>365</v>
      </c>
      <c r="F155" s="233" t="s">
        <v>366</v>
      </c>
      <c r="G155" s="234" t="s">
        <v>138</v>
      </c>
      <c r="H155" s="235">
        <v>2</v>
      </c>
      <c r="I155" s="236">
        <v>12.57</v>
      </c>
      <c r="J155" s="236">
        <f>ROUND(I155*H155,2)</f>
        <v>25.140000000000001</v>
      </c>
      <c r="K155" s="237"/>
      <c r="L155" s="238"/>
      <c r="M155" s="239" t="s">
        <v>1</v>
      </c>
      <c r="N155" s="240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183</v>
      </c>
      <c r="AT155" s="229" t="s">
        <v>119</v>
      </c>
      <c r="AU155" s="229" t="s">
        <v>130</v>
      </c>
      <c r="AY155" s="14" t="s">
        <v>122</v>
      </c>
      <c r="BE155" s="230">
        <f>IF(N155="základná",J155,0)</f>
        <v>0</v>
      </c>
      <c r="BF155" s="230">
        <f>IF(N155="znížená",J155,0)</f>
        <v>25.140000000000001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130</v>
      </c>
      <c r="BK155" s="230">
        <f>ROUND(I155*H155,2)</f>
        <v>25.140000000000001</v>
      </c>
      <c r="BL155" s="14" t="s">
        <v>156</v>
      </c>
      <c r="BM155" s="229" t="s">
        <v>218</v>
      </c>
    </row>
    <row r="156" s="2" customFormat="1" ht="21.75" customHeight="1">
      <c r="A156" s="29"/>
      <c r="B156" s="30"/>
      <c r="C156" s="218" t="s">
        <v>219</v>
      </c>
      <c r="D156" s="218" t="s">
        <v>125</v>
      </c>
      <c r="E156" s="219" t="s">
        <v>367</v>
      </c>
      <c r="F156" s="220" t="s">
        <v>368</v>
      </c>
      <c r="G156" s="221" t="s">
        <v>314</v>
      </c>
      <c r="H156" s="222">
        <v>52</v>
      </c>
      <c r="I156" s="223">
        <v>1.6799999999999999</v>
      </c>
      <c r="J156" s="223">
        <f>ROUND(I156*H156,2)</f>
        <v>87.359999999999999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156</v>
      </c>
      <c r="AT156" s="229" t="s">
        <v>125</v>
      </c>
      <c r="AU156" s="229" t="s">
        <v>130</v>
      </c>
      <c r="AY156" s="14" t="s">
        <v>122</v>
      </c>
      <c r="BE156" s="230">
        <f>IF(N156="základná",J156,0)</f>
        <v>0</v>
      </c>
      <c r="BF156" s="230">
        <f>IF(N156="znížená",J156,0)</f>
        <v>87.359999999999999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130</v>
      </c>
      <c r="BK156" s="230">
        <f>ROUND(I156*H156,2)</f>
        <v>87.359999999999999</v>
      </c>
      <c r="BL156" s="14" t="s">
        <v>156</v>
      </c>
      <c r="BM156" s="229" t="s">
        <v>222</v>
      </c>
    </row>
    <row r="157" s="2" customFormat="1" ht="16.5" customHeight="1">
      <c r="A157" s="29"/>
      <c r="B157" s="30"/>
      <c r="C157" s="231" t="s">
        <v>176</v>
      </c>
      <c r="D157" s="231" t="s">
        <v>119</v>
      </c>
      <c r="E157" s="232" t="s">
        <v>369</v>
      </c>
      <c r="F157" s="233" t="s">
        <v>370</v>
      </c>
      <c r="G157" s="234" t="s">
        <v>138</v>
      </c>
      <c r="H157" s="235">
        <v>52</v>
      </c>
      <c r="I157" s="236">
        <v>9.3900000000000006</v>
      </c>
      <c r="J157" s="236">
        <f>ROUND(I157*H157,2)</f>
        <v>488.27999999999997</v>
      </c>
      <c r="K157" s="237"/>
      <c r="L157" s="238"/>
      <c r="M157" s="239" t="s">
        <v>1</v>
      </c>
      <c r="N157" s="240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183</v>
      </c>
      <c r="AT157" s="229" t="s">
        <v>119</v>
      </c>
      <c r="AU157" s="229" t="s">
        <v>130</v>
      </c>
      <c r="AY157" s="14" t="s">
        <v>122</v>
      </c>
      <c r="BE157" s="230">
        <f>IF(N157="základná",J157,0)</f>
        <v>0</v>
      </c>
      <c r="BF157" s="230">
        <f>IF(N157="znížená",J157,0)</f>
        <v>488.27999999999997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130</v>
      </c>
      <c r="BK157" s="230">
        <f>ROUND(I157*H157,2)</f>
        <v>488.27999999999997</v>
      </c>
      <c r="BL157" s="14" t="s">
        <v>156</v>
      </c>
      <c r="BM157" s="229" t="s">
        <v>225</v>
      </c>
    </row>
    <row r="158" s="2" customFormat="1" ht="16.5" customHeight="1">
      <c r="A158" s="29"/>
      <c r="B158" s="30"/>
      <c r="C158" s="231" t="s">
        <v>226</v>
      </c>
      <c r="D158" s="231" t="s">
        <v>119</v>
      </c>
      <c r="E158" s="232" t="s">
        <v>371</v>
      </c>
      <c r="F158" s="233" t="s">
        <v>372</v>
      </c>
      <c r="G158" s="234" t="s">
        <v>138</v>
      </c>
      <c r="H158" s="235">
        <v>52</v>
      </c>
      <c r="I158" s="236">
        <v>2.4500000000000002</v>
      </c>
      <c r="J158" s="236">
        <f>ROUND(I158*H158,2)</f>
        <v>127.40000000000001</v>
      </c>
      <c r="K158" s="237"/>
      <c r="L158" s="238"/>
      <c r="M158" s="239" t="s">
        <v>1</v>
      </c>
      <c r="N158" s="240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183</v>
      </c>
      <c r="AT158" s="229" t="s">
        <v>119</v>
      </c>
      <c r="AU158" s="229" t="s">
        <v>130</v>
      </c>
      <c r="AY158" s="14" t="s">
        <v>122</v>
      </c>
      <c r="BE158" s="230">
        <f>IF(N158="základná",J158,0)</f>
        <v>0</v>
      </c>
      <c r="BF158" s="230">
        <f>IF(N158="znížená",J158,0)</f>
        <v>127.40000000000001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130</v>
      </c>
      <c r="BK158" s="230">
        <f>ROUND(I158*H158,2)</f>
        <v>127.40000000000001</v>
      </c>
      <c r="BL158" s="14" t="s">
        <v>156</v>
      </c>
      <c r="BM158" s="229" t="s">
        <v>229</v>
      </c>
    </row>
    <row r="159" s="2" customFormat="1" ht="24.15" customHeight="1">
      <c r="A159" s="29"/>
      <c r="B159" s="30"/>
      <c r="C159" s="218" t="s">
        <v>180</v>
      </c>
      <c r="D159" s="218" t="s">
        <v>125</v>
      </c>
      <c r="E159" s="219" t="s">
        <v>373</v>
      </c>
      <c r="F159" s="220" t="s">
        <v>374</v>
      </c>
      <c r="G159" s="221" t="s">
        <v>138</v>
      </c>
      <c r="H159" s="222">
        <v>48</v>
      </c>
      <c r="I159" s="223">
        <v>2.77</v>
      </c>
      <c r="J159" s="223">
        <f>ROUND(I159*H159,2)</f>
        <v>132.96000000000001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156</v>
      </c>
      <c r="AT159" s="229" t="s">
        <v>125</v>
      </c>
      <c r="AU159" s="229" t="s">
        <v>130</v>
      </c>
      <c r="AY159" s="14" t="s">
        <v>122</v>
      </c>
      <c r="BE159" s="230">
        <f>IF(N159="základná",J159,0)</f>
        <v>0</v>
      </c>
      <c r="BF159" s="230">
        <f>IF(N159="znížená",J159,0)</f>
        <v>132.96000000000001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130</v>
      </c>
      <c r="BK159" s="230">
        <f>ROUND(I159*H159,2)</f>
        <v>132.96000000000001</v>
      </c>
      <c r="BL159" s="14" t="s">
        <v>156</v>
      </c>
      <c r="BM159" s="229" t="s">
        <v>232</v>
      </c>
    </row>
    <row r="160" s="2" customFormat="1" ht="24.15" customHeight="1">
      <c r="A160" s="29"/>
      <c r="B160" s="30"/>
      <c r="C160" s="218" t="s">
        <v>233</v>
      </c>
      <c r="D160" s="218" t="s">
        <v>125</v>
      </c>
      <c r="E160" s="219" t="s">
        <v>375</v>
      </c>
      <c r="F160" s="220" t="s">
        <v>376</v>
      </c>
      <c r="G160" s="221" t="s">
        <v>138</v>
      </c>
      <c r="H160" s="222">
        <v>4</v>
      </c>
      <c r="I160" s="223">
        <v>3.1600000000000001</v>
      </c>
      <c r="J160" s="223">
        <f>ROUND(I160*H160,2)</f>
        <v>12.640000000000001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156</v>
      </c>
      <c r="AT160" s="229" t="s">
        <v>125</v>
      </c>
      <c r="AU160" s="229" t="s">
        <v>130</v>
      </c>
      <c r="AY160" s="14" t="s">
        <v>122</v>
      </c>
      <c r="BE160" s="230">
        <f>IF(N160="základná",J160,0)</f>
        <v>0</v>
      </c>
      <c r="BF160" s="230">
        <f>IF(N160="znížená",J160,0)</f>
        <v>12.640000000000001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130</v>
      </c>
      <c r="BK160" s="230">
        <f>ROUND(I160*H160,2)</f>
        <v>12.640000000000001</v>
      </c>
      <c r="BL160" s="14" t="s">
        <v>156</v>
      </c>
      <c r="BM160" s="229" t="s">
        <v>236</v>
      </c>
    </row>
    <row r="161" s="2" customFormat="1" ht="24.15" customHeight="1">
      <c r="A161" s="29"/>
      <c r="B161" s="30"/>
      <c r="C161" s="218" t="s">
        <v>183</v>
      </c>
      <c r="D161" s="218" t="s">
        <v>125</v>
      </c>
      <c r="E161" s="219" t="s">
        <v>377</v>
      </c>
      <c r="F161" s="220" t="s">
        <v>378</v>
      </c>
      <c r="G161" s="221" t="s">
        <v>250</v>
      </c>
      <c r="H161" s="222">
        <v>26.32</v>
      </c>
      <c r="I161" s="223">
        <v>0.29999999999999999</v>
      </c>
      <c r="J161" s="223">
        <f>ROUND(I161*H161,2)</f>
        <v>7.9000000000000004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156</v>
      </c>
      <c r="AT161" s="229" t="s">
        <v>125</v>
      </c>
      <c r="AU161" s="229" t="s">
        <v>130</v>
      </c>
      <c r="AY161" s="14" t="s">
        <v>122</v>
      </c>
      <c r="BE161" s="230">
        <f>IF(N161="základná",J161,0)</f>
        <v>0</v>
      </c>
      <c r="BF161" s="230">
        <f>IF(N161="znížená",J161,0)</f>
        <v>7.9000000000000004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130</v>
      </c>
      <c r="BK161" s="230">
        <f>ROUND(I161*H161,2)</f>
        <v>7.9000000000000004</v>
      </c>
      <c r="BL161" s="14" t="s">
        <v>156</v>
      </c>
      <c r="BM161" s="229" t="s">
        <v>129</v>
      </c>
    </row>
    <row r="162" s="12" customFormat="1" ht="22.8" customHeight="1">
      <c r="A162" s="12"/>
      <c r="B162" s="203"/>
      <c r="C162" s="204"/>
      <c r="D162" s="205" t="s">
        <v>72</v>
      </c>
      <c r="E162" s="216" t="s">
        <v>379</v>
      </c>
      <c r="F162" s="216" t="s">
        <v>380</v>
      </c>
      <c r="G162" s="204"/>
      <c r="H162" s="204"/>
      <c r="I162" s="204"/>
      <c r="J162" s="217">
        <f>BK162</f>
        <v>865.03999999999996</v>
      </c>
      <c r="K162" s="204"/>
      <c r="L162" s="208"/>
      <c r="M162" s="209"/>
      <c r="N162" s="210"/>
      <c r="O162" s="210"/>
      <c r="P162" s="211">
        <f>SUM(P163:P169)</f>
        <v>0</v>
      </c>
      <c r="Q162" s="210"/>
      <c r="R162" s="211">
        <f>SUM(R163:R169)</f>
        <v>0</v>
      </c>
      <c r="S162" s="210"/>
      <c r="T162" s="212">
        <f>SUM(T163:T169)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130</v>
      </c>
      <c r="AT162" s="214" t="s">
        <v>72</v>
      </c>
      <c r="AU162" s="214" t="s">
        <v>81</v>
      </c>
      <c r="AY162" s="213" t="s">
        <v>122</v>
      </c>
      <c r="BK162" s="215">
        <f>SUM(BK163:BK169)</f>
        <v>865.03999999999996</v>
      </c>
    </row>
    <row r="163" s="2" customFormat="1" ht="24.15" customHeight="1">
      <c r="A163" s="29"/>
      <c r="B163" s="30"/>
      <c r="C163" s="218" t="s">
        <v>239</v>
      </c>
      <c r="D163" s="218" t="s">
        <v>125</v>
      </c>
      <c r="E163" s="219" t="s">
        <v>381</v>
      </c>
      <c r="F163" s="220" t="s">
        <v>382</v>
      </c>
      <c r="G163" s="221" t="s">
        <v>138</v>
      </c>
      <c r="H163" s="222">
        <v>57</v>
      </c>
      <c r="I163" s="223">
        <v>5.1100000000000003</v>
      </c>
      <c r="J163" s="223">
        <f>ROUND(I163*H163,2)</f>
        <v>291.26999999999998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156</v>
      </c>
      <c r="AT163" s="229" t="s">
        <v>125</v>
      </c>
      <c r="AU163" s="229" t="s">
        <v>130</v>
      </c>
      <c r="AY163" s="14" t="s">
        <v>122</v>
      </c>
      <c r="BE163" s="230">
        <f>IF(N163="základná",J163,0)</f>
        <v>0</v>
      </c>
      <c r="BF163" s="230">
        <f>IF(N163="znížená",J163,0)</f>
        <v>291.26999999999998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130</v>
      </c>
      <c r="BK163" s="230">
        <f>ROUND(I163*H163,2)</f>
        <v>291.26999999999998</v>
      </c>
      <c r="BL163" s="14" t="s">
        <v>156</v>
      </c>
      <c r="BM163" s="229" t="s">
        <v>242</v>
      </c>
    </row>
    <row r="164" s="2" customFormat="1" ht="33" customHeight="1">
      <c r="A164" s="29"/>
      <c r="B164" s="30"/>
      <c r="C164" s="218" t="s">
        <v>187</v>
      </c>
      <c r="D164" s="218" t="s">
        <v>125</v>
      </c>
      <c r="E164" s="219" t="s">
        <v>383</v>
      </c>
      <c r="F164" s="220" t="s">
        <v>384</v>
      </c>
      <c r="G164" s="221" t="s">
        <v>138</v>
      </c>
      <c r="H164" s="222">
        <v>52</v>
      </c>
      <c r="I164" s="223">
        <v>3.5</v>
      </c>
      <c r="J164" s="223">
        <f>ROUND(I164*H164,2)</f>
        <v>182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156</v>
      </c>
      <c r="AT164" s="229" t="s">
        <v>125</v>
      </c>
      <c r="AU164" s="229" t="s">
        <v>130</v>
      </c>
      <c r="AY164" s="14" t="s">
        <v>122</v>
      </c>
      <c r="BE164" s="230">
        <f>IF(N164="základná",J164,0)</f>
        <v>0</v>
      </c>
      <c r="BF164" s="230">
        <f>IF(N164="znížená",J164,0)</f>
        <v>182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130</v>
      </c>
      <c r="BK164" s="230">
        <f>ROUND(I164*H164,2)</f>
        <v>182</v>
      </c>
      <c r="BL164" s="14" t="s">
        <v>156</v>
      </c>
      <c r="BM164" s="229" t="s">
        <v>246</v>
      </c>
    </row>
    <row r="165" s="2" customFormat="1" ht="24.15" customHeight="1">
      <c r="A165" s="29"/>
      <c r="B165" s="30"/>
      <c r="C165" s="218" t="s">
        <v>247</v>
      </c>
      <c r="D165" s="218" t="s">
        <v>125</v>
      </c>
      <c r="E165" s="219" t="s">
        <v>385</v>
      </c>
      <c r="F165" s="220" t="s">
        <v>386</v>
      </c>
      <c r="G165" s="221" t="s">
        <v>387</v>
      </c>
      <c r="H165" s="222">
        <v>9.8000000000000007</v>
      </c>
      <c r="I165" s="223">
        <v>1.27</v>
      </c>
      <c r="J165" s="223">
        <f>ROUND(I165*H165,2)</f>
        <v>12.449999999999999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156</v>
      </c>
      <c r="AT165" s="229" t="s">
        <v>125</v>
      </c>
      <c r="AU165" s="229" t="s">
        <v>130</v>
      </c>
      <c r="AY165" s="14" t="s">
        <v>122</v>
      </c>
      <c r="BE165" s="230">
        <f>IF(N165="základná",J165,0)</f>
        <v>0</v>
      </c>
      <c r="BF165" s="230">
        <f>IF(N165="znížená",J165,0)</f>
        <v>12.449999999999999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130</v>
      </c>
      <c r="BK165" s="230">
        <f>ROUND(I165*H165,2)</f>
        <v>12.449999999999999</v>
      </c>
      <c r="BL165" s="14" t="s">
        <v>156</v>
      </c>
      <c r="BM165" s="229" t="s">
        <v>251</v>
      </c>
    </row>
    <row r="166" s="2" customFormat="1" ht="24.15" customHeight="1">
      <c r="A166" s="29"/>
      <c r="B166" s="30"/>
      <c r="C166" s="218" t="s">
        <v>190</v>
      </c>
      <c r="D166" s="218" t="s">
        <v>125</v>
      </c>
      <c r="E166" s="219" t="s">
        <v>388</v>
      </c>
      <c r="F166" s="220" t="s">
        <v>389</v>
      </c>
      <c r="G166" s="221" t="s">
        <v>387</v>
      </c>
      <c r="H166" s="222">
        <v>310</v>
      </c>
      <c r="I166" s="223">
        <v>0.46999999999999997</v>
      </c>
      <c r="J166" s="223">
        <f>ROUND(I166*H166,2)</f>
        <v>145.69999999999999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156</v>
      </c>
      <c r="AT166" s="229" t="s">
        <v>125</v>
      </c>
      <c r="AU166" s="229" t="s">
        <v>130</v>
      </c>
      <c r="AY166" s="14" t="s">
        <v>122</v>
      </c>
      <c r="BE166" s="230">
        <f>IF(N166="základná",J166,0)</f>
        <v>0</v>
      </c>
      <c r="BF166" s="230">
        <f>IF(N166="znížená",J166,0)</f>
        <v>145.69999999999999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130</v>
      </c>
      <c r="BK166" s="230">
        <f>ROUND(I166*H166,2)</f>
        <v>145.69999999999999</v>
      </c>
      <c r="BL166" s="14" t="s">
        <v>156</v>
      </c>
      <c r="BM166" s="229" t="s">
        <v>254</v>
      </c>
    </row>
    <row r="167" s="2" customFormat="1" ht="33" customHeight="1">
      <c r="A167" s="29"/>
      <c r="B167" s="30"/>
      <c r="C167" s="218" t="s">
        <v>255</v>
      </c>
      <c r="D167" s="218" t="s">
        <v>125</v>
      </c>
      <c r="E167" s="219" t="s">
        <v>390</v>
      </c>
      <c r="F167" s="220" t="s">
        <v>391</v>
      </c>
      <c r="G167" s="221" t="s">
        <v>138</v>
      </c>
      <c r="H167" s="222">
        <v>6</v>
      </c>
      <c r="I167" s="223">
        <v>0.42999999999999999</v>
      </c>
      <c r="J167" s="223">
        <f>ROUND(I167*H167,2)</f>
        <v>2.5800000000000001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156</v>
      </c>
      <c r="AT167" s="229" t="s">
        <v>125</v>
      </c>
      <c r="AU167" s="229" t="s">
        <v>130</v>
      </c>
      <c r="AY167" s="14" t="s">
        <v>122</v>
      </c>
      <c r="BE167" s="230">
        <f>IF(N167="základná",J167,0)</f>
        <v>0</v>
      </c>
      <c r="BF167" s="230">
        <f>IF(N167="znížená",J167,0)</f>
        <v>2.5800000000000001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130</v>
      </c>
      <c r="BK167" s="230">
        <f>ROUND(I167*H167,2)</f>
        <v>2.5800000000000001</v>
      </c>
      <c r="BL167" s="14" t="s">
        <v>156</v>
      </c>
      <c r="BM167" s="229" t="s">
        <v>258</v>
      </c>
    </row>
    <row r="168" s="2" customFormat="1" ht="24.15" customHeight="1">
      <c r="A168" s="29"/>
      <c r="B168" s="30"/>
      <c r="C168" s="218" t="s">
        <v>194</v>
      </c>
      <c r="D168" s="218" t="s">
        <v>125</v>
      </c>
      <c r="E168" s="219" t="s">
        <v>392</v>
      </c>
      <c r="F168" s="220" t="s">
        <v>393</v>
      </c>
      <c r="G168" s="221" t="s">
        <v>387</v>
      </c>
      <c r="H168" s="222">
        <v>310</v>
      </c>
      <c r="I168" s="223">
        <v>0.69999999999999996</v>
      </c>
      <c r="J168" s="223">
        <f>ROUND(I168*H168,2)</f>
        <v>217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156</v>
      </c>
      <c r="AT168" s="229" t="s">
        <v>125</v>
      </c>
      <c r="AU168" s="229" t="s">
        <v>130</v>
      </c>
      <c r="AY168" s="14" t="s">
        <v>122</v>
      </c>
      <c r="BE168" s="230">
        <f>IF(N168="základná",J168,0)</f>
        <v>0</v>
      </c>
      <c r="BF168" s="230">
        <f>IF(N168="znížená",J168,0)</f>
        <v>217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130</v>
      </c>
      <c r="BK168" s="230">
        <f>ROUND(I168*H168,2)</f>
        <v>217</v>
      </c>
      <c r="BL168" s="14" t="s">
        <v>156</v>
      </c>
      <c r="BM168" s="229" t="s">
        <v>263</v>
      </c>
    </row>
    <row r="169" s="2" customFormat="1" ht="24.15" customHeight="1">
      <c r="A169" s="29"/>
      <c r="B169" s="30"/>
      <c r="C169" s="218" t="s">
        <v>266</v>
      </c>
      <c r="D169" s="218" t="s">
        <v>125</v>
      </c>
      <c r="E169" s="219" t="s">
        <v>394</v>
      </c>
      <c r="F169" s="220" t="s">
        <v>395</v>
      </c>
      <c r="G169" s="221" t="s">
        <v>250</v>
      </c>
      <c r="H169" s="222">
        <v>8.5099999999999998</v>
      </c>
      <c r="I169" s="223">
        <v>1.6499999999999999</v>
      </c>
      <c r="J169" s="223">
        <f>ROUND(I169*H169,2)</f>
        <v>14.039999999999999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156</v>
      </c>
      <c r="AT169" s="229" t="s">
        <v>125</v>
      </c>
      <c r="AU169" s="229" t="s">
        <v>130</v>
      </c>
      <c r="AY169" s="14" t="s">
        <v>122</v>
      </c>
      <c r="BE169" s="230">
        <f>IF(N169="základná",J169,0)</f>
        <v>0</v>
      </c>
      <c r="BF169" s="230">
        <f>IF(N169="znížená",J169,0)</f>
        <v>14.039999999999999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130</v>
      </c>
      <c r="BK169" s="230">
        <f>ROUND(I169*H169,2)</f>
        <v>14.039999999999999</v>
      </c>
      <c r="BL169" s="14" t="s">
        <v>156</v>
      </c>
      <c r="BM169" s="229" t="s">
        <v>269</v>
      </c>
    </row>
    <row r="170" s="12" customFormat="1" ht="25.92" customHeight="1">
      <c r="A170" s="12"/>
      <c r="B170" s="203"/>
      <c r="C170" s="204"/>
      <c r="D170" s="205" t="s">
        <v>72</v>
      </c>
      <c r="E170" s="206" t="s">
        <v>119</v>
      </c>
      <c r="F170" s="206" t="s">
        <v>120</v>
      </c>
      <c r="G170" s="204"/>
      <c r="H170" s="204"/>
      <c r="I170" s="204"/>
      <c r="J170" s="207">
        <f>BK170</f>
        <v>119.91000000000001</v>
      </c>
      <c r="K170" s="204"/>
      <c r="L170" s="208"/>
      <c r="M170" s="209"/>
      <c r="N170" s="210"/>
      <c r="O170" s="210"/>
      <c r="P170" s="211">
        <f>P171</f>
        <v>0</v>
      </c>
      <c r="Q170" s="210"/>
      <c r="R170" s="211">
        <f>R171</f>
        <v>0</v>
      </c>
      <c r="S170" s="210"/>
      <c r="T170" s="212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121</v>
      </c>
      <c r="AT170" s="214" t="s">
        <v>72</v>
      </c>
      <c r="AU170" s="214" t="s">
        <v>73</v>
      </c>
      <c r="AY170" s="213" t="s">
        <v>122</v>
      </c>
      <c r="BK170" s="215">
        <f>BK171</f>
        <v>119.91000000000001</v>
      </c>
    </row>
    <row r="171" s="12" customFormat="1" ht="22.8" customHeight="1">
      <c r="A171" s="12"/>
      <c r="B171" s="203"/>
      <c r="C171" s="204"/>
      <c r="D171" s="205" t="s">
        <v>72</v>
      </c>
      <c r="E171" s="216" t="s">
        <v>396</v>
      </c>
      <c r="F171" s="216" t="s">
        <v>397</v>
      </c>
      <c r="G171" s="204"/>
      <c r="H171" s="204"/>
      <c r="I171" s="204"/>
      <c r="J171" s="217">
        <f>BK171</f>
        <v>119.91000000000001</v>
      </c>
      <c r="K171" s="204"/>
      <c r="L171" s="208"/>
      <c r="M171" s="209"/>
      <c r="N171" s="210"/>
      <c r="O171" s="210"/>
      <c r="P171" s="211">
        <f>SUM(P172:P174)</f>
        <v>0</v>
      </c>
      <c r="Q171" s="210"/>
      <c r="R171" s="211">
        <f>SUM(R172:R174)</f>
        <v>0</v>
      </c>
      <c r="S171" s="210"/>
      <c r="T171" s="212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121</v>
      </c>
      <c r="AT171" s="214" t="s">
        <v>72</v>
      </c>
      <c r="AU171" s="214" t="s">
        <v>81</v>
      </c>
      <c r="AY171" s="213" t="s">
        <v>122</v>
      </c>
      <c r="BK171" s="215">
        <f>SUM(BK172:BK174)</f>
        <v>119.91000000000001</v>
      </c>
    </row>
    <row r="172" s="2" customFormat="1" ht="16.5" customHeight="1">
      <c r="A172" s="29"/>
      <c r="B172" s="30"/>
      <c r="C172" s="218" t="s">
        <v>197</v>
      </c>
      <c r="D172" s="218" t="s">
        <v>125</v>
      </c>
      <c r="E172" s="219" t="s">
        <v>398</v>
      </c>
      <c r="F172" s="220" t="s">
        <v>399</v>
      </c>
      <c r="G172" s="221" t="s">
        <v>138</v>
      </c>
      <c r="H172" s="222">
        <v>21</v>
      </c>
      <c r="I172" s="223">
        <v>2.1200000000000001</v>
      </c>
      <c r="J172" s="223">
        <f>ROUND(I172*H172,2)</f>
        <v>44.520000000000003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129</v>
      </c>
      <c r="AT172" s="229" t="s">
        <v>125</v>
      </c>
      <c r="AU172" s="229" t="s">
        <v>130</v>
      </c>
      <c r="AY172" s="14" t="s">
        <v>122</v>
      </c>
      <c r="BE172" s="230">
        <f>IF(N172="základná",J172,0)</f>
        <v>0</v>
      </c>
      <c r="BF172" s="230">
        <f>IF(N172="znížená",J172,0)</f>
        <v>44.520000000000003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130</v>
      </c>
      <c r="BK172" s="230">
        <f>ROUND(I172*H172,2)</f>
        <v>44.520000000000003</v>
      </c>
      <c r="BL172" s="14" t="s">
        <v>129</v>
      </c>
      <c r="BM172" s="229" t="s">
        <v>287</v>
      </c>
    </row>
    <row r="173" s="2" customFormat="1" ht="16.5" customHeight="1">
      <c r="A173" s="29"/>
      <c r="B173" s="30"/>
      <c r="C173" s="218" t="s">
        <v>288</v>
      </c>
      <c r="D173" s="218" t="s">
        <v>125</v>
      </c>
      <c r="E173" s="219" t="s">
        <v>400</v>
      </c>
      <c r="F173" s="220" t="s">
        <v>401</v>
      </c>
      <c r="G173" s="221" t="s">
        <v>138</v>
      </c>
      <c r="H173" s="222">
        <v>27</v>
      </c>
      <c r="I173" s="223">
        <v>2.3700000000000001</v>
      </c>
      <c r="J173" s="223">
        <f>ROUND(I173*H173,2)</f>
        <v>63.990000000000002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129</v>
      </c>
      <c r="AT173" s="229" t="s">
        <v>125</v>
      </c>
      <c r="AU173" s="229" t="s">
        <v>130</v>
      </c>
      <c r="AY173" s="14" t="s">
        <v>122</v>
      </c>
      <c r="BE173" s="230">
        <f>IF(N173="základná",J173,0)</f>
        <v>0</v>
      </c>
      <c r="BF173" s="230">
        <f>IF(N173="znížená",J173,0)</f>
        <v>63.990000000000002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130</v>
      </c>
      <c r="BK173" s="230">
        <f>ROUND(I173*H173,2)</f>
        <v>63.990000000000002</v>
      </c>
      <c r="BL173" s="14" t="s">
        <v>129</v>
      </c>
      <c r="BM173" s="229" t="s">
        <v>289</v>
      </c>
    </row>
    <row r="174" s="2" customFormat="1" ht="16.5" customHeight="1">
      <c r="A174" s="29"/>
      <c r="B174" s="30"/>
      <c r="C174" s="218" t="s">
        <v>201</v>
      </c>
      <c r="D174" s="218" t="s">
        <v>125</v>
      </c>
      <c r="E174" s="219" t="s">
        <v>402</v>
      </c>
      <c r="F174" s="220" t="s">
        <v>403</v>
      </c>
      <c r="G174" s="221" t="s">
        <v>138</v>
      </c>
      <c r="H174" s="222">
        <v>4</v>
      </c>
      <c r="I174" s="223">
        <v>2.8500000000000001</v>
      </c>
      <c r="J174" s="223">
        <f>ROUND(I174*H174,2)</f>
        <v>11.4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129</v>
      </c>
      <c r="AT174" s="229" t="s">
        <v>125</v>
      </c>
      <c r="AU174" s="229" t="s">
        <v>130</v>
      </c>
      <c r="AY174" s="14" t="s">
        <v>122</v>
      </c>
      <c r="BE174" s="230">
        <f>IF(N174="základná",J174,0)</f>
        <v>0</v>
      </c>
      <c r="BF174" s="230">
        <f>IF(N174="znížená",J174,0)</f>
        <v>11.4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130</v>
      </c>
      <c r="BK174" s="230">
        <f>ROUND(I174*H174,2)</f>
        <v>11.4</v>
      </c>
      <c r="BL174" s="14" t="s">
        <v>129</v>
      </c>
      <c r="BM174" s="229" t="s">
        <v>290</v>
      </c>
    </row>
    <row r="175" s="12" customFormat="1" ht="25.92" customHeight="1">
      <c r="A175" s="12"/>
      <c r="B175" s="203"/>
      <c r="C175" s="204"/>
      <c r="D175" s="205" t="s">
        <v>72</v>
      </c>
      <c r="E175" s="206" t="s">
        <v>404</v>
      </c>
      <c r="F175" s="206" t="s">
        <v>405</v>
      </c>
      <c r="G175" s="204"/>
      <c r="H175" s="204"/>
      <c r="I175" s="204"/>
      <c r="J175" s="207">
        <f>BK175</f>
        <v>1086</v>
      </c>
      <c r="K175" s="204"/>
      <c r="L175" s="208"/>
      <c r="M175" s="209"/>
      <c r="N175" s="210"/>
      <c r="O175" s="210"/>
      <c r="P175" s="211">
        <f>P176</f>
        <v>0</v>
      </c>
      <c r="Q175" s="210"/>
      <c r="R175" s="211">
        <f>R176</f>
        <v>0</v>
      </c>
      <c r="S175" s="210"/>
      <c r="T175" s="212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135</v>
      </c>
      <c r="AT175" s="214" t="s">
        <v>72</v>
      </c>
      <c r="AU175" s="214" t="s">
        <v>73</v>
      </c>
      <c r="AY175" s="213" t="s">
        <v>122</v>
      </c>
      <c r="BK175" s="215">
        <f>BK176</f>
        <v>1086</v>
      </c>
    </row>
    <row r="176" s="12" customFormat="1" ht="22.8" customHeight="1">
      <c r="A176" s="12"/>
      <c r="B176" s="203"/>
      <c r="C176" s="204"/>
      <c r="D176" s="205" t="s">
        <v>72</v>
      </c>
      <c r="E176" s="216" t="s">
        <v>406</v>
      </c>
      <c r="F176" s="216" t="s">
        <v>405</v>
      </c>
      <c r="G176" s="204"/>
      <c r="H176" s="204"/>
      <c r="I176" s="204"/>
      <c r="J176" s="217">
        <f>BK176</f>
        <v>1086</v>
      </c>
      <c r="K176" s="204"/>
      <c r="L176" s="208"/>
      <c r="M176" s="209"/>
      <c r="N176" s="210"/>
      <c r="O176" s="210"/>
      <c r="P176" s="211">
        <f>SUM(P177:P178)</f>
        <v>0</v>
      </c>
      <c r="Q176" s="210"/>
      <c r="R176" s="211">
        <f>SUM(R177:R178)</f>
        <v>0</v>
      </c>
      <c r="S176" s="210"/>
      <c r="T176" s="212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81</v>
      </c>
      <c r="AT176" s="214" t="s">
        <v>72</v>
      </c>
      <c r="AU176" s="214" t="s">
        <v>81</v>
      </c>
      <c r="AY176" s="213" t="s">
        <v>122</v>
      </c>
      <c r="BK176" s="215">
        <f>SUM(BK177:BK178)</f>
        <v>1086</v>
      </c>
    </row>
    <row r="177" s="2" customFormat="1" ht="24.15" customHeight="1">
      <c r="A177" s="29"/>
      <c r="B177" s="30"/>
      <c r="C177" s="218" t="s">
        <v>291</v>
      </c>
      <c r="D177" s="218" t="s">
        <v>125</v>
      </c>
      <c r="E177" s="219" t="s">
        <v>407</v>
      </c>
      <c r="F177" s="220" t="s">
        <v>408</v>
      </c>
      <c r="G177" s="221" t="s">
        <v>409</v>
      </c>
      <c r="H177" s="222">
        <v>1</v>
      </c>
      <c r="I177" s="223">
        <v>330</v>
      </c>
      <c r="J177" s="223">
        <f>ROUND(I177*H177,2)</f>
        <v>330</v>
      </c>
      <c r="K177" s="224"/>
      <c r="L177" s="35"/>
      <c r="M177" s="225" t="s">
        <v>1</v>
      </c>
      <c r="N177" s="226" t="s">
        <v>39</v>
      </c>
      <c r="O177" s="227">
        <v>0</v>
      </c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135</v>
      </c>
      <c r="AT177" s="229" t="s">
        <v>125</v>
      </c>
      <c r="AU177" s="229" t="s">
        <v>130</v>
      </c>
      <c r="AY177" s="14" t="s">
        <v>122</v>
      </c>
      <c r="BE177" s="230">
        <f>IF(N177="základná",J177,0)</f>
        <v>0</v>
      </c>
      <c r="BF177" s="230">
        <f>IF(N177="znížená",J177,0)</f>
        <v>330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130</v>
      </c>
      <c r="BK177" s="230">
        <f>ROUND(I177*H177,2)</f>
        <v>330</v>
      </c>
      <c r="BL177" s="14" t="s">
        <v>135</v>
      </c>
      <c r="BM177" s="229" t="s">
        <v>292</v>
      </c>
    </row>
    <row r="178" s="2" customFormat="1" ht="16.5" customHeight="1">
      <c r="A178" s="29"/>
      <c r="B178" s="30"/>
      <c r="C178" s="218" t="s">
        <v>204</v>
      </c>
      <c r="D178" s="218" t="s">
        <v>125</v>
      </c>
      <c r="E178" s="219" t="s">
        <v>410</v>
      </c>
      <c r="F178" s="220" t="s">
        <v>411</v>
      </c>
      <c r="G178" s="221" t="s">
        <v>262</v>
      </c>
      <c r="H178" s="222">
        <v>72</v>
      </c>
      <c r="I178" s="223">
        <v>10.5</v>
      </c>
      <c r="J178" s="223">
        <f>ROUND(I178*H178,2)</f>
        <v>756</v>
      </c>
      <c r="K178" s="224"/>
      <c r="L178" s="35"/>
      <c r="M178" s="241" t="s">
        <v>1</v>
      </c>
      <c r="N178" s="242" t="s">
        <v>39</v>
      </c>
      <c r="O178" s="243">
        <v>0</v>
      </c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135</v>
      </c>
      <c r="AT178" s="229" t="s">
        <v>125</v>
      </c>
      <c r="AU178" s="229" t="s">
        <v>130</v>
      </c>
      <c r="AY178" s="14" t="s">
        <v>122</v>
      </c>
      <c r="BE178" s="230">
        <f>IF(N178="základná",J178,0)</f>
        <v>0</v>
      </c>
      <c r="BF178" s="230">
        <f>IF(N178="znížená",J178,0)</f>
        <v>756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130</v>
      </c>
      <c r="BK178" s="230">
        <f>ROUND(I178*H178,2)</f>
        <v>756</v>
      </c>
      <c r="BL178" s="14" t="s">
        <v>135</v>
      </c>
      <c r="BM178" s="229" t="s">
        <v>293</v>
      </c>
    </row>
    <row r="179" s="2" customFormat="1" ht="6.96" customHeight="1">
      <c r="A179" s="29"/>
      <c r="B179" s="62"/>
      <c r="C179" s="63"/>
      <c r="D179" s="63"/>
      <c r="E179" s="63"/>
      <c r="F179" s="63"/>
      <c r="G179" s="63"/>
      <c r="H179" s="63"/>
      <c r="I179" s="63"/>
      <c r="J179" s="63"/>
      <c r="K179" s="63"/>
      <c r="L179" s="35"/>
      <c r="M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</row>
  </sheetData>
  <sheetProtection sheet="1" autoFilter="0" formatColumns="0" formatRows="0" objects="1" scenarios="1" spinCount="100000" saltValue="qrD8BBUaqcPlmOhioLbVP0hUK+DvGZLh99c2S2xRdcf3/V3DTUjLF2KzOMCnPoFtBcgQ2nIOpVTahfr0RlqMsQ==" hashValue="eB8v+PMF9AnXz1Jj16c1djViwnAauMdcanKCZUYnYrcosUjugVCOS/fd0ItCv4QoxegqjLRFWdN/xvVx7DOTyQ==" algorithmName="SHA-512" password="CC35"/>
  <autoFilter ref="C124:K17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95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ZŠ Cabajská – školský pavilón, stravovací pavilón v Nitre - zateplenie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96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412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26. 10. 2021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 xml:space="preserve"> </v>
      </c>
      <c r="F15" s="29"/>
      <c r="G15" s="29"/>
      <c r="H15" s="29"/>
      <c r="I15" s="136" t="s">
        <v>23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24</v>
      </c>
      <c r="E17" s="29"/>
      <c r="F17" s="29"/>
      <c r="G17" s="29"/>
      <c r="H17" s="29"/>
      <c r="I17" s="136" t="s">
        <v>22</v>
      </c>
      <c r="J17" s="139" t="str">
        <f>'Rekapitulácia stavby'!AN13</f>
        <v>31588506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ERPOS, spol. s r.o.</v>
      </c>
      <c r="F18" s="139"/>
      <c r="G18" s="139"/>
      <c r="H18" s="139"/>
      <c r="I18" s="136" t="s">
        <v>23</v>
      </c>
      <c r="J18" s="139" t="str">
        <f>'Rekapitulácia stavby'!AN14</f>
        <v>SK2020449079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28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 xml:space="preserve"> </v>
      </c>
      <c r="F21" s="29"/>
      <c r="G21" s="29"/>
      <c r="H21" s="29"/>
      <c r="I21" s="136" t="s">
        <v>23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Ing. Paula Petrušová</v>
      </c>
      <c r="F24" s="29"/>
      <c r="G24" s="29"/>
      <c r="H24" s="29"/>
      <c r="I24" s="136" t="s">
        <v>23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32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ROUND(J123, 2)</f>
        <v>3431.5700000000002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ROUND((SUM(BE123:BE168)),  2)</f>
        <v>0</v>
      </c>
      <c r="G33" s="152"/>
      <c r="H33" s="152"/>
      <c r="I33" s="153">
        <v>0.20000000000000001</v>
      </c>
      <c r="J33" s="151">
        <f>ROUND(((SUM(BE123:BE168))*I33),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ROUND((SUM(BF123:BF168)),  2)</f>
        <v>3431.5700000000002</v>
      </c>
      <c r="G34" s="29"/>
      <c r="H34" s="29"/>
      <c r="I34" s="155">
        <v>0.20000000000000001</v>
      </c>
      <c r="J34" s="154">
        <f>ROUND(((SUM(BF123:BF168))*I34),  2)</f>
        <v>686.30999999999995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ROUND((SUM(BG123:BG168)),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ROUND((SUM(BH123:BH168)),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ROUND((SUM(BI123:BI168)),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4117.8800000000001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74" t="str">
        <f>E7</f>
        <v>ZŠ Cabajská –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VR02 - Zadanie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26. 10. 2021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 xml:space="preserve"> </v>
      </c>
      <c r="G91" s="31"/>
      <c r="H91" s="31"/>
      <c r="I91" s="26" t="s">
        <v>28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24</v>
      </c>
      <c r="D92" s="31"/>
      <c r="E92" s="31"/>
      <c r="F92" s="23" t="str">
        <f>IF(E18="","",E18)</f>
        <v>ERPOS, spol. s r.o.</v>
      </c>
      <c r="G92" s="31"/>
      <c r="H92" s="31"/>
      <c r="I92" s="26" t="s">
        <v>30</v>
      </c>
      <c r="J92" s="27" t="str">
        <f>E24</f>
        <v>Ing. Paula Petrušová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101</v>
      </c>
      <c r="D96" s="31"/>
      <c r="E96" s="31"/>
      <c r="F96" s="31"/>
      <c r="G96" s="31"/>
      <c r="H96" s="31"/>
      <c r="I96" s="31"/>
      <c r="J96" s="106">
        <f>J123</f>
        <v>3431.5699999999997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hidden="1" s="9" customFormat="1" ht="24.96" customHeight="1">
      <c r="A97" s="9"/>
      <c r="B97" s="179"/>
      <c r="C97" s="180"/>
      <c r="D97" s="181" t="s">
        <v>298</v>
      </c>
      <c r="E97" s="182"/>
      <c r="F97" s="182"/>
      <c r="G97" s="182"/>
      <c r="H97" s="182"/>
      <c r="I97" s="182"/>
      <c r="J97" s="183">
        <f>J124</f>
        <v>2334.1199999999999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301</v>
      </c>
      <c r="E98" s="188"/>
      <c r="F98" s="188"/>
      <c r="G98" s="188"/>
      <c r="H98" s="188"/>
      <c r="I98" s="188"/>
      <c r="J98" s="189">
        <f>J125</f>
        <v>1646.49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302</v>
      </c>
      <c r="E99" s="188"/>
      <c r="F99" s="188"/>
      <c r="G99" s="188"/>
      <c r="H99" s="188"/>
      <c r="I99" s="188"/>
      <c r="J99" s="189">
        <f>J149</f>
        <v>687.63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9"/>
      <c r="C100" s="180"/>
      <c r="D100" s="181" t="s">
        <v>103</v>
      </c>
      <c r="E100" s="182"/>
      <c r="F100" s="182"/>
      <c r="G100" s="182"/>
      <c r="H100" s="182"/>
      <c r="I100" s="182"/>
      <c r="J100" s="183">
        <f>J160</f>
        <v>71.449999999999989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85"/>
      <c r="C101" s="186"/>
      <c r="D101" s="187" t="s">
        <v>303</v>
      </c>
      <c r="E101" s="188"/>
      <c r="F101" s="188"/>
      <c r="G101" s="188"/>
      <c r="H101" s="188"/>
      <c r="I101" s="188"/>
      <c r="J101" s="189">
        <f>J161</f>
        <v>71.449999999999989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9"/>
      <c r="C102" s="180"/>
      <c r="D102" s="181" t="s">
        <v>304</v>
      </c>
      <c r="E102" s="182"/>
      <c r="F102" s="182"/>
      <c r="G102" s="182"/>
      <c r="H102" s="182"/>
      <c r="I102" s="182"/>
      <c r="J102" s="183">
        <f>J165</f>
        <v>1026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5"/>
      <c r="C103" s="186"/>
      <c r="D103" s="187" t="s">
        <v>305</v>
      </c>
      <c r="E103" s="188"/>
      <c r="F103" s="188"/>
      <c r="G103" s="188"/>
      <c r="H103" s="188"/>
      <c r="I103" s="188"/>
      <c r="J103" s="189">
        <f>J166</f>
        <v>1026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hidden="1" s="2" customFormat="1" ht="6.96" customHeight="1">
      <c r="A105" s="29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hidden="1"/>
    <row r="107" hidden="1"/>
    <row r="108" hidden="1"/>
    <row r="109" s="2" customFormat="1" ht="6.96" customHeight="1">
      <c r="A109" s="29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4.96" customHeight="1">
      <c r="A110" s="29"/>
      <c r="B110" s="30"/>
      <c r="C110" s="20" t="s">
        <v>107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13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26.25" customHeight="1">
      <c r="A113" s="29"/>
      <c r="B113" s="30"/>
      <c r="C113" s="31"/>
      <c r="D113" s="31"/>
      <c r="E113" s="174" t="str">
        <f>E7</f>
        <v>ZŠ Cabajská – školský pavilón, stravovací pavilón v Nitre - zateplenie</v>
      </c>
      <c r="F113" s="26"/>
      <c r="G113" s="26"/>
      <c r="H113" s="26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96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72" t="str">
        <f>E9</f>
        <v>VR02 - Zadanie</v>
      </c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17</v>
      </c>
      <c r="D117" s="31"/>
      <c r="E117" s="31"/>
      <c r="F117" s="23" t="str">
        <f>F12</f>
        <v xml:space="preserve"> </v>
      </c>
      <c r="G117" s="31"/>
      <c r="H117" s="31"/>
      <c r="I117" s="26" t="s">
        <v>19</v>
      </c>
      <c r="J117" s="75" t="str">
        <f>IF(J12="","",J12)</f>
        <v>26. 10. 2021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21</v>
      </c>
      <c r="D119" s="31"/>
      <c r="E119" s="31"/>
      <c r="F119" s="23" t="str">
        <f>E15</f>
        <v xml:space="preserve"> </v>
      </c>
      <c r="G119" s="31"/>
      <c r="H119" s="31"/>
      <c r="I119" s="26" t="s">
        <v>28</v>
      </c>
      <c r="J119" s="27" t="str">
        <f>E21</f>
        <v xml:space="preserve"> 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24</v>
      </c>
      <c r="D120" s="31"/>
      <c r="E120" s="31"/>
      <c r="F120" s="23" t="str">
        <f>IF(E18="","",E18)</f>
        <v>ERPOS, spol. s r.o.</v>
      </c>
      <c r="G120" s="31"/>
      <c r="H120" s="31"/>
      <c r="I120" s="26" t="s">
        <v>30</v>
      </c>
      <c r="J120" s="27" t="str">
        <f>E24</f>
        <v>Ing. Paula Petrušová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91"/>
      <c r="B122" s="192"/>
      <c r="C122" s="193" t="s">
        <v>108</v>
      </c>
      <c r="D122" s="194" t="s">
        <v>58</v>
      </c>
      <c r="E122" s="194" t="s">
        <v>54</v>
      </c>
      <c r="F122" s="194" t="s">
        <v>55</v>
      </c>
      <c r="G122" s="194" t="s">
        <v>109</v>
      </c>
      <c r="H122" s="194" t="s">
        <v>110</v>
      </c>
      <c r="I122" s="194" t="s">
        <v>111</v>
      </c>
      <c r="J122" s="195" t="s">
        <v>100</v>
      </c>
      <c r="K122" s="196" t="s">
        <v>112</v>
      </c>
      <c r="L122" s="197"/>
      <c r="M122" s="96" t="s">
        <v>1</v>
      </c>
      <c r="N122" s="97" t="s">
        <v>37</v>
      </c>
      <c r="O122" s="97" t="s">
        <v>113</v>
      </c>
      <c r="P122" s="97" t="s">
        <v>114</v>
      </c>
      <c r="Q122" s="97" t="s">
        <v>115</v>
      </c>
      <c r="R122" s="97" t="s">
        <v>116</v>
      </c>
      <c r="S122" s="97" t="s">
        <v>117</v>
      </c>
      <c r="T122" s="98" t="s">
        <v>118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29"/>
      <c r="B123" s="30"/>
      <c r="C123" s="103" t="s">
        <v>101</v>
      </c>
      <c r="D123" s="31"/>
      <c r="E123" s="31"/>
      <c r="F123" s="31"/>
      <c r="G123" s="31"/>
      <c r="H123" s="31"/>
      <c r="I123" s="31"/>
      <c r="J123" s="198">
        <f>BK123</f>
        <v>3431.5699999999997</v>
      </c>
      <c r="K123" s="31"/>
      <c r="L123" s="35"/>
      <c r="M123" s="99"/>
      <c r="N123" s="199"/>
      <c r="O123" s="100"/>
      <c r="P123" s="200">
        <f>P124+P160+P165</f>
        <v>0</v>
      </c>
      <c r="Q123" s="100"/>
      <c r="R123" s="200">
        <f>R124+R160+R165</f>
        <v>0</v>
      </c>
      <c r="S123" s="100"/>
      <c r="T123" s="201">
        <f>T124+T160+T165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72</v>
      </c>
      <c r="AU123" s="14" t="s">
        <v>102</v>
      </c>
      <c r="BK123" s="202">
        <f>BK124+BK160+BK165</f>
        <v>3431.5699999999997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306</v>
      </c>
      <c r="F124" s="206" t="s">
        <v>307</v>
      </c>
      <c r="G124" s="204"/>
      <c r="H124" s="204"/>
      <c r="I124" s="204"/>
      <c r="J124" s="207">
        <f>BK124</f>
        <v>2334.1199999999999</v>
      </c>
      <c r="K124" s="204"/>
      <c r="L124" s="208"/>
      <c r="M124" s="209"/>
      <c r="N124" s="210"/>
      <c r="O124" s="210"/>
      <c r="P124" s="211">
        <f>P125+P149</f>
        <v>0</v>
      </c>
      <c r="Q124" s="210"/>
      <c r="R124" s="211">
        <f>R125+R149</f>
        <v>0</v>
      </c>
      <c r="S124" s="210"/>
      <c r="T124" s="212">
        <f>T125+T149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130</v>
      </c>
      <c r="AT124" s="214" t="s">
        <v>72</v>
      </c>
      <c r="AU124" s="214" t="s">
        <v>73</v>
      </c>
      <c r="AY124" s="213" t="s">
        <v>122</v>
      </c>
      <c r="BK124" s="215">
        <f>BK125+BK149</f>
        <v>2334.1199999999999</v>
      </c>
    </row>
    <row r="125" s="12" customFormat="1" ht="22.8" customHeight="1">
      <c r="A125" s="12"/>
      <c r="B125" s="203"/>
      <c r="C125" s="204"/>
      <c r="D125" s="205" t="s">
        <v>72</v>
      </c>
      <c r="E125" s="216" t="s">
        <v>325</v>
      </c>
      <c r="F125" s="216" t="s">
        <v>326</v>
      </c>
      <c r="G125" s="204"/>
      <c r="H125" s="204"/>
      <c r="I125" s="204"/>
      <c r="J125" s="217">
        <f>BK125</f>
        <v>1646.49</v>
      </c>
      <c r="K125" s="204"/>
      <c r="L125" s="208"/>
      <c r="M125" s="209"/>
      <c r="N125" s="210"/>
      <c r="O125" s="210"/>
      <c r="P125" s="211">
        <f>SUM(P126:P148)</f>
        <v>0</v>
      </c>
      <c r="Q125" s="210"/>
      <c r="R125" s="211">
        <f>SUM(R126:R148)</f>
        <v>0</v>
      </c>
      <c r="S125" s="210"/>
      <c r="T125" s="212">
        <f>SUM(T126:T148)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130</v>
      </c>
      <c r="AT125" s="214" t="s">
        <v>72</v>
      </c>
      <c r="AU125" s="214" t="s">
        <v>81</v>
      </c>
      <c r="AY125" s="213" t="s">
        <v>122</v>
      </c>
      <c r="BK125" s="215">
        <f>SUM(BK126:BK148)</f>
        <v>1646.49</v>
      </c>
    </row>
    <row r="126" s="2" customFormat="1" ht="24.15" customHeight="1">
      <c r="A126" s="29"/>
      <c r="B126" s="30"/>
      <c r="C126" s="218" t="s">
        <v>81</v>
      </c>
      <c r="D126" s="218" t="s">
        <v>125</v>
      </c>
      <c r="E126" s="219" t="s">
        <v>327</v>
      </c>
      <c r="F126" s="220" t="s">
        <v>328</v>
      </c>
      <c r="G126" s="221" t="s">
        <v>138</v>
      </c>
      <c r="H126" s="222">
        <v>61</v>
      </c>
      <c r="I126" s="223">
        <v>3.1099999999999999</v>
      </c>
      <c r="J126" s="223">
        <f>ROUND(I126*H126,2)</f>
        <v>189.71000000000001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156</v>
      </c>
      <c r="AT126" s="229" t="s">
        <v>125</v>
      </c>
      <c r="AU126" s="229" t="s">
        <v>130</v>
      </c>
      <c r="AY126" s="14" t="s">
        <v>122</v>
      </c>
      <c r="BE126" s="230">
        <f>IF(N126="základná",J126,0)</f>
        <v>0</v>
      </c>
      <c r="BF126" s="230">
        <f>IF(N126="znížená",J126,0)</f>
        <v>189.71000000000001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130</v>
      </c>
      <c r="BK126" s="230">
        <f>ROUND(I126*H126,2)</f>
        <v>189.71000000000001</v>
      </c>
      <c r="BL126" s="14" t="s">
        <v>156</v>
      </c>
      <c r="BM126" s="229" t="s">
        <v>130</v>
      </c>
    </row>
    <row r="127" s="2" customFormat="1" ht="24.15" customHeight="1">
      <c r="A127" s="29"/>
      <c r="B127" s="30"/>
      <c r="C127" s="218" t="s">
        <v>130</v>
      </c>
      <c r="D127" s="218" t="s">
        <v>125</v>
      </c>
      <c r="E127" s="219" t="s">
        <v>329</v>
      </c>
      <c r="F127" s="220" t="s">
        <v>330</v>
      </c>
      <c r="G127" s="221" t="s">
        <v>138</v>
      </c>
      <c r="H127" s="222">
        <v>2</v>
      </c>
      <c r="I127" s="223">
        <v>3.8799999999999999</v>
      </c>
      <c r="J127" s="223">
        <f>ROUND(I127*H127,2)</f>
        <v>7.7599999999999998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156</v>
      </c>
      <c r="AT127" s="229" t="s">
        <v>125</v>
      </c>
      <c r="AU127" s="229" t="s">
        <v>130</v>
      </c>
      <c r="AY127" s="14" t="s">
        <v>122</v>
      </c>
      <c r="BE127" s="230">
        <f>IF(N127="základná",J127,0)</f>
        <v>0</v>
      </c>
      <c r="BF127" s="230">
        <f>IF(N127="znížená",J127,0)</f>
        <v>7.7599999999999998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130</v>
      </c>
      <c r="BK127" s="230">
        <f>ROUND(I127*H127,2)</f>
        <v>7.7599999999999998</v>
      </c>
      <c r="BL127" s="14" t="s">
        <v>156</v>
      </c>
      <c r="BM127" s="229" t="s">
        <v>135</v>
      </c>
    </row>
    <row r="128" s="2" customFormat="1" ht="16.5" customHeight="1">
      <c r="A128" s="29"/>
      <c r="B128" s="30"/>
      <c r="C128" s="218" t="s">
        <v>121</v>
      </c>
      <c r="D128" s="218" t="s">
        <v>125</v>
      </c>
      <c r="E128" s="219" t="s">
        <v>331</v>
      </c>
      <c r="F128" s="220" t="s">
        <v>332</v>
      </c>
      <c r="G128" s="221" t="s">
        <v>138</v>
      </c>
      <c r="H128" s="222">
        <v>34</v>
      </c>
      <c r="I128" s="223">
        <v>3.0600000000000001</v>
      </c>
      <c r="J128" s="223">
        <f>ROUND(I128*H128,2)</f>
        <v>104.04000000000001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156</v>
      </c>
      <c r="AT128" s="229" t="s">
        <v>125</v>
      </c>
      <c r="AU128" s="229" t="s">
        <v>130</v>
      </c>
      <c r="AY128" s="14" t="s">
        <v>122</v>
      </c>
      <c r="BE128" s="230">
        <f>IF(N128="základná",J128,0)</f>
        <v>0</v>
      </c>
      <c r="BF128" s="230">
        <f>IF(N128="znížená",J128,0)</f>
        <v>104.04000000000001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130</v>
      </c>
      <c r="BK128" s="230">
        <f>ROUND(I128*H128,2)</f>
        <v>104.04000000000001</v>
      </c>
      <c r="BL128" s="14" t="s">
        <v>156</v>
      </c>
      <c r="BM128" s="229" t="s">
        <v>139</v>
      </c>
    </row>
    <row r="129" s="2" customFormat="1" ht="24.15" customHeight="1">
      <c r="A129" s="29"/>
      <c r="B129" s="30"/>
      <c r="C129" s="231" t="s">
        <v>135</v>
      </c>
      <c r="D129" s="231" t="s">
        <v>119</v>
      </c>
      <c r="E129" s="232" t="s">
        <v>333</v>
      </c>
      <c r="F129" s="233" t="s">
        <v>334</v>
      </c>
      <c r="G129" s="234" t="s">
        <v>138</v>
      </c>
      <c r="H129" s="235">
        <v>10</v>
      </c>
      <c r="I129" s="236">
        <v>10.560000000000001</v>
      </c>
      <c r="J129" s="236">
        <f>ROUND(I129*H129,2)</f>
        <v>105.59999999999999</v>
      </c>
      <c r="K129" s="237"/>
      <c r="L129" s="238"/>
      <c r="M129" s="239" t="s">
        <v>1</v>
      </c>
      <c r="N129" s="240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183</v>
      </c>
      <c r="AT129" s="229" t="s">
        <v>119</v>
      </c>
      <c r="AU129" s="229" t="s">
        <v>130</v>
      </c>
      <c r="AY129" s="14" t="s">
        <v>122</v>
      </c>
      <c r="BE129" s="230">
        <f>IF(N129="základná",J129,0)</f>
        <v>0</v>
      </c>
      <c r="BF129" s="230">
        <f>IF(N129="znížená",J129,0)</f>
        <v>105.59999999999999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130</v>
      </c>
      <c r="BK129" s="230">
        <f>ROUND(I129*H129,2)</f>
        <v>105.59999999999999</v>
      </c>
      <c r="BL129" s="14" t="s">
        <v>156</v>
      </c>
      <c r="BM129" s="229" t="s">
        <v>142</v>
      </c>
    </row>
    <row r="130" s="2" customFormat="1" ht="24.15" customHeight="1">
      <c r="A130" s="29"/>
      <c r="B130" s="30"/>
      <c r="C130" s="231" t="s">
        <v>143</v>
      </c>
      <c r="D130" s="231" t="s">
        <v>119</v>
      </c>
      <c r="E130" s="232" t="s">
        <v>337</v>
      </c>
      <c r="F130" s="233" t="s">
        <v>338</v>
      </c>
      <c r="G130" s="234" t="s">
        <v>138</v>
      </c>
      <c r="H130" s="235">
        <v>19</v>
      </c>
      <c r="I130" s="236">
        <v>12.1</v>
      </c>
      <c r="J130" s="236">
        <f>ROUND(I130*H130,2)</f>
        <v>229.90000000000001</v>
      </c>
      <c r="K130" s="237"/>
      <c r="L130" s="238"/>
      <c r="M130" s="239" t="s">
        <v>1</v>
      </c>
      <c r="N130" s="240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183</v>
      </c>
      <c r="AT130" s="229" t="s">
        <v>119</v>
      </c>
      <c r="AU130" s="229" t="s">
        <v>130</v>
      </c>
      <c r="AY130" s="14" t="s">
        <v>122</v>
      </c>
      <c r="BE130" s="230">
        <f>IF(N130="základná",J130,0)</f>
        <v>0</v>
      </c>
      <c r="BF130" s="230">
        <f>IF(N130="znížená",J130,0)</f>
        <v>229.90000000000001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130</v>
      </c>
      <c r="BK130" s="230">
        <f>ROUND(I130*H130,2)</f>
        <v>229.90000000000001</v>
      </c>
      <c r="BL130" s="14" t="s">
        <v>156</v>
      </c>
      <c r="BM130" s="229" t="s">
        <v>146</v>
      </c>
    </row>
    <row r="131" s="2" customFormat="1" ht="24.15" customHeight="1">
      <c r="A131" s="29"/>
      <c r="B131" s="30"/>
      <c r="C131" s="231" t="s">
        <v>139</v>
      </c>
      <c r="D131" s="231" t="s">
        <v>119</v>
      </c>
      <c r="E131" s="232" t="s">
        <v>339</v>
      </c>
      <c r="F131" s="233" t="s">
        <v>340</v>
      </c>
      <c r="G131" s="234" t="s">
        <v>138</v>
      </c>
      <c r="H131" s="235">
        <v>1</v>
      </c>
      <c r="I131" s="236">
        <v>12.16</v>
      </c>
      <c r="J131" s="236">
        <f>ROUND(I131*H131,2)</f>
        <v>12.16</v>
      </c>
      <c r="K131" s="237"/>
      <c r="L131" s="238"/>
      <c r="M131" s="239" t="s">
        <v>1</v>
      </c>
      <c r="N131" s="240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183</v>
      </c>
      <c r="AT131" s="229" t="s">
        <v>119</v>
      </c>
      <c r="AU131" s="229" t="s">
        <v>130</v>
      </c>
      <c r="AY131" s="14" t="s">
        <v>122</v>
      </c>
      <c r="BE131" s="230">
        <f>IF(N131="základná",J131,0)</f>
        <v>0</v>
      </c>
      <c r="BF131" s="230">
        <f>IF(N131="znížená",J131,0)</f>
        <v>12.16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130</v>
      </c>
      <c r="BK131" s="230">
        <f>ROUND(I131*H131,2)</f>
        <v>12.16</v>
      </c>
      <c r="BL131" s="14" t="s">
        <v>156</v>
      </c>
      <c r="BM131" s="229" t="s">
        <v>149</v>
      </c>
    </row>
    <row r="132" s="2" customFormat="1" ht="16.5" customHeight="1">
      <c r="A132" s="29"/>
      <c r="B132" s="30"/>
      <c r="C132" s="218" t="s">
        <v>150</v>
      </c>
      <c r="D132" s="218" t="s">
        <v>125</v>
      </c>
      <c r="E132" s="219" t="s">
        <v>341</v>
      </c>
      <c r="F132" s="220" t="s">
        <v>342</v>
      </c>
      <c r="G132" s="221" t="s">
        <v>138</v>
      </c>
      <c r="H132" s="222">
        <v>1</v>
      </c>
      <c r="I132" s="223">
        <v>3.77</v>
      </c>
      <c r="J132" s="223">
        <f>ROUND(I132*H132,2)</f>
        <v>3.77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156</v>
      </c>
      <c r="AT132" s="229" t="s">
        <v>125</v>
      </c>
      <c r="AU132" s="229" t="s">
        <v>130</v>
      </c>
      <c r="AY132" s="14" t="s">
        <v>122</v>
      </c>
      <c r="BE132" s="230">
        <f>IF(N132="základná",J132,0)</f>
        <v>0</v>
      </c>
      <c r="BF132" s="230">
        <f>IF(N132="znížená",J132,0)</f>
        <v>3.77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130</v>
      </c>
      <c r="BK132" s="230">
        <f>ROUND(I132*H132,2)</f>
        <v>3.77</v>
      </c>
      <c r="BL132" s="14" t="s">
        <v>156</v>
      </c>
      <c r="BM132" s="229" t="s">
        <v>153</v>
      </c>
    </row>
    <row r="133" s="2" customFormat="1" ht="24.15" customHeight="1">
      <c r="A133" s="29"/>
      <c r="B133" s="30"/>
      <c r="C133" s="231" t="s">
        <v>142</v>
      </c>
      <c r="D133" s="231" t="s">
        <v>119</v>
      </c>
      <c r="E133" s="232" t="s">
        <v>343</v>
      </c>
      <c r="F133" s="233" t="s">
        <v>344</v>
      </c>
      <c r="G133" s="234" t="s">
        <v>138</v>
      </c>
      <c r="H133" s="235">
        <v>1</v>
      </c>
      <c r="I133" s="236">
        <v>12.619999999999999</v>
      </c>
      <c r="J133" s="236">
        <f>ROUND(I133*H133,2)</f>
        <v>12.619999999999999</v>
      </c>
      <c r="K133" s="237"/>
      <c r="L133" s="238"/>
      <c r="M133" s="239" t="s">
        <v>1</v>
      </c>
      <c r="N133" s="240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183</v>
      </c>
      <c r="AT133" s="229" t="s">
        <v>119</v>
      </c>
      <c r="AU133" s="229" t="s">
        <v>130</v>
      </c>
      <c r="AY133" s="14" t="s">
        <v>122</v>
      </c>
      <c r="BE133" s="230">
        <f>IF(N133="základná",J133,0)</f>
        <v>0</v>
      </c>
      <c r="BF133" s="230">
        <f>IF(N133="znížená",J133,0)</f>
        <v>12.619999999999999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130</v>
      </c>
      <c r="BK133" s="230">
        <f>ROUND(I133*H133,2)</f>
        <v>12.619999999999999</v>
      </c>
      <c r="BL133" s="14" t="s">
        <v>156</v>
      </c>
      <c r="BM133" s="229" t="s">
        <v>156</v>
      </c>
    </row>
    <row r="134" s="2" customFormat="1" ht="24.15" customHeight="1">
      <c r="A134" s="29"/>
      <c r="B134" s="30"/>
      <c r="C134" s="218" t="s">
        <v>157</v>
      </c>
      <c r="D134" s="218" t="s">
        <v>125</v>
      </c>
      <c r="E134" s="219" t="s">
        <v>347</v>
      </c>
      <c r="F134" s="220" t="s">
        <v>348</v>
      </c>
      <c r="G134" s="221" t="s">
        <v>138</v>
      </c>
      <c r="H134" s="222">
        <v>10</v>
      </c>
      <c r="I134" s="223">
        <v>2.9199999999999999</v>
      </c>
      <c r="J134" s="223">
        <f>ROUND(I134*H134,2)</f>
        <v>29.199999999999999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156</v>
      </c>
      <c r="AT134" s="229" t="s">
        <v>125</v>
      </c>
      <c r="AU134" s="229" t="s">
        <v>130</v>
      </c>
      <c r="AY134" s="14" t="s">
        <v>122</v>
      </c>
      <c r="BE134" s="230">
        <f>IF(N134="základná",J134,0)</f>
        <v>0</v>
      </c>
      <c r="BF134" s="230">
        <f>IF(N134="znížená",J134,0)</f>
        <v>29.199999999999999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130</v>
      </c>
      <c r="BK134" s="230">
        <f>ROUND(I134*H134,2)</f>
        <v>29.199999999999999</v>
      </c>
      <c r="BL134" s="14" t="s">
        <v>156</v>
      </c>
      <c r="BM134" s="229" t="s">
        <v>160</v>
      </c>
    </row>
    <row r="135" s="2" customFormat="1" ht="24.15" customHeight="1">
      <c r="A135" s="29"/>
      <c r="B135" s="30"/>
      <c r="C135" s="231" t="s">
        <v>146</v>
      </c>
      <c r="D135" s="231" t="s">
        <v>119</v>
      </c>
      <c r="E135" s="232" t="s">
        <v>349</v>
      </c>
      <c r="F135" s="233" t="s">
        <v>350</v>
      </c>
      <c r="G135" s="234" t="s">
        <v>138</v>
      </c>
      <c r="H135" s="235">
        <v>10</v>
      </c>
      <c r="I135" s="236">
        <v>9.1300000000000008</v>
      </c>
      <c r="J135" s="236">
        <f>ROUND(I135*H135,2)</f>
        <v>91.299999999999997</v>
      </c>
      <c r="K135" s="237"/>
      <c r="L135" s="238"/>
      <c r="M135" s="239" t="s">
        <v>1</v>
      </c>
      <c r="N135" s="240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183</v>
      </c>
      <c r="AT135" s="229" t="s">
        <v>119</v>
      </c>
      <c r="AU135" s="229" t="s">
        <v>130</v>
      </c>
      <c r="AY135" s="14" t="s">
        <v>122</v>
      </c>
      <c r="BE135" s="230">
        <f>IF(N135="základná",J135,0)</f>
        <v>0</v>
      </c>
      <c r="BF135" s="230">
        <f>IF(N135="znížená",J135,0)</f>
        <v>91.299999999999997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130</v>
      </c>
      <c r="BK135" s="230">
        <f>ROUND(I135*H135,2)</f>
        <v>91.299999999999997</v>
      </c>
      <c r="BL135" s="14" t="s">
        <v>156</v>
      </c>
      <c r="BM135" s="229" t="s">
        <v>7</v>
      </c>
    </row>
    <row r="136" s="2" customFormat="1" ht="24.15" customHeight="1">
      <c r="A136" s="29"/>
      <c r="B136" s="30"/>
      <c r="C136" s="218" t="s">
        <v>163</v>
      </c>
      <c r="D136" s="218" t="s">
        <v>125</v>
      </c>
      <c r="E136" s="219" t="s">
        <v>353</v>
      </c>
      <c r="F136" s="220" t="s">
        <v>354</v>
      </c>
      <c r="G136" s="221" t="s">
        <v>138</v>
      </c>
      <c r="H136" s="222">
        <v>20</v>
      </c>
      <c r="I136" s="223">
        <v>3.2000000000000002</v>
      </c>
      <c r="J136" s="223">
        <f>ROUND(I136*H136,2)</f>
        <v>64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156</v>
      </c>
      <c r="AT136" s="229" t="s">
        <v>125</v>
      </c>
      <c r="AU136" s="229" t="s">
        <v>130</v>
      </c>
      <c r="AY136" s="14" t="s">
        <v>122</v>
      </c>
      <c r="BE136" s="230">
        <f>IF(N136="základná",J136,0)</f>
        <v>0</v>
      </c>
      <c r="BF136" s="230">
        <f>IF(N136="znížená",J136,0)</f>
        <v>64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130</v>
      </c>
      <c r="BK136" s="230">
        <f>ROUND(I136*H136,2)</f>
        <v>64</v>
      </c>
      <c r="BL136" s="14" t="s">
        <v>156</v>
      </c>
      <c r="BM136" s="229" t="s">
        <v>166</v>
      </c>
    </row>
    <row r="137" s="2" customFormat="1" ht="24.15" customHeight="1">
      <c r="A137" s="29"/>
      <c r="B137" s="30"/>
      <c r="C137" s="231" t="s">
        <v>149</v>
      </c>
      <c r="D137" s="231" t="s">
        <v>119</v>
      </c>
      <c r="E137" s="232" t="s">
        <v>355</v>
      </c>
      <c r="F137" s="233" t="s">
        <v>356</v>
      </c>
      <c r="G137" s="234" t="s">
        <v>138</v>
      </c>
      <c r="H137" s="235">
        <v>19</v>
      </c>
      <c r="I137" s="236">
        <v>10.199999999999999</v>
      </c>
      <c r="J137" s="236">
        <f>ROUND(I137*H137,2)</f>
        <v>193.80000000000001</v>
      </c>
      <c r="K137" s="237"/>
      <c r="L137" s="238"/>
      <c r="M137" s="239" t="s">
        <v>1</v>
      </c>
      <c r="N137" s="240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183</v>
      </c>
      <c r="AT137" s="229" t="s">
        <v>119</v>
      </c>
      <c r="AU137" s="229" t="s">
        <v>130</v>
      </c>
      <c r="AY137" s="14" t="s">
        <v>122</v>
      </c>
      <c r="BE137" s="230">
        <f>IF(N137="základná",J137,0)</f>
        <v>0</v>
      </c>
      <c r="BF137" s="230">
        <f>IF(N137="znížená",J137,0)</f>
        <v>193.80000000000001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130</v>
      </c>
      <c r="BK137" s="230">
        <f>ROUND(I137*H137,2)</f>
        <v>193.80000000000001</v>
      </c>
      <c r="BL137" s="14" t="s">
        <v>156</v>
      </c>
      <c r="BM137" s="229" t="s">
        <v>169</v>
      </c>
    </row>
    <row r="138" s="2" customFormat="1" ht="24.15" customHeight="1">
      <c r="A138" s="29"/>
      <c r="B138" s="30"/>
      <c r="C138" s="231" t="s">
        <v>170</v>
      </c>
      <c r="D138" s="231" t="s">
        <v>119</v>
      </c>
      <c r="E138" s="232" t="s">
        <v>357</v>
      </c>
      <c r="F138" s="233" t="s">
        <v>358</v>
      </c>
      <c r="G138" s="234" t="s">
        <v>138</v>
      </c>
      <c r="H138" s="235">
        <v>1</v>
      </c>
      <c r="I138" s="236">
        <v>10.199999999999999</v>
      </c>
      <c r="J138" s="236">
        <f>ROUND(I138*H138,2)</f>
        <v>10.199999999999999</v>
      </c>
      <c r="K138" s="237"/>
      <c r="L138" s="238"/>
      <c r="M138" s="239" t="s">
        <v>1</v>
      </c>
      <c r="N138" s="240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183</v>
      </c>
      <c r="AT138" s="229" t="s">
        <v>119</v>
      </c>
      <c r="AU138" s="229" t="s">
        <v>130</v>
      </c>
      <c r="AY138" s="14" t="s">
        <v>122</v>
      </c>
      <c r="BE138" s="230">
        <f>IF(N138="základná",J138,0)</f>
        <v>0</v>
      </c>
      <c r="BF138" s="230">
        <f>IF(N138="znížená",J138,0)</f>
        <v>10.199999999999999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130</v>
      </c>
      <c r="BK138" s="230">
        <f>ROUND(I138*H138,2)</f>
        <v>10.199999999999999</v>
      </c>
      <c r="BL138" s="14" t="s">
        <v>156</v>
      </c>
      <c r="BM138" s="229" t="s">
        <v>173</v>
      </c>
    </row>
    <row r="139" s="2" customFormat="1" ht="24.15" customHeight="1">
      <c r="A139" s="29"/>
      <c r="B139" s="30"/>
      <c r="C139" s="218" t="s">
        <v>153</v>
      </c>
      <c r="D139" s="218" t="s">
        <v>125</v>
      </c>
      <c r="E139" s="219" t="s">
        <v>359</v>
      </c>
      <c r="F139" s="220" t="s">
        <v>360</v>
      </c>
      <c r="G139" s="221" t="s">
        <v>138</v>
      </c>
      <c r="H139" s="222">
        <v>1</v>
      </c>
      <c r="I139" s="223">
        <v>3.8799999999999999</v>
      </c>
      <c r="J139" s="223">
        <f>ROUND(I139*H139,2)</f>
        <v>3.8799999999999999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156</v>
      </c>
      <c r="AT139" s="229" t="s">
        <v>125</v>
      </c>
      <c r="AU139" s="229" t="s">
        <v>130</v>
      </c>
      <c r="AY139" s="14" t="s">
        <v>122</v>
      </c>
      <c r="BE139" s="230">
        <f>IF(N139="základná",J139,0)</f>
        <v>0</v>
      </c>
      <c r="BF139" s="230">
        <f>IF(N139="znížená",J139,0)</f>
        <v>3.8799999999999999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130</v>
      </c>
      <c r="BK139" s="230">
        <f>ROUND(I139*H139,2)</f>
        <v>3.8799999999999999</v>
      </c>
      <c r="BL139" s="14" t="s">
        <v>156</v>
      </c>
      <c r="BM139" s="229" t="s">
        <v>176</v>
      </c>
    </row>
    <row r="140" s="2" customFormat="1" ht="24.15" customHeight="1">
      <c r="A140" s="29"/>
      <c r="B140" s="30"/>
      <c r="C140" s="231" t="s">
        <v>177</v>
      </c>
      <c r="D140" s="231" t="s">
        <v>119</v>
      </c>
      <c r="E140" s="232" t="s">
        <v>413</v>
      </c>
      <c r="F140" s="233" t="s">
        <v>414</v>
      </c>
      <c r="G140" s="234" t="s">
        <v>138</v>
      </c>
      <c r="H140" s="235">
        <v>1</v>
      </c>
      <c r="I140" s="236">
        <v>12.57</v>
      </c>
      <c r="J140" s="236">
        <f>ROUND(I140*H140,2)</f>
        <v>12.57</v>
      </c>
      <c r="K140" s="237"/>
      <c r="L140" s="238"/>
      <c r="M140" s="239" t="s">
        <v>1</v>
      </c>
      <c r="N140" s="240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183</v>
      </c>
      <c r="AT140" s="229" t="s">
        <v>119</v>
      </c>
      <c r="AU140" s="229" t="s">
        <v>130</v>
      </c>
      <c r="AY140" s="14" t="s">
        <v>122</v>
      </c>
      <c r="BE140" s="230">
        <f>IF(N140="základná",J140,0)</f>
        <v>0</v>
      </c>
      <c r="BF140" s="230">
        <f>IF(N140="znížená",J140,0)</f>
        <v>12.57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130</v>
      </c>
      <c r="BK140" s="230">
        <f>ROUND(I140*H140,2)</f>
        <v>12.57</v>
      </c>
      <c r="BL140" s="14" t="s">
        <v>156</v>
      </c>
      <c r="BM140" s="229" t="s">
        <v>180</v>
      </c>
    </row>
    <row r="141" s="2" customFormat="1" ht="21.75" customHeight="1">
      <c r="A141" s="29"/>
      <c r="B141" s="30"/>
      <c r="C141" s="218" t="s">
        <v>156</v>
      </c>
      <c r="D141" s="218" t="s">
        <v>125</v>
      </c>
      <c r="E141" s="219" t="s">
        <v>367</v>
      </c>
      <c r="F141" s="220" t="s">
        <v>368</v>
      </c>
      <c r="G141" s="221" t="s">
        <v>314</v>
      </c>
      <c r="H141" s="222">
        <v>31</v>
      </c>
      <c r="I141" s="223">
        <v>1.6799999999999999</v>
      </c>
      <c r="J141" s="223">
        <f>ROUND(I141*H141,2)</f>
        <v>52.079999999999998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156</v>
      </c>
      <c r="AT141" s="229" t="s">
        <v>125</v>
      </c>
      <c r="AU141" s="229" t="s">
        <v>130</v>
      </c>
      <c r="AY141" s="14" t="s">
        <v>122</v>
      </c>
      <c r="BE141" s="230">
        <f>IF(N141="základná",J141,0)</f>
        <v>0</v>
      </c>
      <c r="BF141" s="230">
        <f>IF(N141="znížená",J141,0)</f>
        <v>52.079999999999998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130</v>
      </c>
      <c r="BK141" s="230">
        <f>ROUND(I141*H141,2)</f>
        <v>52.079999999999998</v>
      </c>
      <c r="BL141" s="14" t="s">
        <v>156</v>
      </c>
      <c r="BM141" s="229" t="s">
        <v>183</v>
      </c>
    </row>
    <row r="142" s="2" customFormat="1" ht="16.5" customHeight="1">
      <c r="A142" s="29"/>
      <c r="B142" s="30"/>
      <c r="C142" s="231" t="s">
        <v>184</v>
      </c>
      <c r="D142" s="231" t="s">
        <v>119</v>
      </c>
      <c r="E142" s="232" t="s">
        <v>369</v>
      </c>
      <c r="F142" s="233" t="s">
        <v>370</v>
      </c>
      <c r="G142" s="234" t="s">
        <v>138</v>
      </c>
      <c r="H142" s="235">
        <v>25</v>
      </c>
      <c r="I142" s="236">
        <v>9.3900000000000006</v>
      </c>
      <c r="J142" s="236">
        <f>ROUND(I142*H142,2)</f>
        <v>234.75</v>
      </c>
      <c r="K142" s="237"/>
      <c r="L142" s="238"/>
      <c r="M142" s="239" t="s">
        <v>1</v>
      </c>
      <c r="N142" s="240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183</v>
      </c>
      <c r="AT142" s="229" t="s">
        <v>119</v>
      </c>
      <c r="AU142" s="229" t="s">
        <v>130</v>
      </c>
      <c r="AY142" s="14" t="s">
        <v>122</v>
      </c>
      <c r="BE142" s="230">
        <f>IF(N142="základná",J142,0)</f>
        <v>0</v>
      </c>
      <c r="BF142" s="230">
        <f>IF(N142="znížená",J142,0)</f>
        <v>234.75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130</v>
      </c>
      <c r="BK142" s="230">
        <f>ROUND(I142*H142,2)</f>
        <v>234.75</v>
      </c>
      <c r="BL142" s="14" t="s">
        <v>156</v>
      </c>
      <c r="BM142" s="229" t="s">
        <v>187</v>
      </c>
    </row>
    <row r="143" s="2" customFormat="1" ht="24.15" customHeight="1">
      <c r="A143" s="29"/>
      <c r="B143" s="30"/>
      <c r="C143" s="231" t="s">
        <v>160</v>
      </c>
      <c r="D143" s="231" t="s">
        <v>119</v>
      </c>
      <c r="E143" s="232" t="s">
        <v>415</v>
      </c>
      <c r="F143" s="233" t="s">
        <v>416</v>
      </c>
      <c r="G143" s="234" t="s">
        <v>138</v>
      </c>
      <c r="H143" s="235">
        <v>5</v>
      </c>
      <c r="I143" s="236">
        <v>23.199999999999999</v>
      </c>
      <c r="J143" s="236">
        <f>ROUND(I143*H143,2)</f>
        <v>116</v>
      </c>
      <c r="K143" s="237"/>
      <c r="L143" s="238"/>
      <c r="M143" s="239" t="s">
        <v>1</v>
      </c>
      <c r="N143" s="240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183</v>
      </c>
      <c r="AT143" s="229" t="s">
        <v>119</v>
      </c>
      <c r="AU143" s="229" t="s">
        <v>130</v>
      </c>
      <c r="AY143" s="14" t="s">
        <v>122</v>
      </c>
      <c r="BE143" s="230">
        <f>IF(N143="základná",J143,0)</f>
        <v>0</v>
      </c>
      <c r="BF143" s="230">
        <f>IF(N143="znížená",J143,0)</f>
        <v>116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130</v>
      </c>
      <c r="BK143" s="230">
        <f>ROUND(I143*H143,2)</f>
        <v>116</v>
      </c>
      <c r="BL143" s="14" t="s">
        <v>156</v>
      </c>
      <c r="BM143" s="229" t="s">
        <v>190</v>
      </c>
    </row>
    <row r="144" s="2" customFormat="1" ht="16.5" customHeight="1">
      <c r="A144" s="29"/>
      <c r="B144" s="30"/>
      <c r="C144" s="231" t="s">
        <v>191</v>
      </c>
      <c r="D144" s="231" t="s">
        <v>119</v>
      </c>
      <c r="E144" s="232" t="s">
        <v>417</v>
      </c>
      <c r="F144" s="233" t="s">
        <v>418</v>
      </c>
      <c r="G144" s="234" t="s">
        <v>138</v>
      </c>
      <c r="H144" s="235">
        <v>1</v>
      </c>
      <c r="I144" s="236">
        <v>8.4600000000000009</v>
      </c>
      <c r="J144" s="236">
        <f>ROUND(I144*H144,2)</f>
        <v>8.4600000000000009</v>
      </c>
      <c r="K144" s="237"/>
      <c r="L144" s="238"/>
      <c r="M144" s="239" t="s">
        <v>1</v>
      </c>
      <c r="N144" s="240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183</v>
      </c>
      <c r="AT144" s="229" t="s">
        <v>119</v>
      </c>
      <c r="AU144" s="229" t="s">
        <v>130</v>
      </c>
      <c r="AY144" s="14" t="s">
        <v>122</v>
      </c>
      <c r="BE144" s="230">
        <f>IF(N144="základná",J144,0)</f>
        <v>0</v>
      </c>
      <c r="BF144" s="230">
        <f>IF(N144="znížená",J144,0)</f>
        <v>8.4600000000000009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130</v>
      </c>
      <c r="BK144" s="230">
        <f>ROUND(I144*H144,2)</f>
        <v>8.4600000000000009</v>
      </c>
      <c r="BL144" s="14" t="s">
        <v>156</v>
      </c>
      <c r="BM144" s="229" t="s">
        <v>194</v>
      </c>
    </row>
    <row r="145" s="2" customFormat="1" ht="16.5" customHeight="1">
      <c r="A145" s="29"/>
      <c r="B145" s="30"/>
      <c r="C145" s="231" t="s">
        <v>7</v>
      </c>
      <c r="D145" s="231" t="s">
        <v>119</v>
      </c>
      <c r="E145" s="232" t="s">
        <v>371</v>
      </c>
      <c r="F145" s="233" t="s">
        <v>372</v>
      </c>
      <c r="G145" s="234" t="s">
        <v>138</v>
      </c>
      <c r="H145" s="235">
        <v>30</v>
      </c>
      <c r="I145" s="236">
        <v>2.4500000000000002</v>
      </c>
      <c r="J145" s="236">
        <f>ROUND(I145*H145,2)</f>
        <v>73.5</v>
      </c>
      <c r="K145" s="237"/>
      <c r="L145" s="238"/>
      <c r="M145" s="239" t="s">
        <v>1</v>
      </c>
      <c r="N145" s="240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183</v>
      </c>
      <c r="AT145" s="229" t="s">
        <v>119</v>
      </c>
      <c r="AU145" s="229" t="s">
        <v>130</v>
      </c>
      <c r="AY145" s="14" t="s">
        <v>122</v>
      </c>
      <c r="BE145" s="230">
        <f>IF(N145="základná",J145,0)</f>
        <v>0</v>
      </c>
      <c r="BF145" s="230">
        <f>IF(N145="znížená",J145,0)</f>
        <v>73.5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130</v>
      </c>
      <c r="BK145" s="230">
        <f>ROUND(I145*H145,2)</f>
        <v>73.5</v>
      </c>
      <c r="BL145" s="14" t="s">
        <v>156</v>
      </c>
      <c r="BM145" s="229" t="s">
        <v>197</v>
      </c>
    </row>
    <row r="146" s="2" customFormat="1" ht="24.15" customHeight="1">
      <c r="A146" s="29"/>
      <c r="B146" s="30"/>
      <c r="C146" s="218" t="s">
        <v>198</v>
      </c>
      <c r="D146" s="218" t="s">
        <v>125</v>
      </c>
      <c r="E146" s="219" t="s">
        <v>373</v>
      </c>
      <c r="F146" s="220" t="s">
        <v>374</v>
      </c>
      <c r="G146" s="221" t="s">
        <v>138</v>
      </c>
      <c r="H146" s="222">
        <v>30</v>
      </c>
      <c r="I146" s="223">
        <v>2.77</v>
      </c>
      <c r="J146" s="223">
        <f>ROUND(I146*H146,2)</f>
        <v>83.099999999999994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156</v>
      </c>
      <c r="AT146" s="229" t="s">
        <v>125</v>
      </c>
      <c r="AU146" s="229" t="s">
        <v>130</v>
      </c>
      <c r="AY146" s="14" t="s">
        <v>122</v>
      </c>
      <c r="BE146" s="230">
        <f>IF(N146="základná",J146,0)</f>
        <v>0</v>
      </c>
      <c r="BF146" s="230">
        <f>IF(N146="znížená",J146,0)</f>
        <v>83.099999999999994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130</v>
      </c>
      <c r="BK146" s="230">
        <f>ROUND(I146*H146,2)</f>
        <v>83.099999999999994</v>
      </c>
      <c r="BL146" s="14" t="s">
        <v>156</v>
      </c>
      <c r="BM146" s="229" t="s">
        <v>201</v>
      </c>
    </row>
    <row r="147" s="2" customFormat="1" ht="24.15" customHeight="1">
      <c r="A147" s="29"/>
      <c r="B147" s="30"/>
      <c r="C147" s="218" t="s">
        <v>166</v>
      </c>
      <c r="D147" s="218" t="s">
        <v>125</v>
      </c>
      <c r="E147" s="219" t="s">
        <v>375</v>
      </c>
      <c r="F147" s="220" t="s">
        <v>376</v>
      </c>
      <c r="G147" s="221" t="s">
        <v>138</v>
      </c>
      <c r="H147" s="222">
        <v>1</v>
      </c>
      <c r="I147" s="223">
        <v>3.1600000000000001</v>
      </c>
      <c r="J147" s="223">
        <f>ROUND(I147*H147,2)</f>
        <v>3.1600000000000001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156</v>
      </c>
      <c r="AT147" s="229" t="s">
        <v>125</v>
      </c>
      <c r="AU147" s="229" t="s">
        <v>130</v>
      </c>
      <c r="AY147" s="14" t="s">
        <v>122</v>
      </c>
      <c r="BE147" s="230">
        <f>IF(N147="základná",J147,0)</f>
        <v>0</v>
      </c>
      <c r="BF147" s="230">
        <f>IF(N147="znížená",J147,0)</f>
        <v>3.1600000000000001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130</v>
      </c>
      <c r="BK147" s="230">
        <f>ROUND(I147*H147,2)</f>
        <v>3.1600000000000001</v>
      </c>
      <c r="BL147" s="14" t="s">
        <v>156</v>
      </c>
      <c r="BM147" s="229" t="s">
        <v>204</v>
      </c>
    </row>
    <row r="148" s="2" customFormat="1" ht="24.15" customHeight="1">
      <c r="A148" s="29"/>
      <c r="B148" s="30"/>
      <c r="C148" s="218" t="s">
        <v>205</v>
      </c>
      <c r="D148" s="218" t="s">
        <v>125</v>
      </c>
      <c r="E148" s="219" t="s">
        <v>377</v>
      </c>
      <c r="F148" s="220" t="s">
        <v>378</v>
      </c>
      <c r="G148" s="221" t="s">
        <v>250</v>
      </c>
      <c r="H148" s="222">
        <v>16.420000000000002</v>
      </c>
      <c r="I148" s="223">
        <v>0.29999999999999999</v>
      </c>
      <c r="J148" s="223">
        <f>ROUND(I148*H148,2)</f>
        <v>4.9299999999999997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156</v>
      </c>
      <c r="AT148" s="229" t="s">
        <v>125</v>
      </c>
      <c r="AU148" s="229" t="s">
        <v>130</v>
      </c>
      <c r="AY148" s="14" t="s">
        <v>122</v>
      </c>
      <c r="BE148" s="230">
        <f>IF(N148="základná",J148,0)</f>
        <v>0</v>
      </c>
      <c r="BF148" s="230">
        <f>IF(N148="znížená",J148,0)</f>
        <v>4.9299999999999997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130</v>
      </c>
      <c r="BK148" s="230">
        <f>ROUND(I148*H148,2)</f>
        <v>4.9299999999999997</v>
      </c>
      <c r="BL148" s="14" t="s">
        <v>156</v>
      </c>
      <c r="BM148" s="229" t="s">
        <v>208</v>
      </c>
    </row>
    <row r="149" s="12" customFormat="1" ht="22.8" customHeight="1">
      <c r="A149" s="12"/>
      <c r="B149" s="203"/>
      <c r="C149" s="204"/>
      <c r="D149" s="205" t="s">
        <v>72</v>
      </c>
      <c r="E149" s="216" t="s">
        <v>379</v>
      </c>
      <c r="F149" s="216" t="s">
        <v>380</v>
      </c>
      <c r="G149" s="204"/>
      <c r="H149" s="204"/>
      <c r="I149" s="204"/>
      <c r="J149" s="217">
        <f>BK149</f>
        <v>687.63</v>
      </c>
      <c r="K149" s="204"/>
      <c r="L149" s="208"/>
      <c r="M149" s="209"/>
      <c r="N149" s="210"/>
      <c r="O149" s="210"/>
      <c r="P149" s="211">
        <f>SUM(P150:P159)</f>
        <v>0</v>
      </c>
      <c r="Q149" s="210"/>
      <c r="R149" s="211">
        <f>SUM(R150:R159)</f>
        <v>0</v>
      </c>
      <c r="S149" s="210"/>
      <c r="T149" s="212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130</v>
      </c>
      <c r="AT149" s="214" t="s">
        <v>72</v>
      </c>
      <c r="AU149" s="214" t="s">
        <v>81</v>
      </c>
      <c r="AY149" s="213" t="s">
        <v>122</v>
      </c>
      <c r="BK149" s="215">
        <f>SUM(BK150:BK159)</f>
        <v>687.63</v>
      </c>
    </row>
    <row r="150" s="2" customFormat="1" ht="24.15" customHeight="1">
      <c r="A150" s="29"/>
      <c r="B150" s="30"/>
      <c r="C150" s="218" t="s">
        <v>169</v>
      </c>
      <c r="D150" s="218" t="s">
        <v>125</v>
      </c>
      <c r="E150" s="219" t="s">
        <v>419</v>
      </c>
      <c r="F150" s="220" t="s">
        <v>420</v>
      </c>
      <c r="G150" s="221" t="s">
        <v>138</v>
      </c>
      <c r="H150" s="222">
        <v>1</v>
      </c>
      <c r="I150" s="223">
        <v>3.1299999999999999</v>
      </c>
      <c r="J150" s="223">
        <f>ROUND(I150*H150,2)</f>
        <v>3.1299999999999999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156</v>
      </c>
      <c r="AT150" s="229" t="s">
        <v>125</v>
      </c>
      <c r="AU150" s="229" t="s">
        <v>130</v>
      </c>
      <c r="AY150" s="14" t="s">
        <v>122</v>
      </c>
      <c r="BE150" s="230">
        <f>IF(N150="základná",J150,0)</f>
        <v>0</v>
      </c>
      <c r="BF150" s="230">
        <f>IF(N150="znížená",J150,0)</f>
        <v>3.1299999999999999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130</v>
      </c>
      <c r="BK150" s="230">
        <f>ROUND(I150*H150,2)</f>
        <v>3.1299999999999999</v>
      </c>
      <c r="BL150" s="14" t="s">
        <v>156</v>
      </c>
      <c r="BM150" s="229" t="s">
        <v>211</v>
      </c>
    </row>
    <row r="151" s="2" customFormat="1" ht="24.15" customHeight="1">
      <c r="A151" s="29"/>
      <c r="B151" s="30"/>
      <c r="C151" s="218" t="s">
        <v>212</v>
      </c>
      <c r="D151" s="218" t="s">
        <v>125</v>
      </c>
      <c r="E151" s="219" t="s">
        <v>381</v>
      </c>
      <c r="F151" s="220" t="s">
        <v>382</v>
      </c>
      <c r="G151" s="221" t="s">
        <v>138</v>
      </c>
      <c r="H151" s="222">
        <v>33</v>
      </c>
      <c r="I151" s="223">
        <v>5.1100000000000003</v>
      </c>
      <c r="J151" s="223">
        <f>ROUND(I151*H151,2)</f>
        <v>168.63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156</v>
      </c>
      <c r="AT151" s="229" t="s">
        <v>125</v>
      </c>
      <c r="AU151" s="229" t="s">
        <v>130</v>
      </c>
      <c r="AY151" s="14" t="s">
        <v>122</v>
      </c>
      <c r="BE151" s="230">
        <f>IF(N151="základná",J151,0)</f>
        <v>0</v>
      </c>
      <c r="BF151" s="230">
        <f>IF(N151="znížená",J151,0)</f>
        <v>168.63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130</v>
      </c>
      <c r="BK151" s="230">
        <f>ROUND(I151*H151,2)</f>
        <v>168.63</v>
      </c>
      <c r="BL151" s="14" t="s">
        <v>156</v>
      </c>
      <c r="BM151" s="229" t="s">
        <v>215</v>
      </c>
    </row>
    <row r="152" s="2" customFormat="1" ht="33" customHeight="1">
      <c r="A152" s="29"/>
      <c r="B152" s="30"/>
      <c r="C152" s="218" t="s">
        <v>173</v>
      </c>
      <c r="D152" s="218" t="s">
        <v>125</v>
      </c>
      <c r="E152" s="219" t="s">
        <v>383</v>
      </c>
      <c r="F152" s="220" t="s">
        <v>384</v>
      </c>
      <c r="G152" s="221" t="s">
        <v>138</v>
      </c>
      <c r="H152" s="222">
        <v>33</v>
      </c>
      <c r="I152" s="223">
        <v>3.5</v>
      </c>
      <c r="J152" s="223">
        <f>ROUND(I152*H152,2)</f>
        <v>115.5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156</v>
      </c>
      <c r="AT152" s="229" t="s">
        <v>125</v>
      </c>
      <c r="AU152" s="229" t="s">
        <v>130</v>
      </c>
      <c r="AY152" s="14" t="s">
        <v>122</v>
      </c>
      <c r="BE152" s="230">
        <f>IF(N152="základná",J152,0)</f>
        <v>0</v>
      </c>
      <c r="BF152" s="230">
        <f>IF(N152="znížená",J152,0)</f>
        <v>115.5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130</v>
      </c>
      <c r="BK152" s="230">
        <f>ROUND(I152*H152,2)</f>
        <v>115.5</v>
      </c>
      <c r="BL152" s="14" t="s">
        <v>156</v>
      </c>
      <c r="BM152" s="229" t="s">
        <v>218</v>
      </c>
    </row>
    <row r="153" s="2" customFormat="1" ht="24.15" customHeight="1">
      <c r="A153" s="29"/>
      <c r="B153" s="30"/>
      <c r="C153" s="218" t="s">
        <v>219</v>
      </c>
      <c r="D153" s="218" t="s">
        <v>125</v>
      </c>
      <c r="E153" s="219" t="s">
        <v>421</v>
      </c>
      <c r="F153" s="220" t="s">
        <v>422</v>
      </c>
      <c r="G153" s="221" t="s">
        <v>138</v>
      </c>
      <c r="H153" s="222">
        <v>1</v>
      </c>
      <c r="I153" s="223">
        <v>2.0699999999999998</v>
      </c>
      <c r="J153" s="223">
        <f>ROUND(I153*H153,2)</f>
        <v>2.0699999999999998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156</v>
      </c>
      <c r="AT153" s="229" t="s">
        <v>125</v>
      </c>
      <c r="AU153" s="229" t="s">
        <v>130</v>
      </c>
      <c r="AY153" s="14" t="s">
        <v>122</v>
      </c>
      <c r="BE153" s="230">
        <f>IF(N153="základná",J153,0)</f>
        <v>0</v>
      </c>
      <c r="BF153" s="230">
        <f>IF(N153="znížená",J153,0)</f>
        <v>2.0699999999999998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130</v>
      </c>
      <c r="BK153" s="230">
        <f>ROUND(I153*H153,2)</f>
        <v>2.0699999999999998</v>
      </c>
      <c r="BL153" s="14" t="s">
        <v>156</v>
      </c>
      <c r="BM153" s="229" t="s">
        <v>222</v>
      </c>
    </row>
    <row r="154" s="2" customFormat="1" ht="33" customHeight="1">
      <c r="A154" s="29"/>
      <c r="B154" s="30"/>
      <c r="C154" s="218" t="s">
        <v>176</v>
      </c>
      <c r="D154" s="218" t="s">
        <v>125</v>
      </c>
      <c r="E154" s="219" t="s">
        <v>423</v>
      </c>
      <c r="F154" s="220" t="s">
        <v>424</v>
      </c>
      <c r="G154" s="221" t="s">
        <v>138</v>
      </c>
      <c r="H154" s="222">
        <v>1</v>
      </c>
      <c r="I154" s="223">
        <v>40</v>
      </c>
      <c r="J154" s="223">
        <f>ROUND(I154*H154,2)</f>
        <v>40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156</v>
      </c>
      <c r="AT154" s="229" t="s">
        <v>125</v>
      </c>
      <c r="AU154" s="229" t="s">
        <v>130</v>
      </c>
      <c r="AY154" s="14" t="s">
        <v>122</v>
      </c>
      <c r="BE154" s="230">
        <f>IF(N154="základná",J154,0)</f>
        <v>0</v>
      </c>
      <c r="BF154" s="230">
        <f>IF(N154="znížená",J154,0)</f>
        <v>40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130</v>
      </c>
      <c r="BK154" s="230">
        <f>ROUND(I154*H154,2)</f>
        <v>40</v>
      </c>
      <c r="BL154" s="14" t="s">
        <v>156</v>
      </c>
      <c r="BM154" s="229" t="s">
        <v>225</v>
      </c>
    </row>
    <row r="155" s="2" customFormat="1" ht="33" customHeight="1">
      <c r="A155" s="29"/>
      <c r="B155" s="30"/>
      <c r="C155" s="231" t="s">
        <v>226</v>
      </c>
      <c r="D155" s="231" t="s">
        <v>119</v>
      </c>
      <c r="E155" s="232" t="s">
        <v>425</v>
      </c>
      <c r="F155" s="233" t="s">
        <v>426</v>
      </c>
      <c r="G155" s="234" t="s">
        <v>138</v>
      </c>
      <c r="H155" s="235">
        <v>1</v>
      </c>
      <c r="I155" s="236">
        <v>151.03</v>
      </c>
      <c r="J155" s="236">
        <f>ROUND(I155*H155,2)</f>
        <v>151.03</v>
      </c>
      <c r="K155" s="237"/>
      <c r="L155" s="238"/>
      <c r="M155" s="239" t="s">
        <v>1</v>
      </c>
      <c r="N155" s="240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183</v>
      </c>
      <c r="AT155" s="229" t="s">
        <v>119</v>
      </c>
      <c r="AU155" s="229" t="s">
        <v>130</v>
      </c>
      <c r="AY155" s="14" t="s">
        <v>122</v>
      </c>
      <c r="BE155" s="230">
        <f>IF(N155="základná",J155,0)</f>
        <v>0</v>
      </c>
      <c r="BF155" s="230">
        <f>IF(N155="znížená",J155,0)</f>
        <v>151.03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130</v>
      </c>
      <c r="BK155" s="230">
        <f>ROUND(I155*H155,2)</f>
        <v>151.03</v>
      </c>
      <c r="BL155" s="14" t="s">
        <v>156</v>
      </c>
      <c r="BM155" s="229" t="s">
        <v>229</v>
      </c>
    </row>
    <row r="156" s="2" customFormat="1" ht="24.15" customHeight="1">
      <c r="A156" s="29"/>
      <c r="B156" s="30"/>
      <c r="C156" s="218" t="s">
        <v>180</v>
      </c>
      <c r="D156" s="218" t="s">
        <v>125</v>
      </c>
      <c r="E156" s="219" t="s">
        <v>427</v>
      </c>
      <c r="F156" s="220" t="s">
        <v>428</v>
      </c>
      <c r="G156" s="221" t="s">
        <v>138</v>
      </c>
      <c r="H156" s="222">
        <v>1</v>
      </c>
      <c r="I156" s="223">
        <v>8.9000000000000004</v>
      </c>
      <c r="J156" s="223">
        <f>ROUND(I156*H156,2)</f>
        <v>8.9000000000000004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156</v>
      </c>
      <c r="AT156" s="229" t="s">
        <v>125</v>
      </c>
      <c r="AU156" s="229" t="s">
        <v>130</v>
      </c>
      <c r="AY156" s="14" t="s">
        <v>122</v>
      </c>
      <c r="BE156" s="230">
        <f>IF(N156="základná",J156,0)</f>
        <v>0</v>
      </c>
      <c r="BF156" s="230">
        <f>IF(N156="znížená",J156,0)</f>
        <v>8.9000000000000004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130</v>
      </c>
      <c r="BK156" s="230">
        <f>ROUND(I156*H156,2)</f>
        <v>8.9000000000000004</v>
      </c>
      <c r="BL156" s="14" t="s">
        <v>156</v>
      </c>
      <c r="BM156" s="229" t="s">
        <v>232</v>
      </c>
    </row>
    <row r="157" s="2" customFormat="1" ht="24.15" customHeight="1">
      <c r="A157" s="29"/>
      <c r="B157" s="30"/>
      <c r="C157" s="218" t="s">
        <v>233</v>
      </c>
      <c r="D157" s="218" t="s">
        <v>125</v>
      </c>
      <c r="E157" s="219" t="s">
        <v>388</v>
      </c>
      <c r="F157" s="220" t="s">
        <v>389</v>
      </c>
      <c r="G157" s="221" t="s">
        <v>387</v>
      </c>
      <c r="H157" s="222">
        <v>160</v>
      </c>
      <c r="I157" s="223">
        <v>0.46999999999999997</v>
      </c>
      <c r="J157" s="223">
        <f>ROUND(I157*H157,2)</f>
        <v>75.200000000000003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156</v>
      </c>
      <c r="AT157" s="229" t="s">
        <v>125</v>
      </c>
      <c r="AU157" s="229" t="s">
        <v>130</v>
      </c>
      <c r="AY157" s="14" t="s">
        <v>122</v>
      </c>
      <c r="BE157" s="230">
        <f>IF(N157="základná",J157,0)</f>
        <v>0</v>
      </c>
      <c r="BF157" s="230">
        <f>IF(N157="znížená",J157,0)</f>
        <v>75.200000000000003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130</v>
      </c>
      <c r="BK157" s="230">
        <f>ROUND(I157*H157,2)</f>
        <v>75.200000000000003</v>
      </c>
      <c r="BL157" s="14" t="s">
        <v>156</v>
      </c>
      <c r="BM157" s="229" t="s">
        <v>236</v>
      </c>
    </row>
    <row r="158" s="2" customFormat="1" ht="24.15" customHeight="1">
      <c r="A158" s="29"/>
      <c r="B158" s="30"/>
      <c r="C158" s="218" t="s">
        <v>183</v>
      </c>
      <c r="D158" s="218" t="s">
        <v>125</v>
      </c>
      <c r="E158" s="219" t="s">
        <v>392</v>
      </c>
      <c r="F158" s="220" t="s">
        <v>393</v>
      </c>
      <c r="G158" s="221" t="s">
        <v>387</v>
      </c>
      <c r="H158" s="222">
        <v>160</v>
      </c>
      <c r="I158" s="223">
        <v>0.69999999999999996</v>
      </c>
      <c r="J158" s="223">
        <f>ROUND(I158*H158,2)</f>
        <v>112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156</v>
      </c>
      <c r="AT158" s="229" t="s">
        <v>125</v>
      </c>
      <c r="AU158" s="229" t="s">
        <v>130</v>
      </c>
      <c r="AY158" s="14" t="s">
        <v>122</v>
      </c>
      <c r="BE158" s="230">
        <f>IF(N158="základná",J158,0)</f>
        <v>0</v>
      </c>
      <c r="BF158" s="230">
        <f>IF(N158="znížená",J158,0)</f>
        <v>112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130</v>
      </c>
      <c r="BK158" s="230">
        <f>ROUND(I158*H158,2)</f>
        <v>112</v>
      </c>
      <c r="BL158" s="14" t="s">
        <v>156</v>
      </c>
      <c r="BM158" s="229" t="s">
        <v>129</v>
      </c>
    </row>
    <row r="159" s="2" customFormat="1" ht="24.15" customHeight="1">
      <c r="A159" s="29"/>
      <c r="B159" s="30"/>
      <c r="C159" s="218" t="s">
        <v>239</v>
      </c>
      <c r="D159" s="218" t="s">
        <v>125</v>
      </c>
      <c r="E159" s="219" t="s">
        <v>394</v>
      </c>
      <c r="F159" s="220" t="s">
        <v>395</v>
      </c>
      <c r="G159" s="221" t="s">
        <v>250</v>
      </c>
      <c r="H159" s="222">
        <v>6.7699999999999996</v>
      </c>
      <c r="I159" s="223">
        <v>1.6499999999999999</v>
      </c>
      <c r="J159" s="223">
        <f>ROUND(I159*H159,2)</f>
        <v>11.17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156</v>
      </c>
      <c r="AT159" s="229" t="s">
        <v>125</v>
      </c>
      <c r="AU159" s="229" t="s">
        <v>130</v>
      </c>
      <c r="AY159" s="14" t="s">
        <v>122</v>
      </c>
      <c r="BE159" s="230">
        <f>IF(N159="základná",J159,0)</f>
        <v>0</v>
      </c>
      <c r="BF159" s="230">
        <f>IF(N159="znížená",J159,0)</f>
        <v>11.17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130</v>
      </c>
      <c r="BK159" s="230">
        <f>ROUND(I159*H159,2)</f>
        <v>11.17</v>
      </c>
      <c r="BL159" s="14" t="s">
        <v>156</v>
      </c>
      <c r="BM159" s="229" t="s">
        <v>242</v>
      </c>
    </row>
    <row r="160" s="12" customFormat="1" ht="25.92" customHeight="1">
      <c r="A160" s="12"/>
      <c r="B160" s="203"/>
      <c r="C160" s="204"/>
      <c r="D160" s="205" t="s">
        <v>72</v>
      </c>
      <c r="E160" s="206" t="s">
        <v>119</v>
      </c>
      <c r="F160" s="206" t="s">
        <v>120</v>
      </c>
      <c r="G160" s="204"/>
      <c r="H160" s="204"/>
      <c r="I160" s="204"/>
      <c r="J160" s="207">
        <f>BK160</f>
        <v>71.449999999999989</v>
      </c>
      <c r="K160" s="204"/>
      <c r="L160" s="208"/>
      <c r="M160" s="209"/>
      <c r="N160" s="210"/>
      <c r="O160" s="210"/>
      <c r="P160" s="211">
        <f>P161</f>
        <v>0</v>
      </c>
      <c r="Q160" s="210"/>
      <c r="R160" s="211">
        <f>R161</f>
        <v>0</v>
      </c>
      <c r="S160" s="210"/>
      <c r="T160" s="21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121</v>
      </c>
      <c r="AT160" s="214" t="s">
        <v>72</v>
      </c>
      <c r="AU160" s="214" t="s">
        <v>73</v>
      </c>
      <c r="AY160" s="213" t="s">
        <v>122</v>
      </c>
      <c r="BK160" s="215">
        <f>BK161</f>
        <v>71.449999999999989</v>
      </c>
    </row>
    <row r="161" s="12" customFormat="1" ht="22.8" customHeight="1">
      <c r="A161" s="12"/>
      <c r="B161" s="203"/>
      <c r="C161" s="204"/>
      <c r="D161" s="205" t="s">
        <v>72</v>
      </c>
      <c r="E161" s="216" t="s">
        <v>396</v>
      </c>
      <c r="F161" s="216" t="s">
        <v>397</v>
      </c>
      <c r="G161" s="204"/>
      <c r="H161" s="204"/>
      <c r="I161" s="204"/>
      <c r="J161" s="217">
        <f>BK161</f>
        <v>71.449999999999989</v>
      </c>
      <c r="K161" s="204"/>
      <c r="L161" s="208"/>
      <c r="M161" s="209"/>
      <c r="N161" s="210"/>
      <c r="O161" s="210"/>
      <c r="P161" s="211">
        <f>SUM(P162:P164)</f>
        <v>0</v>
      </c>
      <c r="Q161" s="210"/>
      <c r="R161" s="211">
        <f>SUM(R162:R164)</f>
        <v>0</v>
      </c>
      <c r="S161" s="210"/>
      <c r="T161" s="212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121</v>
      </c>
      <c r="AT161" s="214" t="s">
        <v>72</v>
      </c>
      <c r="AU161" s="214" t="s">
        <v>81</v>
      </c>
      <c r="AY161" s="213" t="s">
        <v>122</v>
      </c>
      <c r="BK161" s="215">
        <f>SUM(BK162:BK164)</f>
        <v>71.449999999999989</v>
      </c>
    </row>
    <row r="162" s="2" customFormat="1" ht="16.5" customHeight="1">
      <c r="A162" s="29"/>
      <c r="B162" s="30"/>
      <c r="C162" s="218" t="s">
        <v>187</v>
      </c>
      <c r="D162" s="218" t="s">
        <v>125</v>
      </c>
      <c r="E162" s="219" t="s">
        <v>398</v>
      </c>
      <c r="F162" s="220" t="s">
        <v>399</v>
      </c>
      <c r="G162" s="221" t="s">
        <v>138</v>
      </c>
      <c r="H162" s="222">
        <v>10</v>
      </c>
      <c r="I162" s="223">
        <v>2.1200000000000001</v>
      </c>
      <c r="J162" s="223">
        <f>ROUND(I162*H162,2)</f>
        <v>21.199999999999999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129</v>
      </c>
      <c r="AT162" s="229" t="s">
        <v>125</v>
      </c>
      <c r="AU162" s="229" t="s">
        <v>130</v>
      </c>
      <c r="AY162" s="14" t="s">
        <v>122</v>
      </c>
      <c r="BE162" s="230">
        <f>IF(N162="základná",J162,0)</f>
        <v>0</v>
      </c>
      <c r="BF162" s="230">
        <f>IF(N162="znížená",J162,0)</f>
        <v>21.199999999999999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130</v>
      </c>
      <c r="BK162" s="230">
        <f>ROUND(I162*H162,2)</f>
        <v>21.199999999999999</v>
      </c>
      <c r="BL162" s="14" t="s">
        <v>129</v>
      </c>
      <c r="BM162" s="229" t="s">
        <v>246</v>
      </c>
    </row>
    <row r="163" s="2" customFormat="1" ht="16.5" customHeight="1">
      <c r="A163" s="29"/>
      <c r="B163" s="30"/>
      <c r="C163" s="218" t="s">
        <v>247</v>
      </c>
      <c r="D163" s="218" t="s">
        <v>125</v>
      </c>
      <c r="E163" s="219" t="s">
        <v>400</v>
      </c>
      <c r="F163" s="220" t="s">
        <v>401</v>
      </c>
      <c r="G163" s="221" t="s">
        <v>138</v>
      </c>
      <c r="H163" s="222">
        <v>20</v>
      </c>
      <c r="I163" s="223">
        <v>2.3700000000000001</v>
      </c>
      <c r="J163" s="223">
        <f>ROUND(I163*H163,2)</f>
        <v>47.399999999999999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129</v>
      </c>
      <c r="AT163" s="229" t="s">
        <v>125</v>
      </c>
      <c r="AU163" s="229" t="s">
        <v>130</v>
      </c>
      <c r="AY163" s="14" t="s">
        <v>122</v>
      </c>
      <c r="BE163" s="230">
        <f>IF(N163="základná",J163,0)</f>
        <v>0</v>
      </c>
      <c r="BF163" s="230">
        <f>IF(N163="znížená",J163,0)</f>
        <v>47.399999999999999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130</v>
      </c>
      <c r="BK163" s="230">
        <f>ROUND(I163*H163,2)</f>
        <v>47.399999999999999</v>
      </c>
      <c r="BL163" s="14" t="s">
        <v>129</v>
      </c>
      <c r="BM163" s="229" t="s">
        <v>251</v>
      </c>
    </row>
    <row r="164" s="2" customFormat="1" ht="16.5" customHeight="1">
      <c r="A164" s="29"/>
      <c r="B164" s="30"/>
      <c r="C164" s="218" t="s">
        <v>190</v>
      </c>
      <c r="D164" s="218" t="s">
        <v>125</v>
      </c>
      <c r="E164" s="219" t="s">
        <v>402</v>
      </c>
      <c r="F164" s="220" t="s">
        <v>403</v>
      </c>
      <c r="G164" s="221" t="s">
        <v>138</v>
      </c>
      <c r="H164" s="222">
        <v>1</v>
      </c>
      <c r="I164" s="223">
        <v>2.8500000000000001</v>
      </c>
      <c r="J164" s="223">
        <f>ROUND(I164*H164,2)</f>
        <v>2.8500000000000001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129</v>
      </c>
      <c r="AT164" s="229" t="s">
        <v>125</v>
      </c>
      <c r="AU164" s="229" t="s">
        <v>130</v>
      </c>
      <c r="AY164" s="14" t="s">
        <v>122</v>
      </c>
      <c r="BE164" s="230">
        <f>IF(N164="základná",J164,0)</f>
        <v>0</v>
      </c>
      <c r="BF164" s="230">
        <f>IF(N164="znížená",J164,0)</f>
        <v>2.8500000000000001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130</v>
      </c>
      <c r="BK164" s="230">
        <f>ROUND(I164*H164,2)</f>
        <v>2.8500000000000001</v>
      </c>
      <c r="BL164" s="14" t="s">
        <v>129</v>
      </c>
      <c r="BM164" s="229" t="s">
        <v>254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404</v>
      </c>
      <c r="F165" s="206" t="s">
        <v>405</v>
      </c>
      <c r="G165" s="204"/>
      <c r="H165" s="204"/>
      <c r="I165" s="204"/>
      <c r="J165" s="207">
        <f>BK165</f>
        <v>1026</v>
      </c>
      <c r="K165" s="204"/>
      <c r="L165" s="208"/>
      <c r="M165" s="209"/>
      <c r="N165" s="210"/>
      <c r="O165" s="210"/>
      <c r="P165" s="211">
        <f>P166</f>
        <v>0</v>
      </c>
      <c r="Q165" s="210"/>
      <c r="R165" s="211">
        <f>R166</f>
        <v>0</v>
      </c>
      <c r="S165" s="210"/>
      <c r="T165" s="21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135</v>
      </c>
      <c r="AT165" s="214" t="s">
        <v>72</v>
      </c>
      <c r="AU165" s="214" t="s">
        <v>73</v>
      </c>
      <c r="AY165" s="213" t="s">
        <v>122</v>
      </c>
      <c r="BK165" s="215">
        <f>BK166</f>
        <v>1026</v>
      </c>
    </row>
    <row r="166" s="12" customFormat="1" ht="22.8" customHeight="1">
      <c r="A166" s="12"/>
      <c r="B166" s="203"/>
      <c r="C166" s="204"/>
      <c r="D166" s="205" t="s">
        <v>72</v>
      </c>
      <c r="E166" s="216" t="s">
        <v>406</v>
      </c>
      <c r="F166" s="216" t="s">
        <v>405</v>
      </c>
      <c r="G166" s="204"/>
      <c r="H166" s="204"/>
      <c r="I166" s="204"/>
      <c r="J166" s="217">
        <f>BK166</f>
        <v>1026</v>
      </c>
      <c r="K166" s="204"/>
      <c r="L166" s="208"/>
      <c r="M166" s="209"/>
      <c r="N166" s="210"/>
      <c r="O166" s="210"/>
      <c r="P166" s="211">
        <f>SUM(P167:P168)</f>
        <v>0</v>
      </c>
      <c r="Q166" s="210"/>
      <c r="R166" s="211">
        <f>SUM(R167:R168)</f>
        <v>0</v>
      </c>
      <c r="S166" s="210"/>
      <c r="T166" s="212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81</v>
      </c>
      <c r="AT166" s="214" t="s">
        <v>72</v>
      </c>
      <c r="AU166" s="214" t="s">
        <v>81</v>
      </c>
      <c r="AY166" s="213" t="s">
        <v>122</v>
      </c>
      <c r="BK166" s="215">
        <f>SUM(BK167:BK168)</f>
        <v>1026</v>
      </c>
    </row>
    <row r="167" s="2" customFormat="1" ht="24.15" customHeight="1">
      <c r="A167" s="29"/>
      <c r="B167" s="30"/>
      <c r="C167" s="218" t="s">
        <v>255</v>
      </c>
      <c r="D167" s="218" t="s">
        <v>125</v>
      </c>
      <c r="E167" s="219" t="s">
        <v>407</v>
      </c>
      <c r="F167" s="220" t="s">
        <v>408</v>
      </c>
      <c r="G167" s="221" t="s">
        <v>409</v>
      </c>
      <c r="H167" s="222">
        <v>1</v>
      </c>
      <c r="I167" s="223">
        <v>270</v>
      </c>
      <c r="J167" s="223">
        <f>ROUND(I167*H167,2)</f>
        <v>270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135</v>
      </c>
      <c r="AT167" s="229" t="s">
        <v>125</v>
      </c>
      <c r="AU167" s="229" t="s">
        <v>130</v>
      </c>
      <c r="AY167" s="14" t="s">
        <v>122</v>
      </c>
      <c r="BE167" s="230">
        <f>IF(N167="základná",J167,0)</f>
        <v>0</v>
      </c>
      <c r="BF167" s="230">
        <f>IF(N167="znížená",J167,0)</f>
        <v>270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130</v>
      </c>
      <c r="BK167" s="230">
        <f>ROUND(I167*H167,2)</f>
        <v>270</v>
      </c>
      <c r="BL167" s="14" t="s">
        <v>135</v>
      </c>
      <c r="BM167" s="229" t="s">
        <v>258</v>
      </c>
    </row>
    <row r="168" s="2" customFormat="1" ht="16.5" customHeight="1">
      <c r="A168" s="29"/>
      <c r="B168" s="30"/>
      <c r="C168" s="218" t="s">
        <v>194</v>
      </c>
      <c r="D168" s="218" t="s">
        <v>125</v>
      </c>
      <c r="E168" s="219" t="s">
        <v>410</v>
      </c>
      <c r="F168" s="220" t="s">
        <v>411</v>
      </c>
      <c r="G168" s="221" t="s">
        <v>262</v>
      </c>
      <c r="H168" s="222">
        <v>72</v>
      </c>
      <c r="I168" s="223">
        <v>10.5</v>
      </c>
      <c r="J168" s="223">
        <f>ROUND(I168*H168,2)</f>
        <v>756</v>
      </c>
      <c r="K168" s="224"/>
      <c r="L168" s="35"/>
      <c r="M168" s="241" t="s">
        <v>1</v>
      </c>
      <c r="N168" s="242" t="s">
        <v>39</v>
      </c>
      <c r="O168" s="243">
        <v>0</v>
      </c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135</v>
      </c>
      <c r="AT168" s="229" t="s">
        <v>125</v>
      </c>
      <c r="AU168" s="229" t="s">
        <v>130</v>
      </c>
      <c r="AY168" s="14" t="s">
        <v>122</v>
      </c>
      <c r="BE168" s="230">
        <f>IF(N168="základná",J168,0)</f>
        <v>0</v>
      </c>
      <c r="BF168" s="230">
        <f>IF(N168="znížená",J168,0)</f>
        <v>756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130</v>
      </c>
      <c r="BK168" s="230">
        <f>ROUND(I168*H168,2)</f>
        <v>756</v>
      </c>
      <c r="BL168" s="14" t="s">
        <v>135</v>
      </c>
      <c r="BM168" s="229" t="s">
        <v>263</v>
      </c>
    </row>
    <row r="169" s="2" customFormat="1" ht="6.96" customHeight="1">
      <c r="A169" s="29"/>
      <c r="B169" s="62"/>
      <c r="C169" s="63"/>
      <c r="D169" s="63"/>
      <c r="E169" s="63"/>
      <c r="F169" s="63"/>
      <c r="G169" s="63"/>
      <c r="H169" s="63"/>
      <c r="I169" s="63"/>
      <c r="J169" s="63"/>
      <c r="K169" s="63"/>
      <c r="L169" s="35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sheetProtection sheet="1" autoFilter="0" formatColumns="0" formatRows="0" objects="1" scenarios="1" spinCount="100000" saltValue="zGnD4jg59DEwQYIc+Rot3Y8KcRoSsD2cJYwBismptek2erN2vc9AHc0kv1JJ2/x0WJlIEvVp4msLTQrHAXRZnw==" hashValue="4idwwCZglSD/GhrL8RTr76gg83AdJZZ+8VohZ+Dri5sZ2sSczAcdOPxIhIWbSyZtd03/xL+a8kR8H2HeBx4KSQ==" algorithmName="SHA-512" password="CC35"/>
  <autoFilter ref="C122:K16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95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ZŠ Cabajská – školský pavilón, stravovací pavilón v Nitre - zateplenie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96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429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26. 10. 2021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 xml:space="preserve"> </v>
      </c>
      <c r="F15" s="29"/>
      <c r="G15" s="29"/>
      <c r="H15" s="29"/>
      <c r="I15" s="136" t="s">
        <v>23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24</v>
      </c>
      <c r="E17" s="29"/>
      <c r="F17" s="29"/>
      <c r="G17" s="29"/>
      <c r="H17" s="29"/>
      <c r="I17" s="136" t="s">
        <v>22</v>
      </c>
      <c r="J17" s="139" t="str">
        <f>'Rekapitulácia stavby'!AN13</f>
        <v>31588506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ERPOS, spol. s r.o.</v>
      </c>
      <c r="F18" s="139"/>
      <c r="G18" s="139"/>
      <c r="H18" s="139"/>
      <c r="I18" s="136" t="s">
        <v>23</v>
      </c>
      <c r="J18" s="139" t="str">
        <f>'Rekapitulácia stavby'!AN14</f>
        <v>SK2020449079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28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 xml:space="preserve"> </v>
      </c>
      <c r="F21" s="29"/>
      <c r="G21" s="29"/>
      <c r="H21" s="29"/>
      <c r="I21" s="136" t="s">
        <v>23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Ing. Paula Petrušová</v>
      </c>
      <c r="F24" s="29"/>
      <c r="G24" s="29"/>
      <c r="H24" s="29"/>
      <c r="I24" s="136" t="s">
        <v>23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32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ROUND(J120, 2)</f>
        <v>44772.639999999999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ROUND((SUM(BE120:BE158)),  2)</f>
        <v>0</v>
      </c>
      <c r="G33" s="152"/>
      <c r="H33" s="152"/>
      <c r="I33" s="153">
        <v>0.20000000000000001</v>
      </c>
      <c r="J33" s="151">
        <f>ROUND(((SUM(BE120:BE158))*I33),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ROUND((SUM(BF120:BF158)),  2)</f>
        <v>44772.639999999999</v>
      </c>
      <c r="G34" s="29"/>
      <c r="H34" s="29"/>
      <c r="I34" s="155">
        <v>0.20000000000000001</v>
      </c>
      <c r="J34" s="154">
        <f>ROUND(((SUM(BF120:BF158))*I34),  2)</f>
        <v>8954.5300000000007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ROUND((SUM(BG120:BG158)),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ROUND((SUM(BH120:BH158)),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ROUND((SUM(BI120:BI158)),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53727.169999999998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74" t="str">
        <f>E7</f>
        <v>ZŠ Cabajská –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VZT01 - Zadanie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26. 10. 2021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 xml:space="preserve"> </v>
      </c>
      <c r="G91" s="31"/>
      <c r="H91" s="31"/>
      <c r="I91" s="26" t="s">
        <v>28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24</v>
      </c>
      <c r="D92" s="31"/>
      <c r="E92" s="31"/>
      <c r="F92" s="23" t="str">
        <f>IF(E18="","",E18)</f>
        <v>ERPOS, spol. s r.o.</v>
      </c>
      <c r="G92" s="31"/>
      <c r="H92" s="31"/>
      <c r="I92" s="26" t="s">
        <v>30</v>
      </c>
      <c r="J92" s="27" t="str">
        <f>E24</f>
        <v>Ing. Paula Petrušová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101</v>
      </c>
      <c r="D96" s="31"/>
      <c r="E96" s="31"/>
      <c r="F96" s="31"/>
      <c r="G96" s="31"/>
      <c r="H96" s="31"/>
      <c r="I96" s="31"/>
      <c r="J96" s="106">
        <f>J120</f>
        <v>44772.639999999999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hidden="1" s="9" customFormat="1" ht="24.96" customHeight="1">
      <c r="A97" s="9"/>
      <c r="B97" s="179"/>
      <c r="C97" s="180"/>
      <c r="D97" s="181" t="s">
        <v>298</v>
      </c>
      <c r="E97" s="182"/>
      <c r="F97" s="182"/>
      <c r="G97" s="182"/>
      <c r="H97" s="182"/>
      <c r="I97" s="182"/>
      <c r="J97" s="183">
        <f>J121</f>
        <v>44772.639999999999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430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5"/>
      <c r="C99" s="186"/>
      <c r="D99" s="187" t="s">
        <v>431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432</v>
      </c>
      <c r="E100" s="188"/>
      <c r="F100" s="188"/>
      <c r="G100" s="188"/>
      <c r="H100" s="188"/>
      <c r="I100" s="188"/>
      <c r="J100" s="189">
        <f>J124</f>
        <v>44772.639999999999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hidden="1" s="2" customFormat="1" ht="6.96" customHeight="1">
      <c r="A102" s="29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hidden="1"/>
    <row r="104" hidden="1"/>
    <row r="105" hidden="1"/>
    <row r="106" s="2" customFormat="1" ht="6.96" customHeight="1">
      <c r="A106" s="29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107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13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6.25" customHeight="1">
      <c r="A110" s="29"/>
      <c r="B110" s="30"/>
      <c r="C110" s="31"/>
      <c r="D110" s="31"/>
      <c r="E110" s="174" t="str">
        <f>E7</f>
        <v>ZŠ Cabajská – školský pavilón, stravovací pavilón v Nitre - zateplenie</v>
      </c>
      <c r="F110" s="26"/>
      <c r="G110" s="26"/>
      <c r="H110" s="26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96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72" t="str">
        <f>E9</f>
        <v>VZT01 - Zadanie</v>
      </c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17</v>
      </c>
      <c r="D114" s="31"/>
      <c r="E114" s="31"/>
      <c r="F114" s="23" t="str">
        <f>F12</f>
        <v xml:space="preserve"> </v>
      </c>
      <c r="G114" s="31"/>
      <c r="H114" s="31"/>
      <c r="I114" s="26" t="s">
        <v>19</v>
      </c>
      <c r="J114" s="75" t="str">
        <f>IF(J12="","",J12)</f>
        <v>26. 10. 2021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21</v>
      </c>
      <c r="D116" s="31"/>
      <c r="E116" s="31"/>
      <c r="F116" s="23" t="str">
        <f>E15</f>
        <v xml:space="preserve"> </v>
      </c>
      <c r="G116" s="31"/>
      <c r="H116" s="31"/>
      <c r="I116" s="26" t="s">
        <v>28</v>
      </c>
      <c r="J116" s="27" t="str">
        <f>E21</f>
        <v xml:space="preserve"> 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24</v>
      </c>
      <c r="D117" s="31"/>
      <c r="E117" s="31"/>
      <c r="F117" s="23" t="str">
        <f>IF(E18="","",E18)</f>
        <v>ERPOS, spol. s r.o.</v>
      </c>
      <c r="G117" s="31"/>
      <c r="H117" s="31"/>
      <c r="I117" s="26" t="s">
        <v>30</v>
      </c>
      <c r="J117" s="27" t="str">
        <f>E24</f>
        <v>Ing. Paula Petrušová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91"/>
      <c r="B119" s="192"/>
      <c r="C119" s="193" t="s">
        <v>108</v>
      </c>
      <c r="D119" s="194" t="s">
        <v>58</v>
      </c>
      <c r="E119" s="194" t="s">
        <v>54</v>
      </c>
      <c r="F119" s="194" t="s">
        <v>55</v>
      </c>
      <c r="G119" s="194" t="s">
        <v>109</v>
      </c>
      <c r="H119" s="194" t="s">
        <v>110</v>
      </c>
      <c r="I119" s="194" t="s">
        <v>111</v>
      </c>
      <c r="J119" s="195" t="s">
        <v>100</v>
      </c>
      <c r="K119" s="196" t="s">
        <v>112</v>
      </c>
      <c r="L119" s="197"/>
      <c r="M119" s="96" t="s">
        <v>1</v>
      </c>
      <c r="N119" s="97" t="s">
        <v>37</v>
      </c>
      <c r="O119" s="97" t="s">
        <v>113</v>
      </c>
      <c r="P119" s="97" t="s">
        <v>114</v>
      </c>
      <c r="Q119" s="97" t="s">
        <v>115</v>
      </c>
      <c r="R119" s="97" t="s">
        <v>116</v>
      </c>
      <c r="S119" s="97" t="s">
        <v>117</v>
      </c>
      <c r="T119" s="98" t="s">
        <v>118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29"/>
      <c r="B120" s="30"/>
      <c r="C120" s="103" t="s">
        <v>101</v>
      </c>
      <c r="D120" s="31"/>
      <c r="E120" s="31"/>
      <c r="F120" s="31"/>
      <c r="G120" s="31"/>
      <c r="H120" s="31"/>
      <c r="I120" s="31"/>
      <c r="J120" s="198">
        <f>BK120</f>
        <v>44772.639999999999</v>
      </c>
      <c r="K120" s="31"/>
      <c r="L120" s="35"/>
      <c r="M120" s="99"/>
      <c r="N120" s="199"/>
      <c r="O120" s="100"/>
      <c r="P120" s="200">
        <f>P121</f>
        <v>0</v>
      </c>
      <c r="Q120" s="100"/>
      <c r="R120" s="200">
        <f>R121</f>
        <v>0</v>
      </c>
      <c r="S120" s="100"/>
      <c r="T120" s="201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102</v>
      </c>
      <c r="BK120" s="202">
        <f>BK121</f>
        <v>44772.639999999999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306</v>
      </c>
      <c r="F121" s="206" t="s">
        <v>307</v>
      </c>
      <c r="G121" s="204"/>
      <c r="H121" s="204"/>
      <c r="I121" s="204"/>
      <c r="J121" s="207">
        <f>BK121</f>
        <v>44772.639999999999</v>
      </c>
      <c r="K121" s="204"/>
      <c r="L121" s="208"/>
      <c r="M121" s="209"/>
      <c r="N121" s="210"/>
      <c r="O121" s="210"/>
      <c r="P121" s="211">
        <f>P122+P124</f>
        <v>0</v>
      </c>
      <c r="Q121" s="210"/>
      <c r="R121" s="211">
        <f>R122+R124</f>
        <v>0</v>
      </c>
      <c r="S121" s="210"/>
      <c r="T121" s="212">
        <f>T122+T124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130</v>
      </c>
      <c r="AT121" s="214" t="s">
        <v>72</v>
      </c>
      <c r="AU121" s="214" t="s">
        <v>73</v>
      </c>
      <c r="AY121" s="213" t="s">
        <v>122</v>
      </c>
      <c r="BK121" s="215">
        <f>BK122+BK124</f>
        <v>44772.639999999999</v>
      </c>
    </row>
    <row r="122" s="12" customFormat="1" ht="22.8" customHeight="1">
      <c r="A122" s="12"/>
      <c r="B122" s="203"/>
      <c r="C122" s="204"/>
      <c r="D122" s="205" t="s">
        <v>72</v>
      </c>
      <c r="E122" s="216" t="s">
        <v>433</v>
      </c>
      <c r="F122" s="216" t="s">
        <v>434</v>
      </c>
      <c r="G122" s="204"/>
      <c r="H122" s="204"/>
      <c r="I122" s="204"/>
      <c r="J122" s="217">
        <f>BK122</f>
        <v>0</v>
      </c>
      <c r="K122" s="204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130</v>
      </c>
      <c r="AT122" s="214" t="s">
        <v>72</v>
      </c>
      <c r="AU122" s="214" t="s">
        <v>81</v>
      </c>
      <c r="AY122" s="213" t="s">
        <v>122</v>
      </c>
      <c r="BK122" s="215">
        <f>BK123</f>
        <v>0</v>
      </c>
    </row>
    <row r="123" s="12" customFormat="1" ht="20.88" customHeight="1">
      <c r="A123" s="12"/>
      <c r="B123" s="203"/>
      <c r="C123" s="204"/>
      <c r="D123" s="205" t="s">
        <v>72</v>
      </c>
      <c r="E123" s="216" t="s">
        <v>435</v>
      </c>
      <c r="F123" s="216" t="s">
        <v>436</v>
      </c>
      <c r="G123" s="204"/>
      <c r="H123" s="204"/>
      <c r="I123" s="204"/>
      <c r="J123" s="217">
        <f>BK123</f>
        <v>0</v>
      </c>
      <c r="K123" s="204"/>
      <c r="L123" s="208"/>
      <c r="M123" s="209"/>
      <c r="N123" s="210"/>
      <c r="O123" s="210"/>
      <c r="P123" s="211">
        <v>0</v>
      </c>
      <c r="Q123" s="210"/>
      <c r="R123" s="211">
        <v>0</v>
      </c>
      <c r="S123" s="210"/>
      <c r="T123" s="212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130</v>
      </c>
      <c r="AY123" s="213" t="s">
        <v>122</v>
      </c>
      <c r="BK123" s="215">
        <v>0</v>
      </c>
    </row>
    <row r="124" s="12" customFormat="1" ht="22.8" customHeight="1">
      <c r="A124" s="12"/>
      <c r="B124" s="203"/>
      <c r="C124" s="204"/>
      <c r="D124" s="205" t="s">
        <v>72</v>
      </c>
      <c r="E124" s="216" t="s">
        <v>437</v>
      </c>
      <c r="F124" s="216" t="s">
        <v>438</v>
      </c>
      <c r="G124" s="204"/>
      <c r="H124" s="204"/>
      <c r="I124" s="204"/>
      <c r="J124" s="217">
        <f>BK124</f>
        <v>44772.639999999999</v>
      </c>
      <c r="K124" s="204"/>
      <c r="L124" s="208"/>
      <c r="M124" s="209"/>
      <c r="N124" s="210"/>
      <c r="O124" s="210"/>
      <c r="P124" s="211">
        <f>SUM(P125:P158)</f>
        <v>0</v>
      </c>
      <c r="Q124" s="210"/>
      <c r="R124" s="211">
        <f>SUM(R125:R158)</f>
        <v>0</v>
      </c>
      <c r="S124" s="210"/>
      <c r="T124" s="212">
        <f>SUM(T125:T158)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81</v>
      </c>
      <c r="AY124" s="213" t="s">
        <v>122</v>
      </c>
      <c r="BK124" s="215">
        <f>SUM(BK125:BK158)</f>
        <v>44772.639999999999</v>
      </c>
    </row>
    <row r="125" s="2" customFormat="1" ht="16.5" customHeight="1">
      <c r="A125" s="29"/>
      <c r="B125" s="30"/>
      <c r="C125" s="218" t="s">
        <v>81</v>
      </c>
      <c r="D125" s="218" t="s">
        <v>125</v>
      </c>
      <c r="E125" s="219" t="s">
        <v>439</v>
      </c>
      <c r="F125" s="220" t="s">
        <v>440</v>
      </c>
      <c r="G125" s="221" t="s">
        <v>245</v>
      </c>
      <c r="H125" s="222">
        <v>1</v>
      </c>
      <c r="I125" s="223">
        <v>273.16000000000003</v>
      </c>
      <c r="J125" s="223">
        <f>ROUND(I125*H125,2)</f>
        <v>273.16000000000003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135</v>
      </c>
      <c r="AT125" s="229" t="s">
        <v>125</v>
      </c>
      <c r="AU125" s="229" t="s">
        <v>130</v>
      </c>
      <c r="AY125" s="14" t="s">
        <v>122</v>
      </c>
      <c r="BE125" s="230">
        <f>IF(N125="základná",J125,0)</f>
        <v>0</v>
      </c>
      <c r="BF125" s="230">
        <f>IF(N125="znížená",J125,0)</f>
        <v>273.16000000000003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130</v>
      </c>
      <c r="BK125" s="230">
        <f>ROUND(I125*H125,2)</f>
        <v>273.16000000000003</v>
      </c>
      <c r="BL125" s="14" t="s">
        <v>135</v>
      </c>
      <c r="BM125" s="229" t="s">
        <v>130</v>
      </c>
    </row>
    <row r="126" s="2" customFormat="1" ht="16.5" customHeight="1">
      <c r="A126" s="29"/>
      <c r="B126" s="30"/>
      <c r="C126" s="231" t="s">
        <v>130</v>
      </c>
      <c r="D126" s="231" t="s">
        <v>119</v>
      </c>
      <c r="E126" s="232" t="s">
        <v>441</v>
      </c>
      <c r="F126" s="233" t="s">
        <v>440</v>
      </c>
      <c r="G126" s="234" t="s">
        <v>245</v>
      </c>
      <c r="H126" s="235">
        <v>1</v>
      </c>
      <c r="I126" s="236">
        <v>12131.25</v>
      </c>
      <c r="J126" s="236">
        <f>ROUND(I126*H126,2)</f>
        <v>12131.25</v>
      </c>
      <c r="K126" s="237"/>
      <c r="L126" s="238"/>
      <c r="M126" s="239" t="s">
        <v>1</v>
      </c>
      <c r="N126" s="240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142</v>
      </c>
      <c r="AT126" s="229" t="s">
        <v>119</v>
      </c>
      <c r="AU126" s="229" t="s">
        <v>130</v>
      </c>
      <c r="AY126" s="14" t="s">
        <v>122</v>
      </c>
      <c r="BE126" s="230">
        <f>IF(N126="základná",J126,0)</f>
        <v>0</v>
      </c>
      <c r="BF126" s="230">
        <f>IF(N126="znížená",J126,0)</f>
        <v>12131.25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130</v>
      </c>
      <c r="BK126" s="230">
        <f>ROUND(I126*H126,2)</f>
        <v>12131.25</v>
      </c>
      <c r="BL126" s="14" t="s">
        <v>135</v>
      </c>
      <c r="BM126" s="229" t="s">
        <v>135</v>
      </c>
    </row>
    <row r="127" s="2" customFormat="1" ht="16.5" customHeight="1">
      <c r="A127" s="29"/>
      <c r="B127" s="30"/>
      <c r="C127" s="218" t="s">
        <v>121</v>
      </c>
      <c r="D127" s="218" t="s">
        <v>125</v>
      </c>
      <c r="E127" s="219" t="s">
        <v>442</v>
      </c>
      <c r="F127" s="220" t="s">
        <v>443</v>
      </c>
      <c r="G127" s="221" t="s">
        <v>245</v>
      </c>
      <c r="H127" s="222">
        <v>1</v>
      </c>
      <c r="I127" s="223">
        <v>124</v>
      </c>
      <c r="J127" s="223">
        <f>ROUND(I127*H127,2)</f>
        <v>124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135</v>
      </c>
      <c r="AT127" s="229" t="s">
        <v>125</v>
      </c>
      <c r="AU127" s="229" t="s">
        <v>130</v>
      </c>
      <c r="AY127" s="14" t="s">
        <v>122</v>
      </c>
      <c r="BE127" s="230">
        <f>IF(N127="základná",J127,0)</f>
        <v>0</v>
      </c>
      <c r="BF127" s="230">
        <f>IF(N127="znížená",J127,0)</f>
        <v>124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130</v>
      </c>
      <c r="BK127" s="230">
        <f>ROUND(I127*H127,2)</f>
        <v>124</v>
      </c>
      <c r="BL127" s="14" t="s">
        <v>135</v>
      </c>
      <c r="BM127" s="229" t="s">
        <v>139</v>
      </c>
    </row>
    <row r="128" s="2" customFormat="1" ht="16.5" customHeight="1">
      <c r="A128" s="29"/>
      <c r="B128" s="30"/>
      <c r="C128" s="231" t="s">
        <v>135</v>
      </c>
      <c r="D128" s="231" t="s">
        <v>119</v>
      </c>
      <c r="E128" s="232" t="s">
        <v>444</v>
      </c>
      <c r="F128" s="233" t="s">
        <v>443</v>
      </c>
      <c r="G128" s="234" t="s">
        <v>245</v>
      </c>
      <c r="H128" s="235">
        <v>1</v>
      </c>
      <c r="I128" s="236">
        <v>750</v>
      </c>
      <c r="J128" s="236">
        <f>ROUND(I128*H128,2)</f>
        <v>750</v>
      </c>
      <c r="K128" s="237"/>
      <c r="L128" s="238"/>
      <c r="M128" s="239" t="s">
        <v>1</v>
      </c>
      <c r="N128" s="240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142</v>
      </c>
      <c r="AT128" s="229" t="s">
        <v>119</v>
      </c>
      <c r="AU128" s="229" t="s">
        <v>130</v>
      </c>
      <c r="AY128" s="14" t="s">
        <v>122</v>
      </c>
      <c r="BE128" s="230">
        <f>IF(N128="základná",J128,0)</f>
        <v>0</v>
      </c>
      <c r="BF128" s="230">
        <f>IF(N128="znížená",J128,0)</f>
        <v>750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130</v>
      </c>
      <c r="BK128" s="230">
        <f>ROUND(I128*H128,2)</f>
        <v>750</v>
      </c>
      <c r="BL128" s="14" t="s">
        <v>135</v>
      </c>
      <c r="BM128" s="229" t="s">
        <v>142</v>
      </c>
    </row>
    <row r="129" s="2" customFormat="1" ht="24.15" customHeight="1">
      <c r="A129" s="29"/>
      <c r="B129" s="30"/>
      <c r="C129" s="218" t="s">
        <v>143</v>
      </c>
      <c r="D129" s="218" t="s">
        <v>125</v>
      </c>
      <c r="E129" s="219" t="s">
        <v>445</v>
      </c>
      <c r="F129" s="220" t="s">
        <v>446</v>
      </c>
      <c r="G129" s="221" t="s">
        <v>245</v>
      </c>
      <c r="H129" s="222">
        <v>1</v>
      </c>
      <c r="I129" s="223">
        <v>380</v>
      </c>
      <c r="J129" s="223">
        <f>ROUND(I129*H129,2)</f>
        <v>380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135</v>
      </c>
      <c r="AT129" s="229" t="s">
        <v>125</v>
      </c>
      <c r="AU129" s="229" t="s">
        <v>130</v>
      </c>
      <c r="AY129" s="14" t="s">
        <v>122</v>
      </c>
      <c r="BE129" s="230">
        <f>IF(N129="základná",J129,0)</f>
        <v>0</v>
      </c>
      <c r="BF129" s="230">
        <f>IF(N129="znížená",J129,0)</f>
        <v>380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130</v>
      </c>
      <c r="BK129" s="230">
        <f>ROUND(I129*H129,2)</f>
        <v>380</v>
      </c>
      <c r="BL129" s="14" t="s">
        <v>135</v>
      </c>
      <c r="BM129" s="229" t="s">
        <v>146</v>
      </c>
    </row>
    <row r="130" s="2" customFormat="1" ht="24.15" customHeight="1">
      <c r="A130" s="29"/>
      <c r="B130" s="30"/>
      <c r="C130" s="231" t="s">
        <v>139</v>
      </c>
      <c r="D130" s="231" t="s">
        <v>119</v>
      </c>
      <c r="E130" s="232" t="s">
        <v>447</v>
      </c>
      <c r="F130" s="233" t="s">
        <v>446</v>
      </c>
      <c r="G130" s="234" t="s">
        <v>245</v>
      </c>
      <c r="H130" s="235">
        <v>1</v>
      </c>
      <c r="I130" s="236">
        <v>690</v>
      </c>
      <c r="J130" s="236">
        <f>ROUND(I130*H130,2)</f>
        <v>690</v>
      </c>
      <c r="K130" s="237"/>
      <c r="L130" s="238"/>
      <c r="M130" s="239" t="s">
        <v>1</v>
      </c>
      <c r="N130" s="240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142</v>
      </c>
      <c r="AT130" s="229" t="s">
        <v>119</v>
      </c>
      <c r="AU130" s="229" t="s">
        <v>130</v>
      </c>
      <c r="AY130" s="14" t="s">
        <v>122</v>
      </c>
      <c r="BE130" s="230">
        <f>IF(N130="základná",J130,0)</f>
        <v>0</v>
      </c>
      <c r="BF130" s="230">
        <f>IF(N130="znížená",J130,0)</f>
        <v>690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130</v>
      </c>
      <c r="BK130" s="230">
        <f>ROUND(I130*H130,2)</f>
        <v>690</v>
      </c>
      <c r="BL130" s="14" t="s">
        <v>135</v>
      </c>
      <c r="BM130" s="229" t="s">
        <v>149</v>
      </c>
    </row>
    <row r="131" s="2" customFormat="1" ht="16.5" customHeight="1">
      <c r="A131" s="29"/>
      <c r="B131" s="30"/>
      <c r="C131" s="218" t="s">
        <v>150</v>
      </c>
      <c r="D131" s="218" t="s">
        <v>125</v>
      </c>
      <c r="E131" s="219" t="s">
        <v>448</v>
      </c>
      <c r="F131" s="220" t="s">
        <v>449</v>
      </c>
      <c r="G131" s="221" t="s">
        <v>245</v>
      </c>
      <c r="H131" s="222">
        <v>1</v>
      </c>
      <c r="I131" s="223">
        <v>2700</v>
      </c>
      <c r="J131" s="223">
        <f>ROUND(I131*H131,2)</f>
        <v>2700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135</v>
      </c>
      <c r="AT131" s="229" t="s">
        <v>125</v>
      </c>
      <c r="AU131" s="229" t="s">
        <v>130</v>
      </c>
      <c r="AY131" s="14" t="s">
        <v>122</v>
      </c>
      <c r="BE131" s="230">
        <f>IF(N131="základná",J131,0)</f>
        <v>0</v>
      </c>
      <c r="BF131" s="230">
        <f>IF(N131="znížená",J131,0)</f>
        <v>2700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130</v>
      </c>
      <c r="BK131" s="230">
        <f>ROUND(I131*H131,2)</f>
        <v>2700</v>
      </c>
      <c r="BL131" s="14" t="s">
        <v>135</v>
      </c>
      <c r="BM131" s="229" t="s">
        <v>153</v>
      </c>
    </row>
    <row r="132" s="2" customFormat="1" ht="16.5" customHeight="1">
      <c r="A132" s="29"/>
      <c r="B132" s="30"/>
      <c r="C132" s="231" t="s">
        <v>142</v>
      </c>
      <c r="D132" s="231" t="s">
        <v>119</v>
      </c>
      <c r="E132" s="232" t="s">
        <v>450</v>
      </c>
      <c r="F132" s="233" t="s">
        <v>449</v>
      </c>
      <c r="G132" s="234" t="s">
        <v>245</v>
      </c>
      <c r="H132" s="235">
        <v>1</v>
      </c>
      <c r="I132" s="236">
        <v>3820</v>
      </c>
      <c r="J132" s="236">
        <f>ROUND(I132*H132,2)</f>
        <v>3820</v>
      </c>
      <c r="K132" s="237"/>
      <c r="L132" s="238"/>
      <c r="M132" s="239" t="s">
        <v>1</v>
      </c>
      <c r="N132" s="240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142</v>
      </c>
      <c r="AT132" s="229" t="s">
        <v>119</v>
      </c>
      <c r="AU132" s="229" t="s">
        <v>130</v>
      </c>
      <c r="AY132" s="14" t="s">
        <v>122</v>
      </c>
      <c r="BE132" s="230">
        <f>IF(N132="základná",J132,0)</f>
        <v>0</v>
      </c>
      <c r="BF132" s="230">
        <f>IF(N132="znížená",J132,0)</f>
        <v>3820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130</v>
      </c>
      <c r="BK132" s="230">
        <f>ROUND(I132*H132,2)</f>
        <v>3820</v>
      </c>
      <c r="BL132" s="14" t="s">
        <v>135</v>
      </c>
      <c r="BM132" s="229" t="s">
        <v>156</v>
      </c>
    </row>
    <row r="133" s="2" customFormat="1" ht="16.5" customHeight="1">
      <c r="A133" s="29"/>
      <c r="B133" s="30"/>
      <c r="C133" s="218" t="s">
        <v>157</v>
      </c>
      <c r="D133" s="218" t="s">
        <v>125</v>
      </c>
      <c r="E133" s="219" t="s">
        <v>451</v>
      </c>
      <c r="F133" s="220" t="s">
        <v>452</v>
      </c>
      <c r="G133" s="221" t="s">
        <v>453</v>
      </c>
      <c r="H133" s="222">
        <v>30</v>
      </c>
      <c r="I133" s="223">
        <v>411</v>
      </c>
      <c r="J133" s="223">
        <f>ROUND(I133*H133,2)</f>
        <v>12330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135</v>
      </c>
      <c r="AT133" s="229" t="s">
        <v>125</v>
      </c>
      <c r="AU133" s="229" t="s">
        <v>130</v>
      </c>
      <c r="AY133" s="14" t="s">
        <v>122</v>
      </c>
      <c r="BE133" s="230">
        <f>IF(N133="základná",J133,0)</f>
        <v>0</v>
      </c>
      <c r="BF133" s="230">
        <f>IF(N133="znížená",J133,0)</f>
        <v>12330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130</v>
      </c>
      <c r="BK133" s="230">
        <f>ROUND(I133*H133,2)</f>
        <v>12330</v>
      </c>
      <c r="BL133" s="14" t="s">
        <v>135</v>
      </c>
      <c r="BM133" s="229" t="s">
        <v>160</v>
      </c>
    </row>
    <row r="134" s="2" customFormat="1" ht="16.5" customHeight="1">
      <c r="A134" s="29"/>
      <c r="B134" s="30"/>
      <c r="C134" s="231" t="s">
        <v>146</v>
      </c>
      <c r="D134" s="231" t="s">
        <v>119</v>
      </c>
      <c r="E134" s="232" t="s">
        <v>454</v>
      </c>
      <c r="F134" s="233" t="s">
        <v>452</v>
      </c>
      <c r="G134" s="234" t="s">
        <v>453</v>
      </c>
      <c r="H134" s="235">
        <v>30</v>
      </c>
      <c r="I134" s="236">
        <v>3.6800000000000002</v>
      </c>
      <c r="J134" s="236">
        <f>ROUND(I134*H134,2)</f>
        <v>110.40000000000001</v>
      </c>
      <c r="K134" s="237"/>
      <c r="L134" s="238"/>
      <c r="M134" s="239" t="s">
        <v>1</v>
      </c>
      <c r="N134" s="240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142</v>
      </c>
      <c r="AT134" s="229" t="s">
        <v>119</v>
      </c>
      <c r="AU134" s="229" t="s">
        <v>130</v>
      </c>
      <c r="AY134" s="14" t="s">
        <v>122</v>
      </c>
      <c r="BE134" s="230">
        <f>IF(N134="základná",J134,0)</f>
        <v>0</v>
      </c>
      <c r="BF134" s="230">
        <f>IF(N134="znížená",J134,0)</f>
        <v>110.40000000000001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130</v>
      </c>
      <c r="BK134" s="230">
        <f>ROUND(I134*H134,2)</f>
        <v>110.40000000000001</v>
      </c>
      <c r="BL134" s="14" t="s">
        <v>135</v>
      </c>
      <c r="BM134" s="229" t="s">
        <v>7</v>
      </c>
    </row>
    <row r="135" s="2" customFormat="1" ht="16.5" customHeight="1">
      <c r="A135" s="29"/>
      <c r="B135" s="30"/>
      <c r="C135" s="218" t="s">
        <v>163</v>
      </c>
      <c r="D135" s="218" t="s">
        <v>125</v>
      </c>
      <c r="E135" s="219" t="s">
        <v>455</v>
      </c>
      <c r="F135" s="220" t="s">
        <v>456</v>
      </c>
      <c r="G135" s="221" t="s">
        <v>245</v>
      </c>
      <c r="H135" s="222">
        <v>2</v>
      </c>
      <c r="I135" s="223">
        <v>18.52</v>
      </c>
      <c r="J135" s="223">
        <f>ROUND(I135*H135,2)</f>
        <v>37.039999999999999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135</v>
      </c>
      <c r="AT135" s="229" t="s">
        <v>125</v>
      </c>
      <c r="AU135" s="229" t="s">
        <v>130</v>
      </c>
      <c r="AY135" s="14" t="s">
        <v>122</v>
      </c>
      <c r="BE135" s="230">
        <f>IF(N135="základná",J135,0)</f>
        <v>0</v>
      </c>
      <c r="BF135" s="230">
        <f>IF(N135="znížená",J135,0)</f>
        <v>37.039999999999999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130</v>
      </c>
      <c r="BK135" s="230">
        <f>ROUND(I135*H135,2)</f>
        <v>37.039999999999999</v>
      </c>
      <c r="BL135" s="14" t="s">
        <v>135</v>
      </c>
      <c r="BM135" s="229" t="s">
        <v>166</v>
      </c>
    </row>
    <row r="136" s="2" customFormat="1" ht="16.5" customHeight="1">
      <c r="A136" s="29"/>
      <c r="B136" s="30"/>
      <c r="C136" s="231" t="s">
        <v>149</v>
      </c>
      <c r="D136" s="231" t="s">
        <v>119</v>
      </c>
      <c r="E136" s="232" t="s">
        <v>457</v>
      </c>
      <c r="F136" s="233" t="s">
        <v>456</v>
      </c>
      <c r="G136" s="234" t="s">
        <v>245</v>
      </c>
      <c r="H136" s="235">
        <v>2</v>
      </c>
      <c r="I136" s="236">
        <v>121.59999999999999</v>
      </c>
      <c r="J136" s="236">
        <f>ROUND(I136*H136,2)</f>
        <v>243.19999999999999</v>
      </c>
      <c r="K136" s="237"/>
      <c r="L136" s="238"/>
      <c r="M136" s="239" t="s">
        <v>1</v>
      </c>
      <c r="N136" s="240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142</v>
      </c>
      <c r="AT136" s="229" t="s">
        <v>119</v>
      </c>
      <c r="AU136" s="229" t="s">
        <v>130</v>
      </c>
      <c r="AY136" s="14" t="s">
        <v>122</v>
      </c>
      <c r="BE136" s="230">
        <f>IF(N136="základná",J136,0)</f>
        <v>0</v>
      </c>
      <c r="BF136" s="230">
        <f>IF(N136="znížená",J136,0)</f>
        <v>243.19999999999999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130</v>
      </c>
      <c r="BK136" s="230">
        <f>ROUND(I136*H136,2)</f>
        <v>243.19999999999999</v>
      </c>
      <c r="BL136" s="14" t="s">
        <v>135</v>
      </c>
      <c r="BM136" s="229" t="s">
        <v>169</v>
      </c>
    </row>
    <row r="137" s="2" customFormat="1" ht="16.5" customHeight="1">
      <c r="A137" s="29"/>
      <c r="B137" s="30"/>
      <c r="C137" s="218" t="s">
        <v>170</v>
      </c>
      <c r="D137" s="218" t="s">
        <v>125</v>
      </c>
      <c r="E137" s="219" t="s">
        <v>458</v>
      </c>
      <c r="F137" s="220" t="s">
        <v>459</v>
      </c>
      <c r="G137" s="221" t="s">
        <v>245</v>
      </c>
      <c r="H137" s="222">
        <v>1</v>
      </c>
      <c r="I137" s="223">
        <v>25</v>
      </c>
      <c r="J137" s="223">
        <f>ROUND(I137*H137,2)</f>
        <v>25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135</v>
      </c>
      <c r="AT137" s="229" t="s">
        <v>125</v>
      </c>
      <c r="AU137" s="229" t="s">
        <v>130</v>
      </c>
      <c r="AY137" s="14" t="s">
        <v>122</v>
      </c>
      <c r="BE137" s="230">
        <f>IF(N137="základná",J137,0)</f>
        <v>0</v>
      </c>
      <c r="BF137" s="230">
        <f>IF(N137="znížená",J137,0)</f>
        <v>25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130</v>
      </c>
      <c r="BK137" s="230">
        <f>ROUND(I137*H137,2)</f>
        <v>25</v>
      </c>
      <c r="BL137" s="14" t="s">
        <v>135</v>
      </c>
      <c r="BM137" s="229" t="s">
        <v>173</v>
      </c>
    </row>
    <row r="138" s="2" customFormat="1" ht="16.5" customHeight="1">
      <c r="A138" s="29"/>
      <c r="B138" s="30"/>
      <c r="C138" s="231" t="s">
        <v>153</v>
      </c>
      <c r="D138" s="231" t="s">
        <v>119</v>
      </c>
      <c r="E138" s="232" t="s">
        <v>460</v>
      </c>
      <c r="F138" s="233" t="s">
        <v>459</v>
      </c>
      <c r="G138" s="234" t="s">
        <v>245</v>
      </c>
      <c r="H138" s="235">
        <v>1</v>
      </c>
      <c r="I138" s="236">
        <v>380</v>
      </c>
      <c r="J138" s="236">
        <f>ROUND(I138*H138,2)</f>
        <v>380</v>
      </c>
      <c r="K138" s="237"/>
      <c r="L138" s="238"/>
      <c r="M138" s="239" t="s">
        <v>1</v>
      </c>
      <c r="N138" s="240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142</v>
      </c>
      <c r="AT138" s="229" t="s">
        <v>119</v>
      </c>
      <c r="AU138" s="229" t="s">
        <v>130</v>
      </c>
      <c r="AY138" s="14" t="s">
        <v>122</v>
      </c>
      <c r="BE138" s="230">
        <f>IF(N138="základná",J138,0)</f>
        <v>0</v>
      </c>
      <c r="BF138" s="230">
        <f>IF(N138="znížená",J138,0)</f>
        <v>380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130</v>
      </c>
      <c r="BK138" s="230">
        <f>ROUND(I138*H138,2)</f>
        <v>380</v>
      </c>
      <c r="BL138" s="14" t="s">
        <v>135</v>
      </c>
      <c r="BM138" s="229" t="s">
        <v>176</v>
      </c>
    </row>
    <row r="139" s="2" customFormat="1" ht="16.5" customHeight="1">
      <c r="A139" s="29"/>
      <c r="B139" s="30"/>
      <c r="C139" s="218" t="s">
        <v>177</v>
      </c>
      <c r="D139" s="218" t="s">
        <v>125</v>
      </c>
      <c r="E139" s="219" t="s">
        <v>461</v>
      </c>
      <c r="F139" s="220" t="s">
        <v>462</v>
      </c>
      <c r="G139" s="221" t="s">
        <v>245</v>
      </c>
      <c r="H139" s="222">
        <v>1</v>
      </c>
      <c r="I139" s="223">
        <v>45</v>
      </c>
      <c r="J139" s="223">
        <f>ROUND(I139*H139,2)</f>
        <v>45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135</v>
      </c>
      <c r="AT139" s="229" t="s">
        <v>125</v>
      </c>
      <c r="AU139" s="229" t="s">
        <v>130</v>
      </c>
      <c r="AY139" s="14" t="s">
        <v>122</v>
      </c>
      <c r="BE139" s="230">
        <f>IF(N139="základná",J139,0)</f>
        <v>0</v>
      </c>
      <c r="BF139" s="230">
        <f>IF(N139="znížená",J139,0)</f>
        <v>45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130</v>
      </c>
      <c r="BK139" s="230">
        <f>ROUND(I139*H139,2)</f>
        <v>45</v>
      </c>
      <c r="BL139" s="14" t="s">
        <v>135</v>
      </c>
      <c r="BM139" s="229" t="s">
        <v>180</v>
      </c>
    </row>
    <row r="140" s="2" customFormat="1" ht="16.5" customHeight="1">
      <c r="A140" s="29"/>
      <c r="B140" s="30"/>
      <c r="C140" s="231" t="s">
        <v>156</v>
      </c>
      <c r="D140" s="231" t="s">
        <v>119</v>
      </c>
      <c r="E140" s="232" t="s">
        <v>463</v>
      </c>
      <c r="F140" s="233" t="s">
        <v>462</v>
      </c>
      <c r="G140" s="234" t="s">
        <v>245</v>
      </c>
      <c r="H140" s="235">
        <v>1</v>
      </c>
      <c r="I140" s="236">
        <v>420</v>
      </c>
      <c r="J140" s="236">
        <f>ROUND(I140*H140,2)</f>
        <v>420</v>
      </c>
      <c r="K140" s="237"/>
      <c r="L140" s="238"/>
      <c r="M140" s="239" t="s">
        <v>1</v>
      </c>
      <c r="N140" s="240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142</v>
      </c>
      <c r="AT140" s="229" t="s">
        <v>119</v>
      </c>
      <c r="AU140" s="229" t="s">
        <v>130</v>
      </c>
      <c r="AY140" s="14" t="s">
        <v>122</v>
      </c>
      <c r="BE140" s="230">
        <f>IF(N140="základná",J140,0)</f>
        <v>0</v>
      </c>
      <c r="BF140" s="230">
        <f>IF(N140="znížená",J140,0)</f>
        <v>420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130</v>
      </c>
      <c r="BK140" s="230">
        <f>ROUND(I140*H140,2)</f>
        <v>420</v>
      </c>
      <c r="BL140" s="14" t="s">
        <v>135</v>
      </c>
      <c r="BM140" s="229" t="s">
        <v>183</v>
      </c>
    </row>
    <row r="141" s="2" customFormat="1" ht="16.5" customHeight="1">
      <c r="A141" s="29"/>
      <c r="B141" s="30"/>
      <c r="C141" s="218" t="s">
        <v>184</v>
      </c>
      <c r="D141" s="218" t="s">
        <v>125</v>
      </c>
      <c r="E141" s="219" t="s">
        <v>464</v>
      </c>
      <c r="F141" s="220" t="s">
        <v>465</v>
      </c>
      <c r="G141" s="221" t="s">
        <v>245</v>
      </c>
      <c r="H141" s="222">
        <v>1</v>
      </c>
      <c r="I141" s="223">
        <v>32</v>
      </c>
      <c r="J141" s="223">
        <f>ROUND(I141*H141,2)</f>
        <v>32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135</v>
      </c>
      <c r="AT141" s="229" t="s">
        <v>125</v>
      </c>
      <c r="AU141" s="229" t="s">
        <v>130</v>
      </c>
      <c r="AY141" s="14" t="s">
        <v>122</v>
      </c>
      <c r="BE141" s="230">
        <f>IF(N141="základná",J141,0)</f>
        <v>0</v>
      </c>
      <c r="BF141" s="230">
        <f>IF(N141="znížená",J141,0)</f>
        <v>32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130</v>
      </c>
      <c r="BK141" s="230">
        <f>ROUND(I141*H141,2)</f>
        <v>32</v>
      </c>
      <c r="BL141" s="14" t="s">
        <v>135</v>
      </c>
      <c r="BM141" s="229" t="s">
        <v>187</v>
      </c>
    </row>
    <row r="142" s="2" customFormat="1" ht="16.5" customHeight="1">
      <c r="A142" s="29"/>
      <c r="B142" s="30"/>
      <c r="C142" s="231" t="s">
        <v>160</v>
      </c>
      <c r="D142" s="231" t="s">
        <v>119</v>
      </c>
      <c r="E142" s="232" t="s">
        <v>466</v>
      </c>
      <c r="F142" s="233" t="s">
        <v>465</v>
      </c>
      <c r="G142" s="234" t="s">
        <v>245</v>
      </c>
      <c r="H142" s="235">
        <v>1</v>
      </c>
      <c r="I142" s="236">
        <v>400</v>
      </c>
      <c r="J142" s="236">
        <f>ROUND(I142*H142,2)</f>
        <v>400</v>
      </c>
      <c r="K142" s="237"/>
      <c r="L142" s="238"/>
      <c r="M142" s="239" t="s">
        <v>1</v>
      </c>
      <c r="N142" s="240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142</v>
      </c>
      <c r="AT142" s="229" t="s">
        <v>119</v>
      </c>
      <c r="AU142" s="229" t="s">
        <v>130</v>
      </c>
      <c r="AY142" s="14" t="s">
        <v>122</v>
      </c>
      <c r="BE142" s="230">
        <f>IF(N142="základná",J142,0)</f>
        <v>0</v>
      </c>
      <c r="BF142" s="230">
        <f>IF(N142="znížená",J142,0)</f>
        <v>400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130</v>
      </c>
      <c r="BK142" s="230">
        <f>ROUND(I142*H142,2)</f>
        <v>400</v>
      </c>
      <c r="BL142" s="14" t="s">
        <v>135</v>
      </c>
      <c r="BM142" s="229" t="s">
        <v>190</v>
      </c>
    </row>
    <row r="143" s="2" customFormat="1" ht="16.5" customHeight="1">
      <c r="A143" s="29"/>
      <c r="B143" s="30"/>
      <c r="C143" s="218" t="s">
        <v>191</v>
      </c>
      <c r="D143" s="218" t="s">
        <v>125</v>
      </c>
      <c r="E143" s="219" t="s">
        <v>467</v>
      </c>
      <c r="F143" s="220" t="s">
        <v>468</v>
      </c>
      <c r="G143" s="221" t="s">
        <v>245</v>
      </c>
      <c r="H143" s="222">
        <v>5</v>
      </c>
      <c r="I143" s="223">
        <v>33</v>
      </c>
      <c r="J143" s="223">
        <f>ROUND(I143*H143,2)</f>
        <v>165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135</v>
      </c>
      <c r="AT143" s="229" t="s">
        <v>125</v>
      </c>
      <c r="AU143" s="229" t="s">
        <v>130</v>
      </c>
      <c r="AY143" s="14" t="s">
        <v>122</v>
      </c>
      <c r="BE143" s="230">
        <f>IF(N143="základná",J143,0)</f>
        <v>0</v>
      </c>
      <c r="BF143" s="230">
        <f>IF(N143="znížená",J143,0)</f>
        <v>165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130</v>
      </c>
      <c r="BK143" s="230">
        <f>ROUND(I143*H143,2)</f>
        <v>165</v>
      </c>
      <c r="BL143" s="14" t="s">
        <v>135</v>
      </c>
      <c r="BM143" s="229" t="s">
        <v>194</v>
      </c>
    </row>
    <row r="144" s="2" customFormat="1" ht="16.5" customHeight="1">
      <c r="A144" s="29"/>
      <c r="B144" s="30"/>
      <c r="C144" s="231" t="s">
        <v>7</v>
      </c>
      <c r="D144" s="231" t="s">
        <v>119</v>
      </c>
      <c r="E144" s="232" t="s">
        <v>469</v>
      </c>
      <c r="F144" s="233" t="s">
        <v>468</v>
      </c>
      <c r="G144" s="234" t="s">
        <v>245</v>
      </c>
      <c r="H144" s="235">
        <v>5</v>
      </c>
      <c r="I144" s="236">
        <v>55</v>
      </c>
      <c r="J144" s="236">
        <f>ROUND(I144*H144,2)</f>
        <v>275</v>
      </c>
      <c r="K144" s="237"/>
      <c r="L144" s="238"/>
      <c r="M144" s="239" t="s">
        <v>1</v>
      </c>
      <c r="N144" s="240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142</v>
      </c>
      <c r="AT144" s="229" t="s">
        <v>119</v>
      </c>
      <c r="AU144" s="229" t="s">
        <v>130</v>
      </c>
      <c r="AY144" s="14" t="s">
        <v>122</v>
      </c>
      <c r="BE144" s="230">
        <f>IF(N144="základná",J144,0)</f>
        <v>0</v>
      </c>
      <c r="BF144" s="230">
        <f>IF(N144="znížená",J144,0)</f>
        <v>275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130</v>
      </c>
      <c r="BK144" s="230">
        <f>ROUND(I144*H144,2)</f>
        <v>275</v>
      </c>
      <c r="BL144" s="14" t="s">
        <v>135</v>
      </c>
      <c r="BM144" s="229" t="s">
        <v>197</v>
      </c>
    </row>
    <row r="145" s="2" customFormat="1" ht="16.5" customHeight="1">
      <c r="A145" s="29"/>
      <c r="B145" s="30"/>
      <c r="C145" s="218" t="s">
        <v>198</v>
      </c>
      <c r="D145" s="218" t="s">
        <v>125</v>
      </c>
      <c r="E145" s="219" t="s">
        <v>470</v>
      </c>
      <c r="F145" s="220" t="s">
        <v>471</v>
      </c>
      <c r="G145" s="221" t="s">
        <v>245</v>
      </c>
      <c r="H145" s="222">
        <v>5</v>
      </c>
      <c r="I145" s="223">
        <v>33</v>
      </c>
      <c r="J145" s="223">
        <f>ROUND(I145*H145,2)</f>
        <v>165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135</v>
      </c>
      <c r="AT145" s="229" t="s">
        <v>125</v>
      </c>
      <c r="AU145" s="229" t="s">
        <v>130</v>
      </c>
      <c r="AY145" s="14" t="s">
        <v>122</v>
      </c>
      <c r="BE145" s="230">
        <f>IF(N145="základná",J145,0)</f>
        <v>0</v>
      </c>
      <c r="BF145" s="230">
        <f>IF(N145="znížená",J145,0)</f>
        <v>165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130</v>
      </c>
      <c r="BK145" s="230">
        <f>ROUND(I145*H145,2)</f>
        <v>165</v>
      </c>
      <c r="BL145" s="14" t="s">
        <v>135</v>
      </c>
      <c r="BM145" s="229" t="s">
        <v>201</v>
      </c>
    </row>
    <row r="146" s="2" customFormat="1" ht="16.5" customHeight="1">
      <c r="A146" s="29"/>
      <c r="B146" s="30"/>
      <c r="C146" s="231" t="s">
        <v>166</v>
      </c>
      <c r="D146" s="231" t="s">
        <v>119</v>
      </c>
      <c r="E146" s="232" t="s">
        <v>472</v>
      </c>
      <c r="F146" s="233" t="s">
        <v>471</v>
      </c>
      <c r="G146" s="234" t="s">
        <v>245</v>
      </c>
      <c r="H146" s="235">
        <v>5</v>
      </c>
      <c r="I146" s="236">
        <v>47</v>
      </c>
      <c r="J146" s="236">
        <f>ROUND(I146*H146,2)</f>
        <v>235</v>
      </c>
      <c r="K146" s="237"/>
      <c r="L146" s="238"/>
      <c r="M146" s="239" t="s">
        <v>1</v>
      </c>
      <c r="N146" s="240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142</v>
      </c>
      <c r="AT146" s="229" t="s">
        <v>119</v>
      </c>
      <c r="AU146" s="229" t="s">
        <v>130</v>
      </c>
      <c r="AY146" s="14" t="s">
        <v>122</v>
      </c>
      <c r="BE146" s="230">
        <f>IF(N146="základná",J146,0)</f>
        <v>0</v>
      </c>
      <c r="BF146" s="230">
        <f>IF(N146="znížená",J146,0)</f>
        <v>235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130</v>
      </c>
      <c r="BK146" s="230">
        <f>ROUND(I146*H146,2)</f>
        <v>235</v>
      </c>
      <c r="BL146" s="14" t="s">
        <v>135</v>
      </c>
      <c r="BM146" s="229" t="s">
        <v>204</v>
      </c>
    </row>
    <row r="147" s="2" customFormat="1" ht="16.5" customHeight="1">
      <c r="A147" s="29"/>
      <c r="B147" s="30"/>
      <c r="C147" s="218" t="s">
        <v>205</v>
      </c>
      <c r="D147" s="218" t="s">
        <v>125</v>
      </c>
      <c r="E147" s="219" t="s">
        <v>473</v>
      </c>
      <c r="F147" s="220" t="s">
        <v>474</v>
      </c>
      <c r="G147" s="221" t="s">
        <v>453</v>
      </c>
      <c r="H147" s="222">
        <v>25</v>
      </c>
      <c r="I147" s="223">
        <v>27.120000000000001</v>
      </c>
      <c r="J147" s="223">
        <f>ROUND(I147*H147,2)</f>
        <v>678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135</v>
      </c>
      <c r="AT147" s="229" t="s">
        <v>125</v>
      </c>
      <c r="AU147" s="229" t="s">
        <v>130</v>
      </c>
      <c r="AY147" s="14" t="s">
        <v>122</v>
      </c>
      <c r="BE147" s="230">
        <f>IF(N147="základná",J147,0)</f>
        <v>0</v>
      </c>
      <c r="BF147" s="230">
        <f>IF(N147="znížená",J147,0)</f>
        <v>678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130</v>
      </c>
      <c r="BK147" s="230">
        <f>ROUND(I147*H147,2)</f>
        <v>678</v>
      </c>
      <c r="BL147" s="14" t="s">
        <v>135</v>
      </c>
      <c r="BM147" s="229" t="s">
        <v>208</v>
      </c>
    </row>
    <row r="148" s="2" customFormat="1" ht="16.5" customHeight="1">
      <c r="A148" s="29"/>
      <c r="B148" s="30"/>
      <c r="C148" s="231" t="s">
        <v>169</v>
      </c>
      <c r="D148" s="231" t="s">
        <v>119</v>
      </c>
      <c r="E148" s="232" t="s">
        <v>475</v>
      </c>
      <c r="F148" s="233" t="s">
        <v>474</v>
      </c>
      <c r="G148" s="234" t="s">
        <v>453</v>
      </c>
      <c r="H148" s="235">
        <v>25</v>
      </c>
      <c r="I148" s="236">
        <v>90.299999999999997</v>
      </c>
      <c r="J148" s="236">
        <f>ROUND(I148*H148,2)</f>
        <v>2257.5</v>
      </c>
      <c r="K148" s="237"/>
      <c r="L148" s="238"/>
      <c r="M148" s="239" t="s">
        <v>1</v>
      </c>
      <c r="N148" s="240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142</v>
      </c>
      <c r="AT148" s="229" t="s">
        <v>119</v>
      </c>
      <c r="AU148" s="229" t="s">
        <v>130</v>
      </c>
      <c r="AY148" s="14" t="s">
        <v>122</v>
      </c>
      <c r="BE148" s="230">
        <f>IF(N148="základná",J148,0)</f>
        <v>0</v>
      </c>
      <c r="BF148" s="230">
        <f>IF(N148="znížená",J148,0)</f>
        <v>2257.5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130</v>
      </c>
      <c r="BK148" s="230">
        <f>ROUND(I148*H148,2)</f>
        <v>2257.5</v>
      </c>
      <c r="BL148" s="14" t="s">
        <v>135</v>
      </c>
      <c r="BM148" s="229" t="s">
        <v>211</v>
      </c>
    </row>
    <row r="149" s="2" customFormat="1" ht="16.5" customHeight="1">
      <c r="A149" s="29"/>
      <c r="B149" s="30"/>
      <c r="C149" s="218" t="s">
        <v>212</v>
      </c>
      <c r="D149" s="218" t="s">
        <v>125</v>
      </c>
      <c r="E149" s="219" t="s">
        <v>476</v>
      </c>
      <c r="F149" s="220" t="s">
        <v>477</v>
      </c>
      <c r="G149" s="221" t="s">
        <v>453</v>
      </c>
      <c r="H149" s="222">
        <v>48</v>
      </c>
      <c r="I149" s="223">
        <v>20.379999999999999</v>
      </c>
      <c r="J149" s="223">
        <f>ROUND(I149*H149,2)</f>
        <v>978.24000000000001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135</v>
      </c>
      <c r="AT149" s="229" t="s">
        <v>125</v>
      </c>
      <c r="AU149" s="229" t="s">
        <v>130</v>
      </c>
      <c r="AY149" s="14" t="s">
        <v>122</v>
      </c>
      <c r="BE149" s="230">
        <f>IF(N149="základná",J149,0)</f>
        <v>0</v>
      </c>
      <c r="BF149" s="230">
        <f>IF(N149="znížená",J149,0)</f>
        <v>978.24000000000001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130</v>
      </c>
      <c r="BK149" s="230">
        <f>ROUND(I149*H149,2)</f>
        <v>978.24000000000001</v>
      </c>
      <c r="BL149" s="14" t="s">
        <v>135</v>
      </c>
      <c r="BM149" s="229" t="s">
        <v>215</v>
      </c>
    </row>
    <row r="150" s="2" customFormat="1" ht="16.5" customHeight="1">
      <c r="A150" s="29"/>
      <c r="B150" s="30"/>
      <c r="C150" s="231" t="s">
        <v>173</v>
      </c>
      <c r="D150" s="231" t="s">
        <v>119</v>
      </c>
      <c r="E150" s="232" t="s">
        <v>478</v>
      </c>
      <c r="F150" s="233" t="s">
        <v>477</v>
      </c>
      <c r="G150" s="234" t="s">
        <v>453</v>
      </c>
      <c r="H150" s="235">
        <v>48</v>
      </c>
      <c r="I150" s="236">
        <v>49.700000000000003</v>
      </c>
      <c r="J150" s="236">
        <f>ROUND(I150*H150,2)</f>
        <v>2385.5999999999999</v>
      </c>
      <c r="K150" s="237"/>
      <c r="L150" s="238"/>
      <c r="M150" s="239" t="s">
        <v>1</v>
      </c>
      <c r="N150" s="240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142</v>
      </c>
      <c r="AT150" s="229" t="s">
        <v>119</v>
      </c>
      <c r="AU150" s="229" t="s">
        <v>130</v>
      </c>
      <c r="AY150" s="14" t="s">
        <v>122</v>
      </c>
      <c r="BE150" s="230">
        <f>IF(N150="základná",J150,0)</f>
        <v>0</v>
      </c>
      <c r="BF150" s="230">
        <f>IF(N150="znížená",J150,0)</f>
        <v>2385.5999999999999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130</v>
      </c>
      <c r="BK150" s="230">
        <f>ROUND(I150*H150,2)</f>
        <v>2385.5999999999999</v>
      </c>
      <c r="BL150" s="14" t="s">
        <v>135</v>
      </c>
      <c r="BM150" s="229" t="s">
        <v>218</v>
      </c>
    </row>
    <row r="151" s="2" customFormat="1" ht="24.15" customHeight="1">
      <c r="A151" s="29"/>
      <c r="B151" s="30"/>
      <c r="C151" s="218" t="s">
        <v>219</v>
      </c>
      <c r="D151" s="218" t="s">
        <v>125</v>
      </c>
      <c r="E151" s="219" t="s">
        <v>479</v>
      </c>
      <c r="F151" s="220" t="s">
        <v>480</v>
      </c>
      <c r="G151" s="221" t="s">
        <v>387</v>
      </c>
      <c r="H151" s="222">
        <v>25</v>
      </c>
      <c r="I151" s="223">
        <v>6.1299999999999999</v>
      </c>
      <c r="J151" s="223">
        <f>ROUND(I151*H151,2)</f>
        <v>153.25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135</v>
      </c>
      <c r="AT151" s="229" t="s">
        <v>125</v>
      </c>
      <c r="AU151" s="229" t="s">
        <v>130</v>
      </c>
      <c r="AY151" s="14" t="s">
        <v>122</v>
      </c>
      <c r="BE151" s="230">
        <f>IF(N151="základná",J151,0)</f>
        <v>0</v>
      </c>
      <c r="BF151" s="230">
        <f>IF(N151="znížená",J151,0)</f>
        <v>153.25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130</v>
      </c>
      <c r="BK151" s="230">
        <f>ROUND(I151*H151,2)</f>
        <v>153.25</v>
      </c>
      <c r="BL151" s="14" t="s">
        <v>135</v>
      </c>
      <c r="BM151" s="229" t="s">
        <v>222</v>
      </c>
    </row>
    <row r="152" s="2" customFormat="1" ht="24.15" customHeight="1">
      <c r="A152" s="29"/>
      <c r="B152" s="30"/>
      <c r="C152" s="231" t="s">
        <v>176</v>
      </c>
      <c r="D152" s="231" t="s">
        <v>119</v>
      </c>
      <c r="E152" s="232" t="s">
        <v>481</v>
      </c>
      <c r="F152" s="233" t="s">
        <v>480</v>
      </c>
      <c r="G152" s="234" t="s">
        <v>387</v>
      </c>
      <c r="H152" s="235">
        <v>25</v>
      </c>
      <c r="I152" s="236">
        <v>10.800000000000001</v>
      </c>
      <c r="J152" s="236">
        <f>ROUND(I152*H152,2)</f>
        <v>270</v>
      </c>
      <c r="K152" s="237"/>
      <c r="L152" s="238"/>
      <c r="M152" s="239" t="s">
        <v>1</v>
      </c>
      <c r="N152" s="240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142</v>
      </c>
      <c r="AT152" s="229" t="s">
        <v>119</v>
      </c>
      <c r="AU152" s="229" t="s">
        <v>130</v>
      </c>
      <c r="AY152" s="14" t="s">
        <v>122</v>
      </c>
      <c r="BE152" s="230">
        <f>IF(N152="základná",J152,0)</f>
        <v>0</v>
      </c>
      <c r="BF152" s="230">
        <f>IF(N152="znížená",J152,0)</f>
        <v>270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130</v>
      </c>
      <c r="BK152" s="230">
        <f>ROUND(I152*H152,2)</f>
        <v>270</v>
      </c>
      <c r="BL152" s="14" t="s">
        <v>135</v>
      </c>
      <c r="BM152" s="229" t="s">
        <v>225</v>
      </c>
    </row>
    <row r="153" s="2" customFormat="1" ht="16.5" customHeight="1">
      <c r="A153" s="29"/>
      <c r="B153" s="30"/>
      <c r="C153" s="218" t="s">
        <v>226</v>
      </c>
      <c r="D153" s="218" t="s">
        <v>125</v>
      </c>
      <c r="E153" s="219" t="s">
        <v>482</v>
      </c>
      <c r="F153" s="220" t="s">
        <v>483</v>
      </c>
      <c r="G153" s="221" t="s">
        <v>245</v>
      </c>
      <c r="H153" s="222">
        <v>1</v>
      </c>
      <c r="I153" s="223">
        <v>450</v>
      </c>
      <c r="J153" s="223">
        <f>ROUND(I153*H153,2)</f>
        <v>450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135</v>
      </c>
      <c r="AT153" s="229" t="s">
        <v>125</v>
      </c>
      <c r="AU153" s="229" t="s">
        <v>130</v>
      </c>
      <c r="AY153" s="14" t="s">
        <v>122</v>
      </c>
      <c r="BE153" s="230">
        <f>IF(N153="základná",J153,0)</f>
        <v>0</v>
      </c>
      <c r="BF153" s="230">
        <f>IF(N153="znížená",J153,0)</f>
        <v>450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130</v>
      </c>
      <c r="BK153" s="230">
        <f>ROUND(I153*H153,2)</f>
        <v>450</v>
      </c>
      <c r="BL153" s="14" t="s">
        <v>135</v>
      </c>
      <c r="BM153" s="229" t="s">
        <v>229</v>
      </c>
    </row>
    <row r="154" s="2" customFormat="1" ht="16.5" customHeight="1">
      <c r="A154" s="29"/>
      <c r="B154" s="30"/>
      <c r="C154" s="218" t="s">
        <v>180</v>
      </c>
      <c r="D154" s="218" t="s">
        <v>125</v>
      </c>
      <c r="E154" s="219" t="s">
        <v>484</v>
      </c>
      <c r="F154" s="220" t="s">
        <v>485</v>
      </c>
      <c r="G154" s="221" t="s">
        <v>245</v>
      </c>
      <c r="H154" s="222">
        <v>1</v>
      </c>
      <c r="I154" s="223">
        <v>280</v>
      </c>
      <c r="J154" s="223">
        <f>ROUND(I154*H154,2)</f>
        <v>280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135</v>
      </c>
      <c r="AT154" s="229" t="s">
        <v>125</v>
      </c>
      <c r="AU154" s="229" t="s">
        <v>130</v>
      </c>
      <c r="AY154" s="14" t="s">
        <v>122</v>
      </c>
      <c r="BE154" s="230">
        <f>IF(N154="základná",J154,0)</f>
        <v>0</v>
      </c>
      <c r="BF154" s="230">
        <f>IF(N154="znížená",J154,0)</f>
        <v>280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130</v>
      </c>
      <c r="BK154" s="230">
        <f>ROUND(I154*H154,2)</f>
        <v>280</v>
      </c>
      <c r="BL154" s="14" t="s">
        <v>135</v>
      </c>
      <c r="BM154" s="229" t="s">
        <v>232</v>
      </c>
    </row>
    <row r="155" s="2" customFormat="1" ht="16.5" customHeight="1">
      <c r="A155" s="29"/>
      <c r="B155" s="30"/>
      <c r="C155" s="231" t="s">
        <v>233</v>
      </c>
      <c r="D155" s="231" t="s">
        <v>119</v>
      </c>
      <c r="E155" s="232" t="s">
        <v>486</v>
      </c>
      <c r="F155" s="233" t="s">
        <v>485</v>
      </c>
      <c r="G155" s="234" t="s">
        <v>245</v>
      </c>
      <c r="H155" s="235">
        <v>1</v>
      </c>
      <c r="I155" s="236">
        <v>559</v>
      </c>
      <c r="J155" s="236">
        <f>ROUND(I155*H155,2)</f>
        <v>559</v>
      </c>
      <c r="K155" s="237"/>
      <c r="L155" s="238"/>
      <c r="M155" s="239" t="s">
        <v>1</v>
      </c>
      <c r="N155" s="240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142</v>
      </c>
      <c r="AT155" s="229" t="s">
        <v>119</v>
      </c>
      <c r="AU155" s="229" t="s">
        <v>130</v>
      </c>
      <c r="AY155" s="14" t="s">
        <v>122</v>
      </c>
      <c r="BE155" s="230">
        <f>IF(N155="základná",J155,0)</f>
        <v>0</v>
      </c>
      <c r="BF155" s="230">
        <f>IF(N155="znížená",J155,0)</f>
        <v>559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130</v>
      </c>
      <c r="BK155" s="230">
        <f>ROUND(I155*H155,2)</f>
        <v>559</v>
      </c>
      <c r="BL155" s="14" t="s">
        <v>135</v>
      </c>
      <c r="BM155" s="229" t="s">
        <v>236</v>
      </c>
    </row>
    <row r="156" s="2" customFormat="1" ht="16.5" customHeight="1">
      <c r="A156" s="29"/>
      <c r="B156" s="30"/>
      <c r="C156" s="218" t="s">
        <v>183</v>
      </c>
      <c r="D156" s="218" t="s">
        <v>125</v>
      </c>
      <c r="E156" s="219" t="s">
        <v>487</v>
      </c>
      <c r="F156" s="220" t="s">
        <v>488</v>
      </c>
      <c r="G156" s="221" t="s">
        <v>245</v>
      </c>
      <c r="H156" s="222">
        <v>1</v>
      </c>
      <c r="I156" s="223">
        <v>240</v>
      </c>
      <c r="J156" s="223">
        <f>ROUND(I156*H156,2)</f>
        <v>240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135</v>
      </c>
      <c r="AT156" s="229" t="s">
        <v>125</v>
      </c>
      <c r="AU156" s="229" t="s">
        <v>130</v>
      </c>
      <c r="AY156" s="14" t="s">
        <v>122</v>
      </c>
      <c r="BE156" s="230">
        <f>IF(N156="základná",J156,0)</f>
        <v>0</v>
      </c>
      <c r="BF156" s="230">
        <f>IF(N156="znížená",J156,0)</f>
        <v>240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130</v>
      </c>
      <c r="BK156" s="230">
        <f>ROUND(I156*H156,2)</f>
        <v>240</v>
      </c>
      <c r="BL156" s="14" t="s">
        <v>135</v>
      </c>
      <c r="BM156" s="229" t="s">
        <v>129</v>
      </c>
    </row>
    <row r="157" s="2" customFormat="1" ht="16.5" customHeight="1">
      <c r="A157" s="29"/>
      <c r="B157" s="30"/>
      <c r="C157" s="231" t="s">
        <v>239</v>
      </c>
      <c r="D157" s="231" t="s">
        <v>119</v>
      </c>
      <c r="E157" s="232" t="s">
        <v>489</v>
      </c>
      <c r="F157" s="233" t="s">
        <v>488</v>
      </c>
      <c r="G157" s="234" t="s">
        <v>245</v>
      </c>
      <c r="H157" s="235">
        <v>1</v>
      </c>
      <c r="I157" s="236">
        <v>240</v>
      </c>
      <c r="J157" s="236">
        <f>ROUND(I157*H157,2)</f>
        <v>240</v>
      </c>
      <c r="K157" s="237"/>
      <c r="L157" s="238"/>
      <c r="M157" s="239" t="s">
        <v>1</v>
      </c>
      <c r="N157" s="240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142</v>
      </c>
      <c r="AT157" s="229" t="s">
        <v>119</v>
      </c>
      <c r="AU157" s="229" t="s">
        <v>130</v>
      </c>
      <c r="AY157" s="14" t="s">
        <v>122</v>
      </c>
      <c r="BE157" s="230">
        <f>IF(N157="základná",J157,0)</f>
        <v>0</v>
      </c>
      <c r="BF157" s="230">
        <f>IF(N157="znížená",J157,0)</f>
        <v>240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130</v>
      </c>
      <c r="BK157" s="230">
        <f>ROUND(I157*H157,2)</f>
        <v>240</v>
      </c>
      <c r="BL157" s="14" t="s">
        <v>135</v>
      </c>
      <c r="BM157" s="229" t="s">
        <v>242</v>
      </c>
    </row>
    <row r="158" s="2" customFormat="1" ht="16.5" customHeight="1">
      <c r="A158" s="29"/>
      <c r="B158" s="30"/>
      <c r="C158" s="218" t="s">
        <v>187</v>
      </c>
      <c r="D158" s="218" t="s">
        <v>125</v>
      </c>
      <c r="E158" s="219" t="s">
        <v>490</v>
      </c>
      <c r="F158" s="220" t="s">
        <v>491</v>
      </c>
      <c r="G158" s="221" t="s">
        <v>245</v>
      </c>
      <c r="H158" s="222">
        <v>1</v>
      </c>
      <c r="I158" s="223">
        <v>550</v>
      </c>
      <c r="J158" s="223">
        <f>ROUND(I158*H158,2)</f>
        <v>550</v>
      </c>
      <c r="K158" s="224"/>
      <c r="L158" s="35"/>
      <c r="M158" s="241" t="s">
        <v>1</v>
      </c>
      <c r="N158" s="242" t="s">
        <v>39</v>
      </c>
      <c r="O158" s="243">
        <v>0</v>
      </c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135</v>
      </c>
      <c r="AT158" s="229" t="s">
        <v>125</v>
      </c>
      <c r="AU158" s="229" t="s">
        <v>130</v>
      </c>
      <c r="AY158" s="14" t="s">
        <v>122</v>
      </c>
      <c r="BE158" s="230">
        <f>IF(N158="základná",J158,0)</f>
        <v>0</v>
      </c>
      <c r="BF158" s="230">
        <f>IF(N158="znížená",J158,0)</f>
        <v>550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130</v>
      </c>
      <c r="BK158" s="230">
        <f>ROUND(I158*H158,2)</f>
        <v>550</v>
      </c>
      <c r="BL158" s="14" t="s">
        <v>135</v>
      </c>
      <c r="BM158" s="229" t="s">
        <v>246</v>
      </c>
    </row>
    <row r="159" s="2" customFormat="1" ht="6.96" customHeight="1">
      <c r="A159" s="29"/>
      <c r="B159" s="62"/>
      <c r="C159" s="63"/>
      <c r="D159" s="63"/>
      <c r="E159" s="63"/>
      <c r="F159" s="63"/>
      <c r="G159" s="63"/>
      <c r="H159" s="63"/>
      <c r="I159" s="63"/>
      <c r="J159" s="63"/>
      <c r="K159" s="63"/>
      <c r="L159" s="35"/>
      <c r="M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</sheetData>
  <sheetProtection sheet="1" autoFilter="0" formatColumns="0" formatRows="0" objects="1" scenarios="1" spinCount="100000" saltValue="k3r9ubU79uAGFKuJ+S0pSQxryPiefwgG0HSigv931+00owy0pR+D3GO33rvtTHwtl5nthTfUJlRhbpv24aW8ew==" hashValue="821Xdd+4Bawi4mlJti+LpiQI6LS/Gt7c7jcmhC3DsGCmnVepgQw3SGFDUMtdmhG4z9mYEt4L5wAAG/eAD35S4g==" algorithmName="SHA-512" password="CC35"/>
  <autoFilter ref="C119:K15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95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ZŠ Cabajská – školský pavilón, stravovací pavilón v Nitre - zateplenie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96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492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26. 10. 2021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 xml:space="preserve"> </v>
      </c>
      <c r="F15" s="29"/>
      <c r="G15" s="29"/>
      <c r="H15" s="29"/>
      <c r="I15" s="136" t="s">
        <v>23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24</v>
      </c>
      <c r="E17" s="29"/>
      <c r="F17" s="29"/>
      <c r="G17" s="29"/>
      <c r="H17" s="29"/>
      <c r="I17" s="136" t="s">
        <v>22</v>
      </c>
      <c r="J17" s="139" t="str">
        <f>'Rekapitulácia stavby'!AN13</f>
        <v>31588506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ERPOS, spol. s r.o.</v>
      </c>
      <c r="F18" s="139"/>
      <c r="G18" s="139"/>
      <c r="H18" s="139"/>
      <c r="I18" s="136" t="s">
        <v>23</v>
      </c>
      <c r="J18" s="139" t="str">
        <f>'Rekapitulácia stavby'!AN14</f>
        <v>SK2020449079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28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 xml:space="preserve"> </v>
      </c>
      <c r="F21" s="29"/>
      <c r="G21" s="29"/>
      <c r="H21" s="29"/>
      <c r="I21" s="136" t="s">
        <v>23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Ing. Paula Petrušová</v>
      </c>
      <c r="F24" s="29"/>
      <c r="G24" s="29"/>
      <c r="H24" s="29"/>
      <c r="I24" s="136" t="s">
        <v>23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32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ROUND(J135, 2)</f>
        <v>207899.01999999999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ROUND((SUM(BE135:BE330)),  2)</f>
        <v>0</v>
      </c>
      <c r="G33" s="152"/>
      <c r="H33" s="152"/>
      <c r="I33" s="153">
        <v>0.20000000000000001</v>
      </c>
      <c r="J33" s="151">
        <f>ROUND(((SUM(BE135:BE330))*I33),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ROUND((SUM(BF135:BF330)),  2)</f>
        <v>207899.01999999999</v>
      </c>
      <c r="G34" s="29"/>
      <c r="H34" s="29"/>
      <c r="I34" s="155">
        <v>0.20000000000000001</v>
      </c>
      <c r="J34" s="154">
        <f>ROUND(((SUM(BF135:BF330))*I34),  2)</f>
        <v>41579.800000000003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ROUND((SUM(BG135:BG330)),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ROUND((SUM(BH135:BH330)),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ROUND((SUM(BI135:BI330)),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249478.82000000001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74" t="str">
        <f>E7</f>
        <v>ZŠ Cabajská –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ZFJ02 - Zadanie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26. 10. 2021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 xml:space="preserve"> </v>
      </c>
      <c r="G91" s="31"/>
      <c r="H91" s="31"/>
      <c r="I91" s="26" t="s">
        <v>28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24</v>
      </c>
      <c r="D92" s="31"/>
      <c r="E92" s="31"/>
      <c r="F92" s="23" t="str">
        <f>IF(E18="","",E18)</f>
        <v>ERPOS, spol. s r.o.</v>
      </c>
      <c r="G92" s="31"/>
      <c r="H92" s="31"/>
      <c r="I92" s="26" t="s">
        <v>30</v>
      </c>
      <c r="J92" s="27" t="str">
        <f>E24</f>
        <v>Ing. Paula Petrušová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101</v>
      </c>
      <c r="D96" s="31"/>
      <c r="E96" s="31"/>
      <c r="F96" s="31"/>
      <c r="G96" s="31"/>
      <c r="H96" s="31"/>
      <c r="I96" s="31"/>
      <c r="J96" s="106">
        <f>J135</f>
        <v>207899.01999999996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hidden="1" s="9" customFormat="1" ht="24.96" customHeight="1">
      <c r="A97" s="9"/>
      <c r="B97" s="179"/>
      <c r="C97" s="180"/>
      <c r="D97" s="181" t="s">
        <v>493</v>
      </c>
      <c r="E97" s="182"/>
      <c r="F97" s="182"/>
      <c r="G97" s="182"/>
      <c r="H97" s="182"/>
      <c r="I97" s="182"/>
      <c r="J97" s="183">
        <f>J136</f>
        <v>115153.60000000001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494</v>
      </c>
      <c r="E98" s="188"/>
      <c r="F98" s="188"/>
      <c r="G98" s="188"/>
      <c r="H98" s="188"/>
      <c r="I98" s="188"/>
      <c r="J98" s="189">
        <f>J137</f>
        <v>2273.6900000000001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495</v>
      </c>
      <c r="E99" s="188"/>
      <c r="F99" s="188"/>
      <c r="G99" s="188"/>
      <c r="H99" s="188"/>
      <c r="I99" s="188"/>
      <c r="J99" s="189">
        <f>J141</f>
        <v>259.60000000000002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496</v>
      </c>
      <c r="E100" s="188"/>
      <c r="F100" s="188"/>
      <c r="G100" s="188"/>
      <c r="H100" s="188"/>
      <c r="I100" s="188"/>
      <c r="J100" s="189">
        <f>J143</f>
        <v>79136.200000000012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497</v>
      </c>
      <c r="E101" s="188"/>
      <c r="F101" s="188"/>
      <c r="G101" s="188"/>
      <c r="H101" s="188"/>
      <c r="I101" s="188"/>
      <c r="J101" s="189">
        <f>J175</f>
        <v>28120.18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498</v>
      </c>
      <c r="E102" s="188"/>
      <c r="F102" s="188"/>
      <c r="G102" s="188"/>
      <c r="H102" s="188"/>
      <c r="I102" s="188"/>
      <c r="J102" s="189">
        <f>J221</f>
        <v>5363.9300000000003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298</v>
      </c>
      <c r="E103" s="182"/>
      <c r="F103" s="182"/>
      <c r="G103" s="182"/>
      <c r="H103" s="182"/>
      <c r="I103" s="182"/>
      <c r="J103" s="183">
        <f>J223</f>
        <v>92745.419999999969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5"/>
      <c r="C104" s="186"/>
      <c r="D104" s="187" t="s">
        <v>499</v>
      </c>
      <c r="E104" s="188"/>
      <c r="F104" s="188"/>
      <c r="G104" s="188"/>
      <c r="H104" s="188"/>
      <c r="I104" s="188"/>
      <c r="J104" s="189">
        <f>J224</f>
        <v>3253.4200000000001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500</v>
      </c>
      <c r="E105" s="188"/>
      <c r="F105" s="188"/>
      <c r="G105" s="188"/>
      <c r="H105" s="188"/>
      <c r="I105" s="188"/>
      <c r="J105" s="189">
        <f>J231</f>
        <v>36868.719999999994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501</v>
      </c>
      <c r="E106" s="188"/>
      <c r="F106" s="188"/>
      <c r="G106" s="188"/>
      <c r="H106" s="188"/>
      <c r="I106" s="188"/>
      <c r="J106" s="189">
        <f>J271</f>
        <v>31303.119999999999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502</v>
      </c>
      <c r="E107" s="188"/>
      <c r="F107" s="188"/>
      <c r="G107" s="188"/>
      <c r="H107" s="188"/>
      <c r="I107" s="188"/>
      <c r="J107" s="189">
        <f>J279</f>
        <v>41.039999999999999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503</v>
      </c>
      <c r="E108" s="188"/>
      <c r="F108" s="188"/>
      <c r="G108" s="188"/>
      <c r="H108" s="188"/>
      <c r="I108" s="188"/>
      <c r="J108" s="189">
        <f>J281</f>
        <v>181.40000000000001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504</v>
      </c>
      <c r="E109" s="188"/>
      <c r="F109" s="188"/>
      <c r="G109" s="188"/>
      <c r="H109" s="188"/>
      <c r="I109" s="188"/>
      <c r="J109" s="189">
        <f>J284</f>
        <v>2807.4499999999998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5"/>
      <c r="C110" s="186"/>
      <c r="D110" s="187" t="s">
        <v>505</v>
      </c>
      <c r="E110" s="188"/>
      <c r="F110" s="188"/>
      <c r="G110" s="188"/>
      <c r="H110" s="188"/>
      <c r="I110" s="188"/>
      <c r="J110" s="189">
        <f>J293</f>
        <v>7092.1099999999997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5"/>
      <c r="C111" s="186"/>
      <c r="D111" s="187" t="s">
        <v>506</v>
      </c>
      <c r="E111" s="188"/>
      <c r="F111" s="188"/>
      <c r="G111" s="188"/>
      <c r="H111" s="188"/>
      <c r="I111" s="188"/>
      <c r="J111" s="189">
        <f>J304</f>
        <v>238.78999999999999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430</v>
      </c>
      <c r="E112" s="188"/>
      <c r="F112" s="188"/>
      <c r="G112" s="188"/>
      <c r="H112" s="188"/>
      <c r="I112" s="188"/>
      <c r="J112" s="189">
        <f>J308</f>
        <v>334.14999999999998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5"/>
      <c r="C113" s="186"/>
      <c r="D113" s="187" t="s">
        <v>507</v>
      </c>
      <c r="E113" s="188"/>
      <c r="F113" s="188"/>
      <c r="G113" s="188"/>
      <c r="H113" s="188"/>
      <c r="I113" s="188"/>
      <c r="J113" s="189">
        <f>J317</f>
        <v>8259.0900000000001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5"/>
      <c r="C114" s="186"/>
      <c r="D114" s="187" t="s">
        <v>508</v>
      </c>
      <c r="E114" s="188"/>
      <c r="F114" s="188"/>
      <c r="G114" s="188"/>
      <c r="H114" s="188"/>
      <c r="I114" s="188"/>
      <c r="J114" s="189">
        <f>J319</f>
        <v>342.24000000000001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5"/>
      <c r="C115" s="186"/>
      <c r="D115" s="187" t="s">
        <v>509</v>
      </c>
      <c r="E115" s="188"/>
      <c r="F115" s="188"/>
      <c r="G115" s="188"/>
      <c r="H115" s="188"/>
      <c r="I115" s="188"/>
      <c r="J115" s="189">
        <f>J326</f>
        <v>2023.8899999999999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2" customFormat="1" ht="21.84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hidden="1" s="2" customFormat="1" ht="6.96" customHeight="1">
      <c r="A117" s="29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hidden="1"/>
    <row r="119" hidden="1"/>
    <row r="120" hidden="1"/>
    <row r="121" s="2" customFormat="1" ht="6.96" customHeight="1">
      <c r="A121" s="29"/>
      <c r="B121" s="64"/>
      <c r="C121" s="65"/>
      <c r="D121" s="65"/>
      <c r="E121" s="65"/>
      <c r="F121" s="65"/>
      <c r="G121" s="65"/>
      <c r="H121" s="65"/>
      <c r="I121" s="65"/>
      <c r="J121" s="65"/>
      <c r="K121" s="65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24.96" customHeight="1">
      <c r="A122" s="29"/>
      <c r="B122" s="30"/>
      <c r="C122" s="20" t="s">
        <v>107</v>
      </c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13</v>
      </c>
      <c r="D124" s="31"/>
      <c r="E124" s="31"/>
      <c r="F124" s="31"/>
      <c r="G124" s="31"/>
      <c r="H124" s="31"/>
      <c r="I124" s="31"/>
      <c r="J124" s="31"/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26.25" customHeight="1">
      <c r="A125" s="29"/>
      <c r="B125" s="30"/>
      <c r="C125" s="31"/>
      <c r="D125" s="31"/>
      <c r="E125" s="174" t="str">
        <f>E7</f>
        <v>ZŠ Cabajská – školský pavilón, stravovací pavilón v Nitre - zateplenie</v>
      </c>
      <c r="F125" s="26"/>
      <c r="G125" s="26"/>
      <c r="H125" s="26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2" customHeight="1">
      <c r="A126" s="29"/>
      <c r="B126" s="30"/>
      <c r="C126" s="26" t="s">
        <v>96</v>
      </c>
      <c r="D126" s="31"/>
      <c r="E126" s="31"/>
      <c r="F126" s="31"/>
      <c r="G126" s="31"/>
      <c r="H126" s="31"/>
      <c r="I126" s="31"/>
      <c r="J126" s="31"/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6.5" customHeight="1">
      <c r="A127" s="29"/>
      <c r="B127" s="30"/>
      <c r="C127" s="31"/>
      <c r="D127" s="31"/>
      <c r="E127" s="72" t="str">
        <f>E9</f>
        <v>ZFJ02 - Zadanie</v>
      </c>
      <c r="F127" s="31"/>
      <c r="G127" s="31"/>
      <c r="H127" s="31"/>
      <c r="I127" s="31"/>
      <c r="J127" s="31"/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6.96" customHeight="1">
      <c r="A128" s="29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2" customFormat="1" ht="12" customHeight="1">
      <c r="A129" s="29"/>
      <c r="B129" s="30"/>
      <c r="C129" s="26" t="s">
        <v>17</v>
      </c>
      <c r="D129" s="31"/>
      <c r="E129" s="31"/>
      <c r="F129" s="23" t="str">
        <f>F12</f>
        <v xml:space="preserve"> </v>
      </c>
      <c r="G129" s="31"/>
      <c r="H129" s="31"/>
      <c r="I129" s="26" t="s">
        <v>19</v>
      </c>
      <c r="J129" s="75" t="str">
        <f>IF(J12="","",J12)</f>
        <v>26. 10. 2021</v>
      </c>
      <c r="K129" s="31"/>
      <c r="L129" s="5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="2" customFormat="1" ht="6.96" customHeight="1">
      <c r="A130" s="29"/>
      <c r="B130" s="30"/>
      <c r="C130" s="31"/>
      <c r="D130" s="31"/>
      <c r="E130" s="31"/>
      <c r="F130" s="31"/>
      <c r="G130" s="31"/>
      <c r="H130" s="31"/>
      <c r="I130" s="31"/>
      <c r="J130" s="31"/>
      <c r="K130" s="31"/>
      <c r="L130" s="5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="2" customFormat="1" ht="15.15" customHeight="1">
      <c r="A131" s="29"/>
      <c r="B131" s="30"/>
      <c r="C131" s="26" t="s">
        <v>21</v>
      </c>
      <c r="D131" s="31"/>
      <c r="E131" s="31"/>
      <c r="F131" s="23" t="str">
        <f>E15</f>
        <v xml:space="preserve"> </v>
      </c>
      <c r="G131" s="31"/>
      <c r="H131" s="31"/>
      <c r="I131" s="26" t="s">
        <v>28</v>
      </c>
      <c r="J131" s="27" t="str">
        <f>E21</f>
        <v xml:space="preserve"> </v>
      </c>
      <c r="K131" s="31"/>
      <c r="L131" s="5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="2" customFormat="1" ht="15.15" customHeight="1">
      <c r="A132" s="29"/>
      <c r="B132" s="30"/>
      <c r="C132" s="26" t="s">
        <v>24</v>
      </c>
      <c r="D132" s="31"/>
      <c r="E132" s="31"/>
      <c r="F132" s="23" t="str">
        <f>IF(E18="","",E18)</f>
        <v>ERPOS, spol. s r.o.</v>
      </c>
      <c r="G132" s="31"/>
      <c r="H132" s="31"/>
      <c r="I132" s="26" t="s">
        <v>30</v>
      </c>
      <c r="J132" s="27" t="str">
        <f>E24</f>
        <v>Ing. Paula Petrušová</v>
      </c>
      <c r="K132" s="31"/>
      <c r="L132" s="5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="2" customFormat="1" ht="10.32" customHeight="1">
      <c r="A133" s="29"/>
      <c r="B133" s="30"/>
      <c r="C133" s="31"/>
      <c r="D133" s="31"/>
      <c r="E133" s="31"/>
      <c r="F133" s="31"/>
      <c r="G133" s="31"/>
      <c r="H133" s="31"/>
      <c r="I133" s="31"/>
      <c r="J133" s="31"/>
      <c r="K133" s="31"/>
      <c r="L133" s="5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="11" customFormat="1" ht="29.28" customHeight="1">
      <c r="A134" s="191"/>
      <c r="B134" s="192"/>
      <c r="C134" s="193" t="s">
        <v>108</v>
      </c>
      <c r="D134" s="194" t="s">
        <v>58</v>
      </c>
      <c r="E134" s="194" t="s">
        <v>54</v>
      </c>
      <c r="F134" s="194" t="s">
        <v>55</v>
      </c>
      <c r="G134" s="194" t="s">
        <v>109</v>
      </c>
      <c r="H134" s="194" t="s">
        <v>110</v>
      </c>
      <c r="I134" s="194" t="s">
        <v>111</v>
      </c>
      <c r="J134" s="195" t="s">
        <v>100</v>
      </c>
      <c r="K134" s="196" t="s">
        <v>112</v>
      </c>
      <c r="L134" s="197"/>
      <c r="M134" s="96" t="s">
        <v>1</v>
      </c>
      <c r="N134" s="97" t="s">
        <v>37</v>
      </c>
      <c r="O134" s="97" t="s">
        <v>113</v>
      </c>
      <c r="P134" s="97" t="s">
        <v>114</v>
      </c>
      <c r="Q134" s="97" t="s">
        <v>115</v>
      </c>
      <c r="R134" s="97" t="s">
        <v>116</v>
      </c>
      <c r="S134" s="97" t="s">
        <v>117</v>
      </c>
      <c r="T134" s="98" t="s">
        <v>118</v>
      </c>
      <c r="U134" s="191"/>
      <c r="V134" s="191"/>
      <c r="W134" s="191"/>
      <c r="X134" s="191"/>
      <c r="Y134" s="191"/>
      <c r="Z134" s="191"/>
      <c r="AA134" s="191"/>
      <c r="AB134" s="191"/>
      <c r="AC134" s="191"/>
      <c r="AD134" s="191"/>
      <c r="AE134" s="191"/>
    </row>
    <row r="135" s="2" customFormat="1" ht="22.8" customHeight="1">
      <c r="A135" s="29"/>
      <c r="B135" s="30"/>
      <c r="C135" s="103" t="s">
        <v>101</v>
      </c>
      <c r="D135" s="31"/>
      <c r="E135" s="31"/>
      <c r="F135" s="31"/>
      <c r="G135" s="31"/>
      <c r="H135" s="31"/>
      <c r="I135" s="31"/>
      <c r="J135" s="198">
        <f>BK135</f>
        <v>207899.01999999996</v>
      </c>
      <c r="K135" s="31"/>
      <c r="L135" s="35"/>
      <c r="M135" s="99"/>
      <c r="N135" s="199"/>
      <c r="O135" s="100"/>
      <c r="P135" s="200">
        <f>P136+P223</f>
        <v>0</v>
      </c>
      <c r="Q135" s="100"/>
      <c r="R135" s="200">
        <f>R136+R223</f>
        <v>0</v>
      </c>
      <c r="S135" s="100"/>
      <c r="T135" s="201">
        <f>T136+T223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72</v>
      </c>
      <c r="AU135" s="14" t="s">
        <v>102</v>
      </c>
      <c r="BK135" s="202">
        <f>BK136+BK223</f>
        <v>207899.01999999996</v>
      </c>
    </row>
    <row r="136" s="12" customFormat="1" ht="25.92" customHeight="1">
      <c r="A136" s="12"/>
      <c r="B136" s="203"/>
      <c r="C136" s="204"/>
      <c r="D136" s="205" t="s">
        <v>72</v>
      </c>
      <c r="E136" s="206" t="s">
        <v>510</v>
      </c>
      <c r="F136" s="206" t="s">
        <v>511</v>
      </c>
      <c r="G136" s="204"/>
      <c r="H136" s="204"/>
      <c r="I136" s="204"/>
      <c r="J136" s="207">
        <f>BK136</f>
        <v>115153.60000000001</v>
      </c>
      <c r="K136" s="204"/>
      <c r="L136" s="208"/>
      <c r="M136" s="209"/>
      <c r="N136" s="210"/>
      <c r="O136" s="210"/>
      <c r="P136" s="211">
        <f>P137+P141+P143+P175+P221</f>
        <v>0</v>
      </c>
      <c r="Q136" s="210"/>
      <c r="R136" s="211">
        <f>R137+R141+R143+R175+R221</f>
        <v>0</v>
      </c>
      <c r="S136" s="210"/>
      <c r="T136" s="212">
        <f>T137+T141+T143+T175+T221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81</v>
      </c>
      <c r="AT136" s="214" t="s">
        <v>72</v>
      </c>
      <c r="AU136" s="214" t="s">
        <v>73</v>
      </c>
      <c r="AY136" s="213" t="s">
        <v>122</v>
      </c>
      <c r="BK136" s="215">
        <f>BK137+BK141+BK143+BK175+BK221</f>
        <v>115153.60000000001</v>
      </c>
    </row>
    <row r="137" s="12" customFormat="1" ht="22.8" customHeight="1">
      <c r="A137" s="12"/>
      <c r="B137" s="203"/>
      <c r="C137" s="204"/>
      <c r="D137" s="205" t="s">
        <v>72</v>
      </c>
      <c r="E137" s="216" t="s">
        <v>81</v>
      </c>
      <c r="F137" s="216" t="s">
        <v>512</v>
      </c>
      <c r="G137" s="204"/>
      <c r="H137" s="204"/>
      <c r="I137" s="204"/>
      <c r="J137" s="217">
        <f>BK137</f>
        <v>2273.6900000000001</v>
      </c>
      <c r="K137" s="204"/>
      <c r="L137" s="208"/>
      <c r="M137" s="209"/>
      <c r="N137" s="210"/>
      <c r="O137" s="210"/>
      <c r="P137" s="211">
        <f>SUM(P138:P140)</f>
        <v>0</v>
      </c>
      <c r="Q137" s="210"/>
      <c r="R137" s="211">
        <f>SUM(R138:R140)</f>
        <v>0</v>
      </c>
      <c r="S137" s="210"/>
      <c r="T137" s="212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81</v>
      </c>
      <c r="AT137" s="214" t="s">
        <v>72</v>
      </c>
      <c r="AU137" s="214" t="s">
        <v>81</v>
      </c>
      <c r="AY137" s="213" t="s">
        <v>122</v>
      </c>
      <c r="BK137" s="215">
        <f>SUM(BK138:BK140)</f>
        <v>2273.6900000000001</v>
      </c>
    </row>
    <row r="138" s="2" customFormat="1" ht="24.15" customHeight="1">
      <c r="A138" s="29"/>
      <c r="B138" s="30"/>
      <c r="C138" s="218" t="s">
        <v>81</v>
      </c>
      <c r="D138" s="218" t="s">
        <v>125</v>
      </c>
      <c r="E138" s="219" t="s">
        <v>513</v>
      </c>
      <c r="F138" s="220" t="s">
        <v>514</v>
      </c>
      <c r="G138" s="221" t="s">
        <v>515</v>
      </c>
      <c r="H138" s="222">
        <v>33.039999999999999</v>
      </c>
      <c r="I138" s="223">
        <v>63.619999999999997</v>
      </c>
      <c r="J138" s="223">
        <f>ROUND(I138*H138,2)</f>
        <v>2102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135</v>
      </c>
      <c r="AT138" s="229" t="s">
        <v>125</v>
      </c>
      <c r="AU138" s="229" t="s">
        <v>130</v>
      </c>
      <c r="AY138" s="14" t="s">
        <v>122</v>
      </c>
      <c r="BE138" s="230">
        <f>IF(N138="základná",J138,0)</f>
        <v>0</v>
      </c>
      <c r="BF138" s="230">
        <f>IF(N138="znížená",J138,0)</f>
        <v>2102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130</v>
      </c>
      <c r="BK138" s="230">
        <f>ROUND(I138*H138,2)</f>
        <v>2102</v>
      </c>
      <c r="BL138" s="14" t="s">
        <v>135</v>
      </c>
      <c r="BM138" s="229" t="s">
        <v>130</v>
      </c>
    </row>
    <row r="139" s="2" customFormat="1" ht="24.15" customHeight="1">
      <c r="A139" s="29"/>
      <c r="B139" s="30"/>
      <c r="C139" s="218" t="s">
        <v>130</v>
      </c>
      <c r="D139" s="218" t="s">
        <v>125</v>
      </c>
      <c r="E139" s="219" t="s">
        <v>516</v>
      </c>
      <c r="F139" s="220" t="s">
        <v>517</v>
      </c>
      <c r="G139" s="221" t="s">
        <v>515</v>
      </c>
      <c r="H139" s="222">
        <v>10.9</v>
      </c>
      <c r="I139" s="223">
        <v>11.66</v>
      </c>
      <c r="J139" s="223">
        <f>ROUND(I139*H139,2)</f>
        <v>127.09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135</v>
      </c>
      <c r="AT139" s="229" t="s">
        <v>125</v>
      </c>
      <c r="AU139" s="229" t="s">
        <v>130</v>
      </c>
      <c r="AY139" s="14" t="s">
        <v>122</v>
      </c>
      <c r="BE139" s="230">
        <f>IF(N139="základná",J139,0)</f>
        <v>0</v>
      </c>
      <c r="BF139" s="230">
        <f>IF(N139="znížená",J139,0)</f>
        <v>127.09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130</v>
      </c>
      <c r="BK139" s="230">
        <f>ROUND(I139*H139,2)</f>
        <v>127.09</v>
      </c>
      <c r="BL139" s="14" t="s">
        <v>135</v>
      </c>
      <c r="BM139" s="229" t="s">
        <v>135</v>
      </c>
    </row>
    <row r="140" s="2" customFormat="1" ht="24.15" customHeight="1">
      <c r="A140" s="29"/>
      <c r="B140" s="30"/>
      <c r="C140" s="218" t="s">
        <v>121</v>
      </c>
      <c r="D140" s="218" t="s">
        <v>125</v>
      </c>
      <c r="E140" s="219" t="s">
        <v>518</v>
      </c>
      <c r="F140" s="220" t="s">
        <v>519</v>
      </c>
      <c r="G140" s="221" t="s">
        <v>515</v>
      </c>
      <c r="H140" s="222">
        <v>14.16</v>
      </c>
      <c r="I140" s="223">
        <v>3.1499999999999999</v>
      </c>
      <c r="J140" s="223">
        <f>ROUND(I140*H140,2)</f>
        <v>44.600000000000001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135</v>
      </c>
      <c r="AT140" s="229" t="s">
        <v>125</v>
      </c>
      <c r="AU140" s="229" t="s">
        <v>130</v>
      </c>
      <c r="AY140" s="14" t="s">
        <v>122</v>
      </c>
      <c r="BE140" s="230">
        <f>IF(N140="základná",J140,0)</f>
        <v>0</v>
      </c>
      <c r="BF140" s="230">
        <f>IF(N140="znížená",J140,0)</f>
        <v>44.600000000000001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130</v>
      </c>
      <c r="BK140" s="230">
        <f>ROUND(I140*H140,2)</f>
        <v>44.600000000000001</v>
      </c>
      <c r="BL140" s="14" t="s">
        <v>135</v>
      </c>
      <c r="BM140" s="229" t="s">
        <v>139</v>
      </c>
    </row>
    <row r="141" s="12" customFormat="1" ht="22.8" customHeight="1">
      <c r="A141" s="12"/>
      <c r="B141" s="203"/>
      <c r="C141" s="204"/>
      <c r="D141" s="205" t="s">
        <v>72</v>
      </c>
      <c r="E141" s="216" t="s">
        <v>143</v>
      </c>
      <c r="F141" s="216" t="s">
        <v>520</v>
      </c>
      <c r="G141" s="204"/>
      <c r="H141" s="204"/>
      <c r="I141" s="204"/>
      <c r="J141" s="217">
        <f>BK141</f>
        <v>259.60000000000002</v>
      </c>
      <c r="K141" s="204"/>
      <c r="L141" s="208"/>
      <c r="M141" s="209"/>
      <c r="N141" s="210"/>
      <c r="O141" s="210"/>
      <c r="P141" s="211">
        <f>P142</f>
        <v>0</v>
      </c>
      <c r="Q141" s="210"/>
      <c r="R141" s="211">
        <f>R142</f>
        <v>0</v>
      </c>
      <c r="S141" s="210"/>
      <c r="T141" s="212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81</v>
      </c>
      <c r="AT141" s="214" t="s">
        <v>72</v>
      </c>
      <c r="AU141" s="214" t="s">
        <v>81</v>
      </c>
      <c r="AY141" s="213" t="s">
        <v>122</v>
      </c>
      <c r="BK141" s="215">
        <f>BK142</f>
        <v>259.60000000000002</v>
      </c>
    </row>
    <row r="142" s="2" customFormat="1" ht="33" customHeight="1">
      <c r="A142" s="29"/>
      <c r="B142" s="30"/>
      <c r="C142" s="218" t="s">
        <v>135</v>
      </c>
      <c r="D142" s="218" t="s">
        <v>125</v>
      </c>
      <c r="E142" s="219" t="s">
        <v>521</v>
      </c>
      <c r="F142" s="220" t="s">
        <v>522</v>
      </c>
      <c r="G142" s="221" t="s">
        <v>387</v>
      </c>
      <c r="H142" s="222">
        <v>59</v>
      </c>
      <c r="I142" s="223">
        <v>4.4000000000000004</v>
      </c>
      <c r="J142" s="223">
        <f>ROUND(I142*H142,2)</f>
        <v>259.60000000000002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135</v>
      </c>
      <c r="AT142" s="229" t="s">
        <v>125</v>
      </c>
      <c r="AU142" s="229" t="s">
        <v>130</v>
      </c>
      <c r="AY142" s="14" t="s">
        <v>122</v>
      </c>
      <c r="BE142" s="230">
        <f>IF(N142="základná",J142,0)</f>
        <v>0</v>
      </c>
      <c r="BF142" s="230">
        <f>IF(N142="znížená",J142,0)</f>
        <v>259.60000000000002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130</v>
      </c>
      <c r="BK142" s="230">
        <f>ROUND(I142*H142,2)</f>
        <v>259.60000000000002</v>
      </c>
      <c r="BL142" s="14" t="s">
        <v>135</v>
      </c>
      <c r="BM142" s="229" t="s">
        <v>142</v>
      </c>
    </row>
    <row r="143" s="12" customFormat="1" ht="22.8" customHeight="1">
      <c r="A143" s="12"/>
      <c r="B143" s="203"/>
      <c r="C143" s="204"/>
      <c r="D143" s="205" t="s">
        <v>72</v>
      </c>
      <c r="E143" s="216" t="s">
        <v>139</v>
      </c>
      <c r="F143" s="216" t="s">
        <v>523</v>
      </c>
      <c r="G143" s="204"/>
      <c r="H143" s="204"/>
      <c r="I143" s="204"/>
      <c r="J143" s="217">
        <f>BK143</f>
        <v>79136.200000000012</v>
      </c>
      <c r="K143" s="204"/>
      <c r="L143" s="208"/>
      <c r="M143" s="209"/>
      <c r="N143" s="210"/>
      <c r="O143" s="210"/>
      <c r="P143" s="211">
        <f>SUM(P144:P174)</f>
        <v>0</v>
      </c>
      <c r="Q143" s="210"/>
      <c r="R143" s="211">
        <f>SUM(R144:R174)</f>
        <v>0</v>
      </c>
      <c r="S143" s="210"/>
      <c r="T143" s="212">
        <f>SUM(T144:T174)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81</v>
      </c>
      <c r="AT143" s="214" t="s">
        <v>72</v>
      </c>
      <c r="AU143" s="214" t="s">
        <v>81</v>
      </c>
      <c r="AY143" s="213" t="s">
        <v>122</v>
      </c>
      <c r="BK143" s="215">
        <f>SUM(BK144:BK174)</f>
        <v>79136.200000000012</v>
      </c>
    </row>
    <row r="144" s="2" customFormat="1" ht="37.8" customHeight="1">
      <c r="A144" s="29"/>
      <c r="B144" s="30"/>
      <c r="C144" s="218" t="s">
        <v>143</v>
      </c>
      <c r="D144" s="218" t="s">
        <v>125</v>
      </c>
      <c r="E144" s="219" t="s">
        <v>524</v>
      </c>
      <c r="F144" s="220" t="s">
        <v>525</v>
      </c>
      <c r="G144" s="221" t="s">
        <v>387</v>
      </c>
      <c r="H144" s="222">
        <v>154.03</v>
      </c>
      <c r="I144" s="223">
        <v>7.3499999999999996</v>
      </c>
      <c r="J144" s="223">
        <f>ROUND(I144*H144,2)</f>
        <v>1132.1199999999999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135</v>
      </c>
      <c r="AT144" s="229" t="s">
        <v>125</v>
      </c>
      <c r="AU144" s="229" t="s">
        <v>130</v>
      </c>
      <c r="AY144" s="14" t="s">
        <v>122</v>
      </c>
      <c r="BE144" s="230">
        <f>IF(N144="základná",J144,0)</f>
        <v>0</v>
      </c>
      <c r="BF144" s="230">
        <f>IF(N144="znížená",J144,0)</f>
        <v>1132.1199999999999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130</v>
      </c>
      <c r="BK144" s="230">
        <f>ROUND(I144*H144,2)</f>
        <v>1132.1199999999999</v>
      </c>
      <c r="BL144" s="14" t="s">
        <v>135</v>
      </c>
      <c r="BM144" s="229" t="s">
        <v>146</v>
      </c>
    </row>
    <row r="145" s="2" customFormat="1" ht="24.15" customHeight="1">
      <c r="A145" s="29"/>
      <c r="B145" s="30"/>
      <c r="C145" s="218" t="s">
        <v>139</v>
      </c>
      <c r="D145" s="218" t="s">
        <v>125</v>
      </c>
      <c r="E145" s="219" t="s">
        <v>526</v>
      </c>
      <c r="F145" s="220" t="s">
        <v>527</v>
      </c>
      <c r="G145" s="221" t="s">
        <v>128</v>
      </c>
      <c r="H145" s="222">
        <v>58.420000000000002</v>
      </c>
      <c r="I145" s="223">
        <v>2.77</v>
      </c>
      <c r="J145" s="223">
        <f>ROUND(I145*H145,2)</f>
        <v>161.81999999999999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135</v>
      </c>
      <c r="AT145" s="229" t="s">
        <v>125</v>
      </c>
      <c r="AU145" s="229" t="s">
        <v>130</v>
      </c>
      <c r="AY145" s="14" t="s">
        <v>122</v>
      </c>
      <c r="BE145" s="230">
        <f>IF(N145="základná",J145,0)</f>
        <v>0</v>
      </c>
      <c r="BF145" s="230">
        <f>IF(N145="znížená",J145,0)</f>
        <v>161.81999999999999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130</v>
      </c>
      <c r="BK145" s="230">
        <f>ROUND(I145*H145,2)</f>
        <v>161.81999999999999</v>
      </c>
      <c r="BL145" s="14" t="s">
        <v>135</v>
      </c>
      <c r="BM145" s="229" t="s">
        <v>149</v>
      </c>
    </row>
    <row r="146" s="2" customFormat="1" ht="24.15" customHeight="1">
      <c r="A146" s="29"/>
      <c r="B146" s="30"/>
      <c r="C146" s="218" t="s">
        <v>150</v>
      </c>
      <c r="D146" s="218" t="s">
        <v>125</v>
      </c>
      <c r="E146" s="219" t="s">
        <v>528</v>
      </c>
      <c r="F146" s="220" t="s">
        <v>529</v>
      </c>
      <c r="G146" s="221" t="s">
        <v>387</v>
      </c>
      <c r="H146" s="222">
        <v>568.39999999999998</v>
      </c>
      <c r="I146" s="223">
        <v>1.75</v>
      </c>
      <c r="J146" s="223">
        <f>ROUND(I146*H146,2)</f>
        <v>994.70000000000005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135</v>
      </c>
      <c r="AT146" s="229" t="s">
        <v>125</v>
      </c>
      <c r="AU146" s="229" t="s">
        <v>130</v>
      </c>
      <c r="AY146" s="14" t="s">
        <v>122</v>
      </c>
      <c r="BE146" s="230">
        <f>IF(N146="základná",J146,0)</f>
        <v>0</v>
      </c>
      <c r="BF146" s="230">
        <f>IF(N146="znížená",J146,0)</f>
        <v>994.70000000000005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130</v>
      </c>
      <c r="BK146" s="230">
        <f>ROUND(I146*H146,2)</f>
        <v>994.70000000000005</v>
      </c>
      <c r="BL146" s="14" t="s">
        <v>135</v>
      </c>
      <c r="BM146" s="229" t="s">
        <v>153</v>
      </c>
    </row>
    <row r="147" s="2" customFormat="1" ht="24.15" customHeight="1">
      <c r="A147" s="29"/>
      <c r="B147" s="30"/>
      <c r="C147" s="218" t="s">
        <v>142</v>
      </c>
      <c r="D147" s="218" t="s">
        <v>125</v>
      </c>
      <c r="E147" s="219" t="s">
        <v>530</v>
      </c>
      <c r="F147" s="220" t="s">
        <v>531</v>
      </c>
      <c r="G147" s="221" t="s">
        <v>387</v>
      </c>
      <c r="H147" s="222">
        <v>568.39999999999998</v>
      </c>
      <c r="I147" s="223">
        <v>1.99</v>
      </c>
      <c r="J147" s="223">
        <f>ROUND(I147*H147,2)</f>
        <v>1131.1199999999999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135</v>
      </c>
      <c r="AT147" s="229" t="s">
        <v>125</v>
      </c>
      <c r="AU147" s="229" t="s">
        <v>130</v>
      </c>
      <c r="AY147" s="14" t="s">
        <v>122</v>
      </c>
      <c r="BE147" s="230">
        <f>IF(N147="základná",J147,0)</f>
        <v>0</v>
      </c>
      <c r="BF147" s="230">
        <f>IF(N147="znížená",J147,0)</f>
        <v>1131.1199999999999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130</v>
      </c>
      <c r="BK147" s="230">
        <f>ROUND(I147*H147,2)</f>
        <v>1131.1199999999999</v>
      </c>
      <c r="BL147" s="14" t="s">
        <v>135</v>
      </c>
      <c r="BM147" s="229" t="s">
        <v>156</v>
      </c>
    </row>
    <row r="148" s="2" customFormat="1" ht="24.15" customHeight="1">
      <c r="A148" s="29"/>
      <c r="B148" s="30"/>
      <c r="C148" s="218" t="s">
        <v>157</v>
      </c>
      <c r="D148" s="218" t="s">
        <v>125</v>
      </c>
      <c r="E148" s="219" t="s">
        <v>532</v>
      </c>
      <c r="F148" s="220" t="s">
        <v>533</v>
      </c>
      <c r="G148" s="221" t="s">
        <v>387</v>
      </c>
      <c r="H148" s="222">
        <v>568.39999999999998</v>
      </c>
      <c r="I148" s="223">
        <v>4.7800000000000002</v>
      </c>
      <c r="J148" s="223">
        <f>ROUND(I148*H148,2)</f>
        <v>2716.9499999999998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135</v>
      </c>
      <c r="AT148" s="229" t="s">
        <v>125</v>
      </c>
      <c r="AU148" s="229" t="s">
        <v>130</v>
      </c>
      <c r="AY148" s="14" t="s">
        <v>122</v>
      </c>
      <c r="BE148" s="230">
        <f>IF(N148="základná",J148,0)</f>
        <v>0</v>
      </c>
      <c r="BF148" s="230">
        <f>IF(N148="znížená",J148,0)</f>
        <v>2716.9499999999998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130</v>
      </c>
      <c r="BK148" s="230">
        <f>ROUND(I148*H148,2)</f>
        <v>2716.9499999999998</v>
      </c>
      <c r="BL148" s="14" t="s">
        <v>135</v>
      </c>
      <c r="BM148" s="229" t="s">
        <v>160</v>
      </c>
    </row>
    <row r="149" s="2" customFormat="1" ht="24.15" customHeight="1">
      <c r="A149" s="29"/>
      <c r="B149" s="30"/>
      <c r="C149" s="218" t="s">
        <v>146</v>
      </c>
      <c r="D149" s="218" t="s">
        <v>125</v>
      </c>
      <c r="E149" s="219" t="s">
        <v>534</v>
      </c>
      <c r="F149" s="220" t="s">
        <v>535</v>
      </c>
      <c r="G149" s="221" t="s">
        <v>387</v>
      </c>
      <c r="H149" s="222">
        <v>568.39999999999998</v>
      </c>
      <c r="I149" s="223">
        <v>8</v>
      </c>
      <c r="J149" s="223">
        <f>ROUND(I149*H149,2)</f>
        <v>4547.1999999999998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135</v>
      </c>
      <c r="AT149" s="229" t="s">
        <v>125</v>
      </c>
      <c r="AU149" s="229" t="s">
        <v>130</v>
      </c>
      <c r="AY149" s="14" t="s">
        <v>122</v>
      </c>
      <c r="BE149" s="230">
        <f>IF(N149="základná",J149,0)</f>
        <v>0</v>
      </c>
      <c r="BF149" s="230">
        <f>IF(N149="znížená",J149,0)</f>
        <v>4547.1999999999998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130</v>
      </c>
      <c r="BK149" s="230">
        <f>ROUND(I149*H149,2)</f>
        <v>4547.1999999999998</v>
      </c>
      <c r="BL149" s="14" t="s">
        <v>135</v>
      </c>
      <c r="BM149" s="229" t="s">
        <v>7</v>
      </c>
    </row>
    <row r="150" s="2" customFormat="1" ht="37.8" customHeight="1">
      <c r="A150" s="29"/>
      <c r="B150" s="30"/>
      <c r="C150" s="218" t="s">
        <v>163</v>
      </c>
      <c r="D150" s="218" t="s">
        <v>125</v>
      </c>
      <c r="E150" s="219" t="s">
        <v>536</v>
      </c>
      <c r="F150" s="220" t="s">
        <v>537</v>
      </c>
      <c r="G150" s="221" t="s">
        <v>387</v>
      </c>
      <c r="H150" s="222">
        <v>123.08</v>
      </c>
      <c r="I150" s="223">
        <v>1.3</v>
      </c>
      <c r="J150" s="223">
        <f>ROUND(I150*H150,2)</f>
        <v>160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135</v>
      </c>
      <c r="AT150" s="229" t="s">
        <v>125</v>
      </c>
      <c r="AU150" s="229" t="s">
        <v>130</v>
      </c>
      <c r="AY150" s="14" t="s">
        <v>122</v>
      </c>
      <c r="BE150" s="230">
        <f>IF(N150="základná",J150,0)</f>
        <v>0</v>
      </c>
      <c r="BF150" s="230">
        <f>IF(N150="znížená",J150,0)</f>
        <v>160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130</v>
      </c>
      <c r="BK150" s="230">
        <f>ROUND(I150*H150,2)</f>
        <v>160</v>
      </c>
      <c r="BL150" s="14" t="s">
        <v>135</v>
      </c>
      <c r="BM150" s="229" t="s">
        <v>166</v>
      </c>
    </row>
    <row r="151" s="2" customFormat="1" ht="24.15" customHeight="1">
      <c r="A151" s="29"/>
      <c r="B151" s="30"/>
      <c r="C151" s="218" t="s">
        <v>149</v>
      </c>
      <c r="D151" s="218" t="s">
        <v>125</v>
      </c>
      <c r="E151" s="219" t="s">
        <v>538</v>
      </c>
      <c r="F151" s="220" t="s">
        <v>539</v>
      </c>
      <c r="G151" s="221" t="s">
        <v>387</v>
      </c>
      <c r="H151" s="222">
        <v>135.78</v>
      </c>
      <c r="I151" s="223">
        <v>20.579999999999998</v>
      </c>
      <c r="J151" s="223">
        <f>ROUND(I151*H151,2)</f>
        <v>2794.3499999999999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135</v>
      </c>
      <c r="AT151" s="229" t="s">
        <v>125</v>
      </c>
      <c r="AU151" s="229" t="s">
        <v>130</v>
      </c>
      <c r="AY151" s="14" t="s">
        <v>122</v>
      </c>
      <c r="BE151" s="230">
        <f>IF(N151="základná",J151,0)</f>
        <v>0</v>
      </c>
      <c r="BF151" s="230">
        <f>IF(N151="znížená",J151,0)</f>
        <v>2794.3499999999999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130</v>
      </c>
      <c r="BK151" s="230">
        <f>ROUND(I151*H151,2)</f>
        <v>2794.3499999999999</v>
      </c>
      <c r="BL151" s="14" t="s">
        <v>135</v>
      </c>
      <c r="BM151" s="229" t="s">
        <v>169</v>
      </c>
    </row>
    <row r="152" s="2" customFormat="1" ht="24.15" customHeight="1">
      <c r="A152" s="29"/>
      <c r="B152" s="30"/>
      <c r="C152" s="218" t="s">
        <v>170</v>
      </c>
      <c r="D152" s="218" t="s">
        <v>125</v>
      </c>
      <c r="E152" s="219" t="s">
        <v>540</v>
      </c>
      <c r="F152" s="220" t="s">
        <v>541</v>
      </c>
      <c r="G152" s="221" t="s">
        <v>387</v>
      </c>
      <c r="H152" s="222">
        <v>387.92000000000002</v>
      </c>
      <c r="I152" s="223">
        <v>8.9000000000000004</v>
      </c>
      <c r="J152" s="223">
        <f>ROUND(I152*H152,2)</f>
        <v>3452.4899999999998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135</v>
      </c>
      <c r="AT152" s="229" t="s">
        <v>125</v>
      </c>
      <c r="AU152" s="229" t="s">
        <v>130</v>
      </c>
      <c r="AY152" s="14" t="s">
        <v>122</v>
      </c>
      <c r="BE152" s="230">
        <f>IF(N152="základná",J152,0)</f>
        <v>0</v>
      </c>
      <c r="BF152" s="230">
        <f>IF(N152="znížená",J152,0)</f>
        <v>3452.4899999999998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130</v>
      </c>
      <c r="BK152" s="230">
        <f>ROUND(I152*H152,2)</f>
        <v>3452.4899999999998</v>
      </c>
      <c r="BL152" s="14" t="s">
        <v>135</v>
      </c>
      <c r="BM152" s="229" t="s">
        <v>173</v>
      </c>
    </row>
    <row r="153" s="2" customFormat="1" ht="24.15" customHeight="1">
      <c r="A153" s="29"/>
      <c r="B153" s="30"/>
      <c r="C153" s="218" t="s">
        <v>153</v>
      </c>
      <c r="D153" s="218" t="s">
        <v>125</v>
      </c>
      <c r="E153" s="219" t="s">
        <v>542</v>
      </c>
      <c r="F153" s="220" t="s">
        <v>543</v>
      </c>
      <c r="G153" s="221" t="s">
        <v>387</v>
      </c>
      <c r="H153" s="222">
        <v>618.49000000000001</v>
      </c>
      <c r="I153" s="223">
        <v>1.98</v>
      </c>
      <c r="J153" s="223">
        <f>ROUND(I153*H153,2)</f>
        <v>1224.6099999999999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135</v>
      </c>
      <c r="AT153" s="229" t="s">
        <v>125</v>
      </c>
      <c r="AU153" s="229" t="s">
        <v>130</v>
      </c>
      <c r="AY153" s="14" t="s">
        <v>122</v>
      </c>
      <c r="BE153" s="230">
        <f>IF(N153="základná",J153,0)</f>
        <v>0</v>
      </c>
      <c r="BF153" s="230">
        <f>IF(N153="znížená",J153,0)</f>
        <v>1224.6099999999999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130</v>
      </c>
      <c r="BK153" s="230">
        <f>ROUND(I153*H153,2)</f>
        <v>1224.6099999999999</v>
      </c>
      <c r="BL153" s="14" t="s">
        <v>135</v>
      </c>
      <c r="BM153" s="229" t="s">
        <v>176</v>
      </c>
    </row>
    <row r="154" s="2" customFormat="1" ht="24.15" customHeight="1">
      <c r="A154" s="29"/>
      <c r="B154" s="30"/>
      <c r="C154" s="218" t="s">
        <v>177</v>
      </c>
      <c r="D154" s="218" t="s">
        <v>125</v>
      </c>
      <c r="E154" s="219" t="s">
        <v>544</v>
      </c>
      <c r="F154" s="220" t="s">
        <v>545</v>
      </c>
      <c r="G154" s="221" t="s">
        <v>387</v>
      </c>
      <c r="H154" s="222">
        <v>618.49000000000001</v>
      </c>
      <c r="I154" s="223">
        <v>2.4399999999999999</v>
      </c>
      <c r="J154" s="223">
        <f>ROUND(I154*H154,2)</f>
        <v>1509.1199999999999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135</v>
      </c>
      <c r="AT154" s="229" t="s">
        <v>125</v>
      </c>
      <c r="AU154" s="229" t="s">
        <v>130</v>
      </c>
      <c r="AY154" s="14" t="s">
        <v>122</v>
      </c>
      <c r="BE154" s="230">
        <f>IF(N154="základná",J154,0)</f>
        <v>0</v>
      </c>
      <c r="BF154" s="230">
        <f>IF(N154="znížená",J154,0)</f>
        <v>1509.1199999999999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130</v>
      </c>
      <c r="BK154" s="230">
        <f>ROUND(I154*H154,2)</f>
        <v>1509.1199999999999</v>
      </c>
      <c r="BL154" s="14" t="s">
        <v>135</v>
      </c>
      <c r="BM154" s="229" t="s">
        <v>180</v>
      </c>
    </row>
    <row r="155" s="2" customFormat="1" ht="24.15" customHeight="1">
      <c r="A155" s="29"/>
      <c r="B155" s="30"/>
      <c r="C155" s="218" t="s">
        <v>156</v>
      </c>
      <c r="D155" s="218" t="s">
        <v>125</v>
      </c>
      <c r="E155" s="219" t="s">
        <v>546</v>
      </c>
      <c r="F155" s="220" t="s">
        <v>547</v>
      </c>
      <c r="G155" s="221" t="s">
        <v>387</v>
      </c>
      <c r="H155" s="222">
        <v>618.49000000000001</v>
      </c>
      <c r="I155" s="223">
        <v>11.24</v>
      </c>
      <c r="J155" s="223">
        <f>ROUND(I155*H155,2)</f>
        <v>6951.8299999999999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135</v>
      </c>
      <c r="AT155" s="229" t="s">
        <v>125</v>
      </c>
      <c r="AU155" s="229" t="s">
        <v>130</v>
      </c>
      <c r="AY155" s="14" t="s">
        <v>122</v>
      </c>
      <c r="BE155" s="230">
        <f>IF(N155="základná",J155,0)</f>
        <v>0</v>
      </c>
      <c r="BF155" s="230">
        <f>IF(N155="znížená",J155,0)</f>
        <v>6951.8299999999999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130</v>
      </c>
      <c r="BK155" s="230">
        <f>ROUND(I155*H155,2)</f>
        <v>6951.8299999999999</v>
      </c>
      <c r="BL155" s="14" t="s">
        <v>135</v>
      </c>
      <c r="BM155" s="229" t="s">
        <v>183</v>
      </c>
    </row>
    <row r="156" s="2" customFormat="1" ht="37.8" customHeight="1">
      <c r="A156" s="29"/>
      <c r="B156" s="30"/>
      <c r="C156" s="218" t="s">
        <v>184</v>
      </c>
      <c r="D156" s="218" t="s">
        <v>125</v>
      </c>
      <c r="E156" s="219" t="s">
        <v>548</v>
      </c>
      <c r="F156" s="220" t="s">
        <v>549</v>
      </c>
      <c r="G156" s="221" t="s">
        <v>387</v>
      </c>
      <c r="H156" s="222">
        <v>154.03</v>
      </c>
      <c r="I156" s="223">
        <v>2.3399999999999999</v>
      </c>
      <c r="J156" s="223">
        <f>ROUND(I156*H156,2)</f>
        <v>360.43000000000001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135</v>
      </c>
      <c r="AT156" s="229" t="s">
        <v>125</v>
      </c>
      <c r="AU156" s="229" t="s">
        <v>130</v>
      </c>
      <c r="AY156" s="14" t="s">
        <v>122</v>
      </c>
      <c r="BE156" s="230">
        <f>IF(N156="základná",J156,0)</f>
        <v>0</v>
      </c>
      <c r="BF156" s="230">
        <f>IF(N156="znížená",J156,0)</f>
        <v>360.43000000000001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130</v>
      </c>
      <c r="BK156" s="230">
        <f>ROUND(I156*H156,2)</f>
        <v>360.43000000000001</v>
      </c>
      <c r="BL156" s="14" t="s">
        <v>135</v>
      </c>
      <c r="BM156" s="229" t="s">
        <v>187</v>
      </c>
    </row>
    <row r="157" s="2" customFormat="1" ht="44.25" customHeight="1">
      <c r="A157" s="29"/>
      <c r="B157" s="30"/>
      <c r="C157" s="218" t="s">
        <v>160</v>
      </c>
      <c r="D157" s="218" t="s">
        <v>125</v>
      </c>
      <c r="E157" s="219" t="s">
        <v>550</v>
      </c>
      <c r="F157" s="220" t="s">
        <v>551</v>
      </c>
      <c r="G157" s="221" t="s">
        <v>387</v>
      </c>
      <c r="H157" s="222">
        <v>115.2</v>
      </c>
      <c r="I157" s="223">
        <v>56.880000000000003</v>
      </c>
      <c r="J157" s="223">
        <f>ROUND(I157*H157,2)</f>
        <v>6552.5799999999999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135</v>
      </c>
      <c r="AT157" s="229" t="s">
        <v>125</v>
      </c>
      <c r="AU157" s="229" t="s">
        <v>130</v>
      </c>
      <c r="AY157" s="14" t="s">
        <v>122</v>
      </c>
      <c r="BE157" s="230">
        <f>IF(N157="základná",J157,0)</f>
        <v>0</v>
      </c>
      <c r="BF157" s="230">
        <f>IF(N157="znížená",J157,0)</f>
        <v>6552.5799999999999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130</v>
      </c>
      <c r="BK157" s="230">
        <f>ROUND(I157*H157,2)</f>
        <v>6552.5799999999999</v>
      </c>
      <c r="BL157" s="14" t="s">
        <v>135</v>
      </c>
      <c r="BM157" s="229" t="s">
        <v>190</v>
      </c>
    </row>
    <row r="158" s="2" customFormat="1" ht="24.15" customHeight="1">
      <c r="A158" s="29"/>
      <c r="B158" s="30"/>
      <c r="C158" s="218" t="s">
        <v>191</v>
      </c>
      <c r="D158" s="218" t="s">
        <v>125</v>
      </c>
      <c r="E158" s="219" t="s">
        <v>552</v>
      </c>
      <c r="F158" s="220" t="s">
        <v>553</v>
      </c>
      <c r="G158" s="221" t="s">
        <v>387</v>
      </c>
      <c r="H158" s="222">
        <v>23.989999999999998</v>
      </c>
      <c r="I158" s="223">
        <v>34.460000000000001</v>
      </c>
      <c r="J158" s="223">
        <f>ROUND(I158*H158,2)</f>
        <v>826.70000000000005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135</v>
      </c>
      <c r="AT158" s="229" t="s">
        <v>125</v>
      </c>
      <c r="AU158" s="229" t="s">
        <v>130</v>
      </c>
      <c r="AY158" s="14" t="s">
        <v>122</v>
      </c>
      <c r="BE158" s="230">
        <f>IF(N158="základná",J158,0)</f>
        <v>0</v>
      </c>
      <c r="BF158" s="230">
        <f>IF(N158="znížená",J158,0)</f>
        <v>826.70000000000005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130</v>
      </c>
      <c r="BK158" s="230">
        <f>ROUND(I158*H158,2)</f>
        <v>826.70000000000005</v>
      </c>
      <c r="BL158" s="14" t="s">
        <v>135</v>
      </c>
      <c r="BM158" s="229" t="s">
        <v>194</v>
      </c>
    </row>
    <row r="159" s="2" customFormat="1" ht="24.15" customHeight="1">
      <c r="A159" s="29"/>
      <c r="B159" s="30"/>
      <c r="C159" s="218" t="s">
        <v>7</v>
      </c>
      <c r="D159" s="218" t="s">
        <v>125</v>
      </c>
      <c r="E159" s="219" t="s">
        <v>554</v>
      </c>
      <c r="F159" s="220" t="s">
        <v>555</v>
      </c>
      <c r="G159" s="221" t="s">
        <v>387</v>
      </c>
      <c r="H159" s="222">
        <v>4.9500000000000002</v>
      </c>
      <c r="I159" s="223">
        <v>36.490000000000002</v>
      </c>
      <c r="J159" s="223">
        <f>ROUND(I159*H159,2)</f>
        <v>180.63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135</v>
      </c>
      <c r="AT159" s="229" t="s">
        <v>125</v>
      </c>
      <c r="AU159" s="229" t="s">
        <v>130</v>
      </c>
      <c r="AY159" s="14" t="s">
        <v>122</v>
      </c>
      <c r="BE159" s="230">
        <f>IF(N159="základná",J159,0)</f>
        <v>0</v>
      </c>
      <c r="BF159" s="230">
        <f>IF(N159="znížená",J159,0)</f>
        <v>180.63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130</v>
      </c>
      <c r="BK159" s="230">
        <f>ROUND(I159*H159,2)</f>
        <v>180.63</v>
      </c>
      <c r="BL159" s="14" t="s">
        <v>135</v>
      </c>
      <c r="BM159" s="229" t="s">
        <v>197</v>
      </c>
    </row>
    <row r="160" s="2" customFormat="1" ht="44.25" customHeight="1">
      <c r="A160" s="29"/>
      <c r="B160" s="30"/>
      <c r="C160" s="218" t="s">
        <v>198</v>
      </c>
      <c r="D160" s="218" t="s">
        <v>125</v>
      </c>
      <c r="E160" s="219" t="s">
        <v>556</v>
      </c>
      <c r="F160" s="220" t="s">
        <v>557</v>
      </c>
      <c r="G160" s="221" t="s">
        <v>387</v>
      </c>
      <c r="H160" s="222">
        <v>154.03</v>
      </c>
      <c r="I160" s="223">
        <v>44.549999999999997</v>
      </c>
      <c r="J160" s="223">
        <f>ROUND(I160*H160,2)</f>
        <v>6862.04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135</v>
      </c>
      <c r="AT160" s="229" t="s">
        <v>125</v>
      </c>
      <c r="AU160" s="229" t="s">
        <v>130</v>
      </c>
      <c r="AY160" s="14" t="s">
        <v>122</v>
      </c>
      <c r="BE160" s="230">
        <f>IF(N160="základná",J160,0)</f>
        <v>0</v>
      </c>
      <c r="BF160" s="230">
        <f>IF(N160="znížená",J160,0)</f>
        <v>6862.04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130</v>
      </c>
      <c r="BK160" s="230">
        <f>ROUND(I160*H160,2)</f>
        <v>6862.04</v>
      </c>
      <c r="BL160" s="14" t="s">
        <v>135</v>
      </c>
      <c r="BM160" s="229" t="s">
        <v>201</v>
      </c>
    </row>
    <row r="161" s="2" customFormat="1" ht="37.8" customHeight="1">
      <c r="A161" s="29"/>
      <c r="B161" s="30"/>
      <c r="C161" s="218" t="s">
        <v>166</v>
      </c>
      <c r="D161" s="218" t="s">
        <v>125</v>
      </c>
      <c r="E161" s="219" t="s">
        <v>558</v>
      </c>
      <c r="F161" s="220" t="s">
        <v>559</v>
      </c>
      <c r="G161" s="221" t="s">
        <v>387</v>
      </c>
      <c r="H161" s="222">
        <v>0</v>
      </c>
      <c r="I161" s="223">
        <v>46.350000000000001</v>
      </c>
      <c r="J161" s="223">
        <f>ROUND(I161*H161,2)</f>
        <v>0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135</v>
      </c>
      <c r="AT161" s="229" t="s">
        <v>125</v>
      </c>
      <c r="AU161" s="229" t="s">
        <v>130</v>
      </c>
      <c r="AY161" s="14" t="s">
        <v>122</v>
      </c>
      <c r="BE161" s="230">
        <f>IF(N161="základná",J161,0)</f>
        <v>0</v>
      </c>
      <c r="BF161" s="230">
        <f>IF(N161="znížená",J161,0)</f>
        <v>0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130</v>
      </c>
      <c r="BK161" s="230">
        <f>ROUND(I161*H161,2)</f>
        <v>0</v>
      </c>
      <c r="BL161" s="14" t="s">
        <v>135</v>
      </c>
      <c r="BM161" s="229" t="s">
        <v>204</v>
      </c>
    </row>
    <row r="162" s="2" customFormat="1" ht="37.8" customHeight="1">
      <c r="A162" s="29"/>
      <c r="B162" s="30"/>
      <c r="C162" s="218" t="s">
        <v>205</v>
      </c>
      <c r="D162" s="218" t="s">
        <v>125</v>
      </c>
      <c r="E162" s="219" t="s">
        <v>560</v>
      </c>
      <c r="F162" s="220" t="s">
        <v>561</v>
      </c>
      <c r="G162" s="221" t="s">
        <v>387</v>
      </c>
      <c r="H162" s="222">
        <v>89.700000000000003</v>
      </c>
      <c r="I162" s="223">
        <v>57.420000000000002</v>
      </c>
      <c r="J162" s="223">
        <f>ROUND(I162*H162,2)</f>
        <v>5150.5699999999997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135</v>
      </c>
      <c r="AT162" s="229" t="s">
        <v>125</v>
      </c>
      <c r="AU162" s="229" t="s">
        <v>130</v>
      </c>
      <c r="AY162" s="14" t="s">
        <v>122</v>
      </c>
      <c r="BE162" s="230">
        <f>IF(N162="základná",J162,0)</f>
        <v>0</v>
      </c>
      <c r="BF162" s="230">
        <f>IF(N162="znížená",J162,0)</f>
        <v>5150.5699999999997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130</v>
      </c>
      <c r="BK162" s="230">
        <f>ROUND(I162*H162,2)</f>
        <v>5150.5699999999997</v>
      </c>
      <c r="BL162" s="14" t="s">
        <v>135</v>
      </c>
      <c r="BM162" s="229" t="s">
        <v>208</v>
      </c>
    </row>
    <row r="163" s="2" customFormat="1" ht="37.8" customHeight="1">
      <c r="A163" s="29"/>
      <c r="B163" s="30"/>
      <c r="C163" s="218" t="s">
        <v>169</v>
      </c>
      <c r="D163" s="218" t="s">
        <v>125</v>
      </c>
      <c r="E163" s="219" t="s">
        <v>562</v>
      </c>
      <c r="F163" s="220" t="s">
        <v>563</v>
      </c>
      <c r="G163" s="221" t="s">
        <v>387</v>
      </c>
      <c r="H163" s="222">
        <v>387.92000000000002</v>
      </c>
      <c r="I163" s="223">
        <v>54.119999999999997</v>
      </c>
      <c r="J163" s="223">
        <f>ROUND(I163*H163,2)</f>
        <v>20994.23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135</v>
      </c>
      <c r="AT163" s="229" t="s">
        <v>125</v>
      </c>
      <c r="AU163" s="229" t="s">
        <v>130</v>
      </c>
      <c r="AY163" s="14" t="s">
        <v>122</v>
      </c>
      <c r="BE163" s="230">
        <f>IF(N163="základná",J163,0)</f>
        <v>0</v>
      </c>
      <c r="BF163" s="230">
        <f>IF(N163="znížená",J163,0)</f>
        <v>20994.23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130</v>
      </c>
      <c r="BK163" s="230">
        <f>ROUND(I163*H163,2)</f>
        <v>20994.23</v>
      </c>
      <c r="BL163" s="14" t="s">
        <v>135</v>
      </c>
      <c r="BM163" s="229" t="s">
        <v>211</v>
      </c>
    </row>
    <row r="164" s="2" customFormat="1" ht="33" customHeight="1">
      <c r="A164" s="29"/>
      <c r="B164" s="30"/>
      <c r="C164" s="218" t="s">
        <v>212</v>
      </c>
      <c r="D164" s="218" t="s">
        <v>125</v>
      </c>
      <c r="E164" s="219" t="s">
        <v>564</v>
      </c>
      <c r="F164" s="220" t="s">
        <v>565</v>
      </c>
      <c r="G164" s="221" t="s">
        <v>387</v>
      </c>
      <c r="H164" s="222">
        <v>104.67</v>
      </c>
      <c r="I164" s="223">
        <v>34.869999999999997</v>
      </c>
      <c r="J164" s="223">
        <f>ROUND(I164*H164,2)</f>
        <v>3649.8400000000001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135</v>
      </c>
      <c r="AT164" s="229" t="s">
        <v>125</v>
      </c>
      <c r="AU164" s="229" t="s">
        <v>130</v>
      </c>
      <c r="AY164" s="14" t="s">
        <v>122</v>
      </c>
      <c r="BE164" s="230">
        <f>IF(N164="základná",J164,0)</f>
        <v>0</v>
      </c>
      <c r="BF164" s="230">
        <f>IF(N164="znížená",J164,0)</f>
        <v>3649.8400000000001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130</v>
      </c>
      <c r="BK164" s="230">
        <f>ROUND(I164*H164,2)</f>
        <v>3649.8400000000001</v>
      </c>
      <c r="BL164" s="14" t="s">
        <v>135</v>
      </c>
      <c r="BM164" s="229" t="s">
        <v>215</v>
      </c>
    </row>
    <row r="165" s="2" customFormat="1" ht="24.15" customHeight="1">
      <c r="A165" s="29"/>
      <c r="B165" s="30"/>
      <c r="C165" s="218" t="s">
        <v>173</v>
      </c>
      <c r="D165" s="218" t="s">
        <v>125</v>
      </c>
      <c r="E165" s="219" t="s">
        <v>566</v>
      </c>
      <c r="F165" s="220" t="s">
        <v>567</v>
      </c>
      <c r="G165" s="221" t="s">
        <v>515</v>
      </c>
      <c r="H165" s="222">
        <v>5.9000000000000004</v>
      </c>
      <c r="I165" s="223">
        <v>129.25999999999999</v>
      </c>
      <c r="J165" s="223">
        <f>ROUND(I165*H165,2)</f>
        <v>762.63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135</v>
      </c>
      <c r="AT165" s="229" t="s">
        <v>125</v>
      </c>
      <c r="AU165" s="229" t="s">
        <v>130</v>
      </c>
      <c r="AY165" s="14" t="s">
        <v>122</v>
      </c>
      <c r="BE165" s="230">
        <f>IF(N165="základná",J165,0)</f>
        <v>0</v>
      </c>
      <c r="BF165" s="230">
        <f>IF(N165="znížená",J165,0)</f>
        <v>762.63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130</v>
      </c>
      <c r="BK165" s="230">
        <f>ROUND(I165*H165,2)</f>
        <v>762.63</v>
      </c>
      <c r="BL165" s="14" t="s">
        <v>135</v>
      </c>
      <c r="BM165" s="229" t="s">
        <v>218</v>
      </c>
    </row>
    <row r="166" s="2" customFormat="1" ht="33" customHeight="1">
      <c r="A166" s="29"/>
      <c r="B166" s="30"/>
      <c r="C166" s="218" t="s">
        <v>219</v>
      </c>
      <c r="D166" s="218" t="s">
        <v>125</v>
      </c>
      <c r="E166" s="219" t="s">
        <v>568</v>
      </c>
      <c r="F166" s="220" t="s">
        <v>569</v>
      </c>
      <c r="G166" s="221" t="s">
        <v>515</v>
      </c>
      <c r="H166" s="222">
        <v>5.9000000000000004</v>
      </c>
      <c r="I166" s="223">
        <v>6.9000000000000004</v>
      </c>
      <c r="J166" s="223">
        <f>ROUND(I166*H166,2)</f>
        <v>40.710000000000001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135</v>
      </c>
      <c r="AT166" s="229" t="s">
        <v>125</v>
      </c>
      <c r="AU166" s="229" t="s">
        <v>130</v>
      </c>
      <c r="AY166" s="14" t="s">
        <v>122</v>
      </c>
      <c r="BE166" s="230">
        <f>IF(N166="základná",J166,0)</f>
        <v>0</v>
      </c>
      <c r="BF166" s="230">
        <f>IF(N166="znížená",J166,0)</f>
        <v>40.710000000000001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130</v>
      </c>
      <c r="BK166" s="230">
        <f>ROUND(I166*H166,2)</f>
        <v>40.710000000000001</v>
      </c>
      <c r="BL166" s="14" t="s">
        <v>135</v>
      </c>
      <c r="BM166" s="229" t="s">
        <v>222</v>
      </c>
    </row>
    <row r="167" s="2" customFormat="1" ht="37.8" customHeight="1">
      <c r="A167" s="29"/>
      <c r="B167" s="30"/>
      <c r="C167" s="218" t="s">
        <v>176</v>
      </c>
      <c r="D167" s="218" t="s">
        <v>125</v>
      </c>
      <c r="E167" s="219" t="s">
        <v>570</v>
      </c>
      <c r="F167" s="220" t="s">
        <v>571</v>
      </c>
      <c r="G167" s="221" t="s">
        <v>387</v>
      </c>
      <c r="H167" s="222">
        <v>59</v>
      </c>
      <c r="I167" s="223">
        <v>4.5499999999999998</v>
      </c>
      <c r="J167" s="223">
        <f>ROUND(I167*H167,2)</f>
        <v>268.44999999999999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135</v>
      </c>
      <c r="AT167" s="229" t="s">
        <v>125</v>
      </c>
      <c r="AU167" s="229" t="s">
        <v>130</v>
      </c>
      <c r="AY167" s="14" t="s">
        <v>122</v>
      </c>
      <c r="BE167" s="230">
        <f>IF(N167="základná",J167,0)</f>
        <v>0</v>
      </c>
      <c r="BF167" s="230">
        <f>IF(N167="znížená",J167,0)</f>
        <v>268.44999999999999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130</v>
      </c>
      <c r="BK167" s="230">
        <f>ROUND(I167*H167,2)</f>
        <v>268.44999999999999</v>
      </c>
      <c r="BL167" s="14" t="s">
        <v>135</v>
      </c>
      <c r="BM167" s="229" t="s">
        <v>225</v>
      </c>
    </row>
    <row r="168" s="2" customFormat="1" ht="24.15" customHeight="1">
      <c r="A168" s="29"/>
      <c r="B168" s="30"/>
      <c r="C168" s="218" t="s">
        <v>226</v>
      </c>
      <c r="D168" s="218" t="s">
        <v>125</v>
      </c>
      <c r="E168" s="219" t="s">
        <v>572</v>
      </c>
      <c r="F168" s="220" t="s">
        <v>573</v>
      </c>
      <c r="G168" s="221" t="s">
        <v>387</v>
      </c>
      <c r="H168" s="222">
        <v>4.5</v>
      </c>
      <c r="I168" s="223">
        <v>14.08</v>
      </c>
      <c r="J168" s="223">
        <f>ROUND(I168*H168,2)</f>
        <v>63.359999999999999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135</v>
      </c>
      <c r="AT168" s="229" t="s">
        <v>125</v>
      </c>
      <c r="AU168" s="229" t="s">
        <v>130</v>
      </c>
      <c r="AY168" s="14" t="s">
        <v>122</v>
      </c>
      <c r="BE168" s="230">
        <f>IF(N168="základná",J168,0)</f>
        <v>0</v>
      </c>
      <c r="BF168" s="230">
        <f>IF(N168="znížená",J168,0)</f>
        <v>63.359999999999999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130</v>
      </c>
      <c r="BK168" s="230">
        <f>ROUND(I168*H168,2)</f>
        <v>63.359999999999999</v>
      </c>
      <c r="BL168" s="14" t="s">
        <v>135</v>
      </c>
      <c r="BM168" s="229" t="s">
        <v>229</v>
      </c>
    </row>
    <row r="169" s="2" customFormat="1" ht="33" customHeight="1">
      <c r="A169" s="29"/>
      <c r="B169" s="30"/>
      <c r="C169" s="218" t="s">
        <v>180</v>
      </c>
      <c r="D169" s="218" t="s">
        <v>125</v>
      </c>
      <c r="E169" s="219" t="s">
        <v>574</v>
      </c>
      <c r="F169" s="220" t="s">
        <v>575</v>
      </c>
      <c r="G169" s="221" t="s">
        <v>387</v>
      </c>
      <c r="H169" s="222">
        <v>154.03</v>
      </c>
      <c r="I169" s="223">
        <v>35.969999999999999</v>
      </c>
      <c r="J169" s="223">
        <f>ROUND(I169*H169,2)</f>
        <v>5540.46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135</v>
      </c>
      <c r="AT169" s="229" t="s">
        <v>125</v>
      </c>
      <c r="AU169" s="229" t="s">
        <v>130</v>
      </c>
      <c r="AY169" s="14" t="s">
        <v>122</v>
      </c>
      <c r="BE169" s="230">
        <f>IF(N169="základná",J169,0)</f>
        <v>0</v>
      </c>
      <c r="BF169" s="230">
        <f>IF(N169="znížená",J169,0)</f>
        <v>5540.46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130</v>
      </c>
      <c r="BK169" s="230">
        <f>ROUND(I169*H169,2)</f>
        <v>5540.46</v>
      </c>
      <c r="BL169" s="14" t="s">
        <v>135</v>
      </c>
      <c r="BM169" s="229" t="s">
        <v>232</v>
      </c>
    </row>
    <row r="170" s="2" customFormat="1" ht="24.15" customHeight="1">
      <c r="A170" s="29"/>
      <c r="B170" s="30"/>
      <c r="C170" s="218" t="s">
        <v>233</v>
      </c>
      <c r="D170" s="218" t="s">
        <v>125</v>
      </c>
      <c r="E170" s="219" t="s">
        <v>576</v>
      </c>
      <c r="F170" s="220" t="s">
        <v>577</v>
      </c>
      <c r="G170" s="221" t="s">
        <v>387</v>
      </c>
      <c r="H170" s="222">
        <v>4.5</v>
      </c>
      <c r="I170" s="223">
        <v>29.399999999999999</v>
      </c>
      <c r="J170" s="223">
        <f>ROUND(I170*H170,2)</f>
        <v>132.30000000000001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135</v>
      </c>
      <c r="AT170" s="229" t="s">
        <v>125</v>
      </c>
      <c r="AU170" s="229" t="s">
        <v>130</v>
      </c>
      <c r="AY170" s="14" t="s">
        <v>122</v>
      </c>
      <c r="BE170" s="230">
        <f>IF(N170="základná",J170,0)</f>
        <v>0</v>
      </c>
      <c r="BF170" s="230">
        <f>IF(N170="znížená",J170,0)</f>
        <v>132.30000000000001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130</v>
      </c>
      <c r="BK170" s="230">
        <f>ROUND(I170*H170,2)</f>
        <v>132.30000000000001</v>
      </c>
      <c r="BL170" s="14" t="s">
        <v>135</v>
      </c>
      <c r="BM170" s="229" t="s">
        <v>236</v>
      </c>
    </row>
    <row r="171" s="2" customFormat="1" ht="24.15" customHeight="1">
      <c r="A171" s="29"/>
      <c r="B171" s="30"/>
      <c r="C171" s="218" t="s">
        <v>183</v>
      </c>
      <c r="D171" s="218" t="s">
        <v>125</v>
      </c>
      <c r="E171" s="219" t="s">
        <v>578</v>
      </c>
      <c r="F171" s="220" t="s">
        <v>579</v>
      </c>
      <c r="G171" s="221" t="s">
        <v>128</v>
      </c>
      <c r="H171" s="222">
        <v>118</v>
      </c>
      <c r="I171" s="223">
        <v>3.0899999999999999</v>
      </c>
      <c r="J171" s="223">
        <f>ROUND(I171*H171,2)</f>
        <v>364.62</v>
      </c>
      <c r="K171" s="224"/>
      <c r="L171" s="35"/>
      <c r="M171" s="225" t="s">
        <v>1</v>
      </c>
      <c r="N171" s="226" t="s">
        <v>39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135</v>
      </c>
      <c r="AT171" s="229" t="s">
        <v>125</v>
      </c>
      <c r="AU171" s="229" t="s">
        <v>130</v>
      </c>
      <c r="AY171" s="14" t="s">
        <v>122</v>
      </c>
      <c r="BE171" s="230">
        <f>IF(N171="základná",J171,0)</f>
        <v>0</v>
      </c>
      <c r="BF171" s="230">
        <f>IF(N171="znížená",J171,0)</f>
        <v>364.62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130</v>
      </c>
      <c r="BK171" s="230">
        <f>ROUND(I171*H171,2)</f>
        <v>364.62</v>
      </c>
      <c r="BL171" s="14" t="s">
        <v>135</v>
      </c>
      <c r="BM171" s="229" t="s">
        <v>129</v>
      </c>
    </row>
    <row r="172" s="2" customFormat="1" ht="24.15" customHeight="1">
      <c r="A172" s="29"/>
      <c r="B172" s="30"/>
      <c r="C172" s="218" t="s">
        <v>239</v>
      </c>
      <c r="D172" s="218" t="s">
        <v>125</v>
      </c>
      <c r="E172" s="219" t="s">
        <v>580</v>
      </c>
      <c r="F172" s="220" t="s">
        <v>581</v>
      </c>
      <c r="G172" s="221" t="s">
        <v>138</v>
      </c>
      <c r="H172" s="222">
        <v>5</v>
      </c>
      <c r="I172" s="223">
        <v>61.659999999999997</v>
      </c>
      <c r="J172" s="223">
        <f>ROUND(I172*H172,2)</f>
        <v>308.30000000000001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135</v>
      </c>
      <c r="AT172" s="229" t="s">
        <v>125</v>
      </c>
      <c r="AU172" s="229" t="s">
        <v>130</v>
      </c>
      <c r="AY172" s="14" t="s">
        <v>122</v>
      </c>
      <c r="BE172" s="230">
        <f>IF(N172="základná",J172,0)</f>
        <v>0</v>
      </c>
      <c r="BF172" s="230">
        <f>IF(N172="znížená",J172,0)</f>
        <v>308.30000000000001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130</v>
      </c>
      <c r="BK172" s="230">
        <f>ROUND(I172*H172,2)</f>
        <v>308.30000000000001</v>
      </c>
      <c r="BL172" s="14" t="s">
        <v>135</v>
      </c>
      <c r="BM172" s="229" t="s">
        <v>242</v>
      </c>
    </row>
    <row r="173" s="2" customFormat="1" ht="16.5" customHeight="1">
      <c r="A173" s="29"/>
      <c r="B173" s="30"/>
      <c r="C173" s="231" t="s">
        <v>187</v>
      </c>
      <c r="D173" s="231" t="s">
        <v>119</v>
      </c>
      <c r="E173" s="232" t="s">
        <v>582</v>
      </c>
      <c r="F173" s="233" t="s">
        <v>583</v>
      </c>
      <c r="G173" s="234" t="s">
        <v>138</v>
      </c>
      <c r="H173" s="235">
        <v>3</v>
      </c>
      <c r="I173" s="236">
        <v>45</v>
      </c>
      <c r="J173" s="236">
        <f>ROUND(I173*H173,2)</f>
        <v>135</v>
      </c>
      <c r="K173" s="237"/>
      <c r="L173" s="238"/>
      <c r="M173" s="239" t="s">
        <v>1</v>
      </c>
      <c r="N173" s="240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142</v>
      </c>
      <c r="AT173" s="229" t="s">
        <v>119</v>
      </c>
      <c r="AU173" s="229" t="s">
        <v>130</v>
      </c>
      <c r="AY173" s="14" t="s">
        <v>122</v>
      </c>
      <c r="BE173" s="230">
        <f>IF(N173="základná",J173,0)</f>
        <v>0</v>
      </c>
      <c r="BF173" s="230">
        <f>IF(N173="znížená",J173,0)</f>
        <v>135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130</v>
      </c>
      <c r="BK173" s="230">
        <f>ROUND(I173*H173,2)</f>
        <v>135</v>
      </c>
      <c r="BL173" s="14" t="s">
        <v>135</v>
      </c>
      <c r="BM173" s="229" t="s">
        <v>246</v>
      </c>
    </row>
    <row r="174" s="2" customFormat="1" ht="16.5" customHeight="1">
      <c r="A174" s="29"/>
      <c r="B174" s="30"/>
      <c r="C174" s="231" t="s">
        <v>247</v>
      </c>
      <c r="D174" s="231" t="s">
        <v>119</v>
      </c>
      <c r="E174" s="232" t="s">
        <v>584</v>
      </c>
      <c r="F174" s="233" t="s">
        <v>585</v>
      </c>
      <c r="G174" s="234" t="s">
        <v>138</v>
      </c>
      <c r="H174" s="235">
        <v>2</v>
      </c>
      <c r="I174" s="236">
        <v>83.519999999999996</v>
      </c>
      <c r="J174" s="236">
        <f>ROUND(I174*H174,2)</f>
        <v>167.03999999999999</v>
      </c>
      <c r="K174" s="237"/>
      <c r="L174" s="238"/>
      <c r="M174" s="239" t="s">
        <v>1</v>
      </c>
      <c r="N174" s="240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142</v>
      </c>
      <c r="AT174" s="229" t="s">
        <v>119</v>
      </c>
      <c r="AU174" s="229" t="s">
        <v>130</v>
      </c>
      <c r="AY174" s="14" t="s">
        <v>122</v>
      </c>
      <c r="BE174" s="230">
        <f>IF(N174="základná",J174,0)</f>
        <v>0</v>
      </c>
      <c r="BF174" s="230">
        <f>IF(N174="znížená",J174,0)</f>
        <v>167.03999999999999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130</v>
      </c>
      <c r="BK174" s="230">
        <f>ROUND(I174*H174,2)</f>
        <v>167.03999999999999</v>
      </c>
      <c r="BL174" s="14" t="s">
        <v>135</v>
      </c>
      <c r="BM174" s="229" t="s">
        <v>251</v>
      </c>
    </row>
    <row r="175" s="12" customFormat="1" ht="22.8" customHeight="1">
      <c r="A175" s="12"/>
      <c r="B175" s="203"/>
      <c r="C175" s="204"/>
      <c r="D175" s="205" t="s">
        <v>72</v>
      </c>
      <c r="E175" s="216" t="s">
        <v>157</v>
      </c>
      <c r="F175" s="216" t="s">
        <v>259</v>
      </c>
      <c r="G175" s="204"/>
      <c r="H175" s="204"/>
      <c r="I175" s="204"/>
      <c r="J175" s="217">
        <f>BK175</f>
        <v>28120.18</v>
      </c>
      <c r="K175" s="204"/>
      <c r="L175" s="208"/>
      <c r="M175" s="209"/>
      <c r="N175" s="210"/>
      <c r="O175" s="210"/>
      <c r="P175" s="211">
        <f>SUM(P176:P220)</f>
        <v>0</v>
      </c>
      <c r="Q175" s="210"/>
      <c r="R175" s="211">
        <f>SUM(R176:R220)</f>
        <v>0</v>
      </c>
      <c r="S175" s="210"/>
      <c r="T175" s="212">
        <f>SUM(T176:T220)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81</v>
      </c>
      <c r="AT175" s="214" t="s">
        <v>72</v>
      </c>
      <c r="AU175" s="214" t="s">
        <v>81</v>
      </c>
      <c r="AY175" s="213" t="s">
        <v>122</v>
      </c>
      <c r="BK175" s="215">
        <f>SUM(BK176:BK220)</f>
        <v>28120.18</v>
      </c>
    </row>
    <row r="176" s="2" customFormat="1" ht="33" customHeight="1">
      <c r="A176" s="29"/>
      <c r="B176" s="30"/>
      <c r="C176" s="218" t="s">
        <v>190</v>
      </c>
      <c r="D176" s="218" t="s">
        <v>125</v>
      </c>
      <c r="E176" s="219" t="s">
        <v>586</v>
      </c>
      <c r="F176" s="220" t="s">
        <v>587</v>
      </c>
      <c r="G176" s="221" t="s">
        <v>128</v>
      </c>
      <c r="H176" s="222">
        <v>118</v>
      </c>
      <c r="I176" s="223">
        <v>10.449999999999999</v>
      </c>
      <c r="J176" s="223">
        <f>ROUND(I176*H176,2)</f>
        <v>1233.0999999999999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135</v>
      </c>
      <c r="AT176" s="229" t="s">
        <v>125</v>
      </c>
      <c r="AU176" s="229" t="s">
        <v>130</v>
      </c>
      <c r="AY176" s="14" t="s">
        <v>122</v>
      </c>
      <c r="BE176" s="230">
        <f>IF(N176="základná",J176,0)</f>
        <v>0</v>
      </c>
      <c r="BF176" s="230">
        <f>IF(N176="znížená",J176,0)</f>
        <v>1233.0999999999999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130</v>
      </c>
      <c r="BK176" s="230">
        <f>ROUND(I176*H176,2)</f>
        <v>1233.0999999999999</v>
      </c>
      <c r="BL176" s="14" t="s">
        <v>135</v>
      </c>
      <c r="BM176" s="229" t="s">
        <v>254</v>
      </c>
    </row>
    <row r="177" s="2" customFormat="1" ht="16.5" customHeight="1">
      <c r="A177" s="29"/>
      <c r="B177" s="30"/>
      <c r="C177" s="231" t="s">
        <v>255</v>
      </c>
      <c r="D177" s="231" t="s">
        <v>119</v>
      </c>
      <c r="E177" s="232" t="s">
        <v>588</v>
      </c>
      <c r="F177" s="233" t="s">
        <v>589</v>
      </c>
      <c r="G177" s="234" t="s">
        <v>138</v>
      </c>
      <c r="H177" s="235">
        <v>119.18000000000001</v>
      </c>
      <c r="I177" s="236">
        <v>4.71</v>
      </c>
      <c r="J177" s="236">
        <f>ROUND(I177*H177,2)</f>
        <v>561.34000000000003</v>
      </c>
      <c r="K177" s="237"/>
      <c r="L177" s="238"/>
      <c r="M177" s="239" t="s">
        <v>1</v>
      </c>
      <c r="N177" s="240" t="s">
        <v>39</v>
      </c>
      <c r="O177" s="227">
        <v>0</v>
      </c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142</v>
      </c>
      <c r="AT177" s="229" t="s">
        <v>119</v>
      </c>
      <c r="AU177" s="229" t="s">
        <v>130</v>
      </c>
      <c r="AY177" s="14" t="s">
        <v>122</v>
      </c>
      <c r="BE177" s="230">
        <f>IF(N177="základná",J177,0)</f>
        <v>0</v>
      </c>
      <c r="BF177" s="230">
        <f>IF(N177="znížená",J177,0)</f>
        <v>561.34000000000003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130</v>
      </c>
      <c r="BK177" s="230">
        <f>ROUND(I177*H177,2)</f>
        <v>561.34000000000003</v>
      </c>
      <c r="BL177" s="14" t="s">
        <v>135</v>
      </c>
      <c r="BM177" s="229" t="s">
        <v>258</v>
      </c>
    </row>
    <row r="178" s="2" customFormat="1" ht="33" customHeight="1">
      <c r="A178" s="29"/>
      <c r="B178" s="30"/>
      <c r="C178" s="218" t="s">
        <v>194</v>
      </c>
      <c r="D178" s="218" t="s">
        <v>125</v>
      </c>
      <c r="E178" s="219" t="s">
        <v>590</v>
      </c>
      <c r="F178" s="220" t="s">
        <v>591</v>
      </c>
      <c r="G178" s="221" t="s">
        <v>515</v>
      </c>
      <c r="H178" s="222">
        <v>7.0800000000000001</v>
      </c>
      <c r="I178" s="223">
        <v>106.95999999999999</v>
      </c>
      <c r="J178" s="223">
        <f>ROUND(I178*H178,2)</f>
        <v>757.27999999999997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135</v>
      </c>
      <c r="AT178" s="229" t="s">
        <v>125</v>
      </c>
      <c r="AU178" s="229" t="s">
        <v>130</v>
      </c>
      <c r="AY178" s="14" t="s">
        <v>122</v>
      </c>
      <c r="BE178" s="230">
        <f>IF(N178="základná",J178,0)</f>
        <v>0</v>
      </c>
      <c r="BF178" s="230">
        <f>IF(N178="znížená",J178,0)</f>
        <v>757.27999999999997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130</v>
      </c>
      <c r="BK178" s="230">
        <f>ROUND(I178*H178,2)</f>
        <v>757.27999999999997</v>
      </c>
      <c r="BL178" s="14" t="s">
        <v>135</v>
      </c>
      <c r="BM178" s="229" t="s">
        <v>263</v>
      </c>
    </row>
    <row r="179" s="2" customFormat="1" ht="37.8" customHeight="1">
      <c r="A179" s="29"/>
      <c r="B179" s="30"/>
      <c r="C179" s="218" t="s">
        <v>266</v>
      </c>
      <c r="D179" s="218" t="s">
        <v>125</v>
      </c>
      <c r="E179" s="219" t="s">
        <v>592</v>
      </c>
      <c r="F179" s="220" t="s">
        <v>593</v>
      </c>
      <c r="G179" s="221" t="s">
        <v>387</v>
      </c>
      <c r="H179" s="222">
        <v>600</v>
      </c>
      <c r="I179" s="223">
        <v>1.55</v>
      </c>
      <c r="J179" s="223">
        <f>ROUND(I179*H179,2)</f>
        <v>930</v>
      </c>
      <c r="K179" s="224"/>
      <c r="L179" s="35"/>
      <c r="M179" s="225" t="s">
        <v>1</v>
      </c>
      <c r="N179" s="226" t="s">
        <v>39</v>
      </c>
      <c r="O179" s="227">
        <v>0</v>
      </c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135</v>
      </c>
      <c r="AT179" s="229" t="s">
        <v>125</v>
      </c>
      <c r="AU179" s="229" t="s">
        <v>130</v>
      </c>
      <c r="AY179" s="14" t="s">
        <v>122</v>
      </c>
      <c r="BE179" s="230">
        <f>IF(N179="základná",J179,0)</f>
        <v>0</v>
      </c>
      <c r="BF179" s="230">
        <f>IF(N179="znížená",J179,0)</f>
        <v>930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130</v>
      </c>
      <c r="BK179" s="230">
        <f>ROUND(I179*H179,2)</f>
        <v>930</v>
      </c>
      <c r="BL179" s="14" t="s">
        <v>135</v>
      </c>
      <c r="BM179" s="229" t="s">
        <v>269</v>
      </c>
    </row>
    <row r="180" s="2" customFormat="1" ht="44.25" customHeight="1">
      <c r="A180" s="29"/>
      <c r="B180" s="30"/>
      <c r="C180" s="218" t="s">
        <v>197</v>
      </c>
      <c r="D180" s="218" t="s">
        <v>125</v>
      </c>
      <c r="E180" s="219" t="s">
        <v>594</v>
      </c>
      <c r="F180" s="220" t="s">
        <v>595</v>
      </c>
      <c r="G180" s="221" t="s">
        <v>387</v>
      </c>
      <c r="H180" s="222">
        <v>1800</v>
      </c>
      <c r="I180" s="223">
        <v>1.6799999999999999</v>
      </c>
      <c r="J180" s="223">
        <f>ROUND(I180*H180,2)</f>
        <v>3024</v>
      </c>
      <c r="K180" s="224"/>
      <c r="L180" s="35"/>
      <c r="M180" s="225" t="s">
        <v>1</v>
      </c>
      <c r="N180" s="226" t="s">
        <v>39</v>
      </c>
      <c r="O180" s="227">
        <v>0</v>
      </c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135</v>
      </c>
      <c r="AT180" s="229" t="s">
        <v>125</v>
      </c>
      <c r="AU180" s="229" t="s">
        <v>130</v>
      </c>
      <c r="AY180" s="14" t="s">
        <v>122</v>
      </c>
      <c r="BE180" s="230">
        <f>IF(N180="základná",J180,0)</f>
        <v>0</v>
      </c>
      <c r="BF180" s="230">
        <f>IF(N180="znížená",J180,0)</f>
        <v>3024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130</v>
      </c>
      <c r="BK180" s="230">
        <f>ROUND(I180*H180,2)</f>
        <v>3024</v>
      </c>
      <c r="BL180" s="14" t="s">
        <v>135</v>
      </c>
      <c r="BM180" s="229" t="s">
        <v>287</v>
      </c>
    </row>
    <row r="181" s="2" customFormat="1" ht="37.8" customHeight="1">
      <c r="A181" s="29"/>
      <c r="B181" s="30"/>
      <c r="C181" s="218" t="s">
        <v>288</v>
      </c>
      <c r="D181" s="218" t="s">
        <v>125</v>
      </c>
      <c r="E181" s="219" t="s">
        <v>596</v>
      </c>
      <c r="F181" s="220" t="s">
        <v>597</v>
      </c>
      <c r="G181" s="221" t="s">
        <v>387</v>
      </c>
      <c r="H181" s="222">
        <v>600</v>
      </c>
      <c r="I181" s="223">
        <v>0.45000000000000001</v>
      </c>
      <c r="J181" s="223">
        <f>ROUND(I181*H181,2)</f>
        <v>270</v>
      </c>
      <c r="K181" s="224"/>
      <c r="L181" s="35"/>
      <c r="M181" s="225" t="s">
        <v>1</v>
      </c>
      <c r="N181" s="226" t="s">
        <v>39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135</v>
      </c>
      <c r="AT181" s="229" t="s">
        <v>125</v>
      </c>
      <c r="AU181" s="229" t="s">
        <v>130</v>
      </c>
      <c r="AY181" s="14" t="s">
        <v>122</v>
      </c>
      <c r="BE181" s="230">
        <f>IF(N181="základná",J181,0)</f>
        <v>0</v>
      </c>
      <c r="BF181" s="230">
        <f>IF(N181="znížená",J181,0)</f>
        <v>270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130</v>
      </c>
      <c r="BK181" s="230">
        <f>ROUND(I181*H181,2)</f>
        <v>270</v>
      </c>
      <c r="BL181" s="14" t="s">
        <v>135</v>
      </c>
      <c r="BM181" s="229" t="s">
        <v>289</v>
      </c>
    </row>
    <row r="182" s="2" customFormat="1" ht="24.15" customHeight="1">
      <c r="A182" s="29"/>
      <c r="B182" s="30"/>
      <c r="C182" s="218" t="s">
        <v>201</v>
      </c>
      <c r="D182" s="218" t="s">
        <v>125</v>
      </c>
      <c r="E182" s="219" t="s">
        <v>598</v>
      </c>
      <c r="F182" s="220" t="s">
        <v>599</v>
      </c>
      <c r="G182" s="221" t="s">
        <v>387</v>
      </c>
      <c r="H182" s="222">
        <v>154.03</v>
      </c>
      <c r="I182" s="223">
        <v>6.71</v>
      </c>
      <c r="J182" s="223">
        <f>ROUND(I182*H182,2)</f>
        <v>1033.54</v>
      </c>
      <c r="K182" s="224"/>
      <c r="L182" s="35"/>
      <c r="M182" s="225" t="s">
        <v>1</v>
      </c>
      <c r="N182" s="226" t="s">
        <v>39</v>
      </c>
      <c r="O182" s="227">
        <v>0</v>
      </c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135</v>
      </c>
      <c r="AT182" s="229" t="s">
        <v>125</v>
      </c>
      <c r="AU182" s="229" t="s">
        <v>130</v>
      </c>
      <c r="AY182" s="14" t="s">
        <v>122</v>
      </c>
      <c r="BE182" s="230">
        <f>IF(N182="základná",J182,0)</f>
        <v>0</v>
      </c>
      <c r="BF182" s="230">
        <f>IF(N182="znížená",J182,0)</f>
        <v>1033.54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130</v>
      </c>
      <c r="BK182" s="230">
        <f>ROUND(I182*H182,2)</f>
        <v>1033.54</v>
      </c>
      <c r="BL182" s="14" t="s">
        <v>135</v>
      </c>
      <c r="BM182" s="229" t="s">
        <v>290</v>
      </c>
    </row>
    <row r="183" s="2" customFormat="1" ht="24.15" customHeight="1">
      <c r="A183" s="29"/>
      <c r="B183" s="30"/>
      <c r="C183" s="218" t="s">
        <v>291</v>
      </c>
      <c r="D183" s="218" t="s">
        <v>125</v>
      </c>
      <c r="E183" s="219" t="s">
        <v>600</v>
      </c>
      <c r="F183" s="220" t="s">
        <v>601</v>
      </c>
      <c r="G183" s="221" t="s">
        <v>515</v>
      </c>
      <c r="H183" s="222">
        <v>200.24000000000001</v>
      </c>
      <c r="I183" s="223">
        <v>0.58999999999999997</v>
      </c>
      <c r="J183" s="223">
        <f>ROUND(I183*H183,2)</f>
        <v>118.14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135</v>
      </c>
      <c r="AT183" s="229" t="s">
        <v>125</v>
      </c>
      <c r="AU183" s="229" t="s">
        <v>130</v>
      </c>
      <c r="AY183" s="14" t="s">
        <v>122</v>
      </c>
      <c r="BE183" s="230">
        <f>IF(N183="základná",J183,0)</f>
        <v>0</v>
      </c>
      <c r="BF183" s="230">
        <f>IF(N183="znížená",J183,0)</f>
        <v>118.14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130</v>
      </c>
      <c r="BK183" s="230">
        <f>ROUND(I183*H183,2)</f>
        <v>118.14</v>
      </c>
      <c r="BL183" s="14" t="s">
        <v>135</v>
      </c>
      <c r="BM183" s="229" t="s">
        <v>292</v>
      </c>
    </row>
    <row r="184" s="2" customFormat="1" ht="33" customHeight="1">
      <c r="A184" s="29"/>
      <c r="B184" s="30"/>
      <c r="C184" s="218" t="s">
        <v>204</v>
      </c>
      <c r="D184" s="218" t="s">
        <v>125</v>
      </c>
      <c r="E184" s="219" t="s">
        <v>602</v>
      </c>
      <c r="F184" s="220" t="s">
        <v>603</v>
      </c>
      <c r="G184" s="221" t="s">
        <v>515</v>
      </c>
      <c r="H184" s="222">
        <v>200.24000000000001</v>
      </c>
      <c r="I184" s="223">
        <v>0.10000000000000001</v>
      </c>
      <c r="J184" s="223">
        <f>ROUND(I184*H184,2)</f>
        <v>20.02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135</v>
      </c>
      <c r="AT184" s="229" t="s">
        <v>125</v>
      </c>
      <c r="AU184" s="229" t="s">
        <v>130</v>
      </c>
      <c r="AY184" s="14" t="s">
        <v>122</v>
      </c>
      <c r="BE184" s="230">
        <f>IF(N184="základná",J184,0)</f>
        <v>0</v>
      </c>
      <c r="BF184" s="230">
        <f>IF(N184="znížená",J184,0)</f>
        <v>20.02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130</v>
      </c>
      <c r="BK184" s="230">
        <f>ROUND(I184*H184,2)</f>
        <v>20.02</v>
      </c>
      <c r="BL184" s="14" t="s">
        <v>135</v>
      </c>
      <c r="BM184" s="229" t="s">
        <v>293</v>
      </c>
    </row>
    <row r="185" s="2" customFormat="1" ht="24.15" customHeight="1">
      <c r="A185" s="29"/>
      <c r="B185" s="30"/>
      <c r="C185" s="218" t="s">
        <v>294</v>
      </c>
      <c r="D185" s="218" t="s">
        <v>125</v>
      </c>
      <c r="E185" s="219" t="s">
        <v>604</v>
      </c>
      <c r="F185" s="220" t="s">
        <v>605</v>
      </c>
      <c r="G185" s="221" t="s">
        <v>515</v>
      </c>
      <c r="H185" s="222">
        <v>200.24000000000001</v>
      </c>
      <c r="I185" s="223">
        <v>0.34000000000000002</v>
      </c>
      <c r="J185" s="223">
        <f>ROUND(I185*H185,2)</f>
        <v>68.079999999999998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135</v>
      </c>
      <c r="AT185" s="229" t="s">
        <v>125</v>
      </c>
      <c r="AU185" s="229" t="s">
        <v>130</v>
      </c>
      <c r="AY185" s="14" t="s">
        <v>122</v>
      </c>
      <c r="BE185" s="230">
        <f>IF(N185="základná",J185,0)</f>
        <v>0</v>
      </c>
      <c r="BF185" s="230">
        <f>IF(N185="znížená",J185,0)</f>
        <v>68.079999999999998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130</v>
      </c>
      <c r="BK185" s="230">
        <f>ROUND(I185*H185,2)</f>
        <v>68.079999999999998</v>
      </c>
      <c r="BL185" s="14" t="s">
        <v>135</v>
      </c>
      <c r="BM185" s="229" t="s">
        <v>295</v>
      </c>
    </row>
    <row r="186" s="2" customFormat="1" ht="24.15" customHeight="1">
      <c r="A186" s="29"/>
      <c r="B186" s="30"/>
      <c r="C186" s="218" t="s">
        <v>208</v>
      </c>
      <c r="D186" s="218" t="s">
        <v>125</v>
      </c>
      <c r="E186" s="219" t="s">
        <v>606</v>
      </c>
      <c r="F186" s="220" t="s">
        <v>607</v>
      </c>
      <c r="G186" s="221" t="s">
        <v>387</v>
      </c>
      <c r="H186" s="222">
        <v>154.03</v>
      </c>
      <c r="I186" s="223">
        <v>1.5</v>
      </c>
      <c r="J186" s="223">
        <f>ROUND(I186*H186,2)</f>
        <v>231.05000000000001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135</v>
      </c>
      <c r="AT186" s="229" t="s">
        <v>125</v>
      </c>
      <c r="AU186" s="229" t="s">
        <v>130</v>
      </c>
      <c r="AY186" s="14" t="s">
        <v>122</v>
      </c>
      <c r="BE186" s="230">
        <f>IF(N186="základná",J186,0)</f>
        <v>0</v>
      </c>
      <c r="BF186" s="230">
        <f>IF(N186="znížená",J186,0)</f>
        <v>231.05000000000001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130</v>
      </c>
      <c r="BK186" s="230">
        <f>ROUND(I186*H186,2)</f>
        <v>231.05000000000001</v>
      </c>
      <c r="BL186" s="14" t="s">
        <v>135</v>
      </c>
      <c r="BM186" s="229" t="s">
        <v>296</v>
      </c>
    </row>
    <row r="187" s="2" customFormat="1" ht="33" customHeight="1">
      <c r="A187" s="29"/>
      <c r="B187" s="30"/>
      <c r="C187" s="218" t="s">
        <v>608</v>
      </c>
      <c r="D187" s="218" t="s">
        <v>125</v>
      </c>
      <c r="E187" s="219" t="s">
        <v>609</v>
      </c>
      <c r="F187" s="220" t="s">
        <v>610</v>
      </c>
      <c r="G187" s="221" t="s">
        <v>387</v>
      </c>
      <c r="H187" s="222">
        <v>154.03</v>
      </c>
      <c r="I187" s="223">
        <v>1.46</v>
      </c>
      <c r="J187" s="223">
        <f>ROUND(I187*H187,2)</f>
        <v>224.88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135</v>
      </c>
      <c r="AT187" s="229" t="s">
        <v>125</v>
      </c>
      <c r="AU187" s="229" t="s">
        <v>130</v>
      </c>
      <c r="AY187" s="14" t="s">
        <v>122</v>
      </c>
      <c r="BE187" s="230">
        <f>IF(N187="základná",J187,0)</f>
        <v>0</v>
      </c>
      <c r="BF187" s="230">
        <f>IF(N187="znížená",J187,0)</f>
        <v>224.88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130</v>
      </c>
      <c r="BK187" s="230">
        <f>ROUND(I187*H187,2)</f>
        <v>224.88</v>
      </c>
      <c r="BL187" s="14" t="s">
        <v>135</v>
      </c>
      <c r="BM187" s="229" t="s">
        <v>611</v>
      </c>
    </row>
    <row r="188" s="2" customFormat="1" ht="24.15" customHeight="1">
      <c r="A188" s="29"/>
      <c r="B188" s="30"/>
      <c r="C188" s="218" t="s">
        <v>211</v>
      </c>
      <c r="D188" s="218" t="s">
        <v>125</v>
      </c>
      <c r="E188" s="219" t="s">
        <v>612</v>
      </c>
      <c r="F188" s="220" t="s">
        <v>613</v>
      </c>
      <c r="G188" s="221" t="s">
        <v>387</v>
      </c>
      <c r="H188" s="222">
        <v>154.03</v>
      </c>
      <c r="I188" s="223">
        <v>1.0900000000000001</v>
      </c>
      <c r="J188" s="223">
        <f>ROUND(I188*H188,2)</f>
        <v>167.88999999999999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135</v>
      </c>
      <c r="AT188" s="229" t="s">
        <v>125</v>
      </c>
      <c r="AU188" s="229" t="s">
        <v>130</v>
      </c>
      <c r="AY188" s="14" t="s">
        <v>122</v>
      </c>
      <c r="BE188" s="230">
        <f>IF(N188="základná",J188,0)</f>
        <v>0</v>
      </c>
      <c r="BF188" s="230">
        <f>IF(N188="znížená",J188,0)</f>
        <v>167.88999999999999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130</v>
      </c>
      <c r="BK188" s="230">
        <f>ROUND(I188*H188,2)</f>
        <v>167.88999999999999</v>
      </c>
      <c r="BL188" s="14" t="s">
        <v>135</v>
      </c>
      <c r="BM188" s="229" t="s">
        <v>614</v>
      </c>
    </row>
    <row r="189" s="2" customFormat="1" ht="24.15" customHeight="1">
      <c r="A189" s="29"/>
      <c r="B189" s="30"/>
      <c r="C189" s="218" t="s">
        <v>615</v>
      </c>
      <c r="D189" s="218" t="s">
        <v>125</v>
      </c>
      <c r="E189" s="219" t="s">
        <v>616</v>
      </c>
      <c r="F189" s="220" t="s">
        <v>617</v>
      </c>
      <c r="G189" s="221" t="s">
        <v>387</v>
      </c>
      <c r="H189" s="222">
        <v>387.92000000000002</v>
      </c>
      <c r="I189" s="223">
        <v>1.6799999999999999</v>
      </c>
      <c r="J189" s="223">
        <f>ROUND(I189*H189,2)</f>
        <v>651.71000000000004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135</v>
      </c>
      <c r="AT189" s="229" t="s">
        <v>125</v>
      </c>
      <c r="AU189" s="229" t="s">
        <v>130</v>
      </c>
      <c r="AY189" s="14" t="s">
        <v>122</v>
      </c>
      <c r="BE189" s="230">
        <f>IF(N189="základná",J189,0)</f>
        <v>0</v>
      </c>
      <c r="BF189" s="230">
        <f>IF(N189="znížená",J189,0)</f>
        <v>651.71000000000004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130</v>
      </c>
      <c r="BK189" s="230">
        <f>ROUND(I189*H189,2)</f>
        <v>651.71000000000004</v>
      </c>
      <c r="BL189" s="14" t="s">
        <v>135</v>
      </c>
      <c r="BM189" s="229" t="s">
        <v>618</v>
      </c>
    </row>
    <row r="190" s="2" customFormat="1" ht="16.5" customHeight="1">
      <c r="A190" s="29"/>
      <c r="B190" s="30"/>
      <c r="C190" s="218" t="s">
        <v>215</v>
      </c>
      <c r="D190" s="218" t="s">
        <v>125</v>
      </c>
      <c r="E190" s="219" t="s">
        <v>619</v>
      </c>
      <c r="F190" s="220" t="s">
        <v>620</v>
      </c>
      <c r="G190" s="221" t="s">
        <v>387</v>
      </c>
      <c r="H190" s="222">
        <v>154.03</v>
      </c>
      <c r="I190" s="223">
        <v>4.3399999999999999</v>
      </c>
      <c r="J190" s="223">
        <f>ROUND(I190*H190,2)</f>
        <v>668.49000000000001</v>
      </c>
      <c r="K190" s="224"/>
      <c r="L190" s="35"/>
      <c r="M190" s="225" t="s">
        <v>1</v>
      </c>
      <c r="N190" s="226" t="s">
        <v>39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135</v>
      </c>
      <c r="AT190" s="229" t="s">
        <v>125</v>
      </c>
      <c r="AU190" s="229" t="s">
        <v>130</v>
      </c>
      <c r="AY190" s="14" t="s">
        <v>122</v>
      </c>
      <c r="BE190" s="230">
        <f>IF(N190="základná",J190,0)</f>
        <v>0</v>
      </c>
      <c r="BF190" s="230">
        <f>IF(N190="znížená",J190,0)</f>
        <v>668.49000000000001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130</v>
      </c>
      <c r="BK190" s="230">
        <f>ROUND(I190*H190,2)</f>
        <v>668.49000000000001</v>
      </c>
      <c r="BL190" s="14" t="s">
        <v>135</v>
      </c>
      <c r="BM190" s="229" t="s">
        <v>621</v>
      </c>
    </row>
    <row r="191" s="2" customFormat="1" ht="24.15" customHeight="1">
      <c r="A191" s="29"/>
      <c r="B191" s="30"/>
      <c r="C191" s="218" t="s">
        <v>622</v>
      </c>
      <c r="D191" s="218" t="s">
        <v>125</v>
      </c>
      <c r="E191" s="219" t="s">
        <v>623</v>
      </c>
      <c r="F191" s="220" t="s">
        <v>624</v>
      </c>
      <c r="G191" s="221" t="s">
        <v>387</v>
      </c>
      <c r="H191" s="222">
        <v>405.95999999999998</v>
      </c>
      <c r="I191" s="223">
        <v>0.75</v>
      </c>
      <c r="J191" s="223">
        <f>ROUND(I191*H191,2)</f>
        <v>304.47000000000003</v>
      </c>
      <c r="K191" s="224"/>
      <c r="L191" s="35"/>
      <c r="M191" s="225" t="s">
        <v>1</v>
      </c>
      <c r="N191" s="226" t="s">
        <v>39</v>
      </c>
      <c r="O191" s="227">
        <v>0</v>
      </c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135</v>
      </c>
      <c r="AT191" s="229" t="s">
        <v>125</v>
      </c>
      <c r="AU191" s="229" t="s">
        <v>130</v>
      </c>
      <c r="AY191" s="14" t="s">
        <v>122</v>
      </c>
      <c r="BE191" s="230">
        <f>IF(N191="základná",J191,0)</f>
        <v>0</v>
      </c>
      <c r="BF191" s="230">
        <f>IF(N191="znížená",J191,0)</f>
        <v>304.47000000000003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130</v>
      </c>
      <c r="BK191" s="230">
        <f>ROUND(I191*H191,2)</f>
        <v>304.47000000000003</v>
      </c>
      <c r="BL191" s="14" t="s">
        <v>135</v>
      </c>
      <c r="BM191" s="229" t="s">
        <v>625</v>
      </c>
    </row>
    <row r="192" s="2" customFormat="1" ht="24.15" customHeight="1">
      <c r="A192" s="29"/>
      <c r="B192" s="30"/>
      <c r="C192" s="218" t="s">
        <v>218</v>
      </c>
      <c r="D192" s="218" t="s">
        <v>125</v>
      </c>
      <c r="E192" s="219" t="s">
        <v>626</v>
      </c>
      <c r="F192" s="220" t="s">
        <v>627</v>
      </c>
      <c r="G192" s="221" t="s">
        <v>245</v>
      </c>
      <c r="H192" s="222">
        <v>1</v>
      </c>
      <c r="I192" s="223">
        <v>270</v>
      </c>
      <c r="J192" s="223">
        <f>ROUND(I192*H192,2)</f>
        <v>270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135</v>
      </c>
      <c r="AT192" s="229" t="s">
        <v>125</v>
      </c>
      <c r="AU192" s="229" t="s">
        <v>130</v>
      </c>
      <c r="AY192" s="14" t="s">
        <v>122</v>
      </c>
      <c r="BE192" s="230">
        <f>IF(N192="základná",J192,0)</f>
        <v>0</v>
      </c>
      <c r="BF192" s="230">
        <f>IF(N192="znížená",J192,0)</f>
        <v>270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130</v>
      </c>
      <c r="BK192" s="230">
        <f>ROUND(I192*H192,2)</f>
        <v>270</v>
      </c>
      <c r="BL192" s="14" t="s">
        <v>135</v>
      </c>
      <c r="BM192" s="229" t="s">
        <v>628</v>
      </c>
    </row>
    <row r="193" s="2" customFormat="1" ht="16.5" customHeight="1">
      <c r="A193" s="29"/>
      <c r="B193" s="30"/>
      <c r="C193" s="218" t="s">
        <v>629</v>
      </c>
      <c r="D193" s="218" t="s">
        <v>125</v>
      </c>
      <c r="E193" s="219" t="s">
        <v>630</v>
      </c>
      <c r="F193" s="220" t="s">
        <v>631</v>
      </c>
      <c r="G193" s="221" t="s">
        <v>245</v>
      </c>
      <c r="H193" s="222">
        <v>1</v>
      </c>
      <c r="I193" s="223">
        <v>1800</v>
      </c>
      <c r="J193" s="223">
        <f>ROUND(I193*H193,2)</f>
        <v>1800</v>
      </c>
      <c r="K193" s="224"/>
      <c r="L193" s="35"/>
      <c r="M193" s="225" t="s">
        <v>1</v>
      </c>
      <c r="N193" s="226" t="s">
        <v>39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135</v>
      </c>
      <c r="AT193" s="229" t="s">
        <v>125</v>
      </c>
      <c r="AU193" s="229" t="s">
        <v>130</v>
      </c>
      <c r="AY193" s="14" t="s">
        <v>122</v>
      </c>
      <c r="BE193" s="230">
        <f>IF(N193="základná",J193,0)</f>
        <v>0</v>
      </c>
      <c r="BF193" s="230">
        <f>IF(N193="znížená",J193,0)</f>
        <v>1800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130</v>
      </c>
      <c r="BK193" s="230">
        <f>ROUND(I193*H193,2)</f>
        <v>1800</v>
      </c>
      <c r="BL193" s="14" t="s">
        <v>135</v>
      </c>
      <c r="BM193" s="229" t="s">
        <v>632</v>
      </c>
    </row>
    <row r="194" s="2" customFormat="1" ht="16.5" customHeight="1">
      <c r="A194" s="29"/>
      <c r="B194" s="30"/>
      <c r="C194" s="218" t="s">
        <v>222</v>
      </c>
      <c r="D194" s="218" t="s">
        <v>125</v>
      </c>
      <c r="E194" s="219" t="s">
        <v>633</v>
      </c>
      <c r="F194" s="220" t="s">
        <v>634</v>
      </c>
      <c r="G194" s="221" t="s">
        <v>245</v>
      </c>
      <c r="H194" s="222">
        <v>1</v>
      </c>
      <c r="I194" s="223">
        <v>550</v>
      </c>
      <c r="J194" s="223">
        <f>ROUND(I194*H194,2)</f>
        <v>550</v>
      </c>
      <c r="K194" s="224"/>
      <c r="L194" s="35"/>
      <c r="M194" s="225" t="s">
        <v>1</v>
      </c>
      <c r="N194" s="226" t="s">
        <v>39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135</v>
      </c>
      <c r="AT194" s="229" t="s">
        <v>125</v>
      </c>
      <c r="AU194" s="229" t="s">
        <v>130</v>
      </c>
      <c r="AY194" s="14" t="s">
        <v>122</v>
      </c>
      <c r="BE194" s="230">
        <f>IF(N194="základná",J194,0)</f>
        <v>0</v>
      </c>
      <c r="BF194" s="230">
        <f>IF(N194="znížená",J194,0)</f>
        <v>550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130</v>
      </c>
      <c r="BK194" s="230">
        <f>ROUND(I194*H194,2)</f>
        <v>550</v>
      </c>
      <c r="BL194" s="14" t="s">
        <v>135</v>
      </c>
      <c r="BM194" s="229" t="s">
        <v>635</v>
      </c>
    </row>
    <row r="195" s="2" customFormat="1" ht="16.5" customHeight="1">
      <c r="A195" s="29"/>
      <c r="B195" s="30"/>
      <c r="C195" s="218" t="s">
        <v>636</v>
      </c>
      <c r="D195" s="218" t="s">
        <v>125</v>
      </c>
      <c r="E195" s="219" t="s">
        <v>637</v>
      </c>
      <c r="F195" s="220" t="s">
        <v>638</v>
      </c>
      <c r="G195" s="221" t="s">
        <v>245</v>
      </c>
      <c r="H195" s="222">
        <v>1</v>
      </c>
      <c r="I195" s="223">
        <v>75</v>
      </c>
      <c r="J195" s="223">
        <f>ROUND(I195*H195,2)</f>
        <v>75</v>
      </c>
      <c r="K195" s="224"/>
      <c r="L195" s="35"/>
      <c r="M195" s="225" t="s">
        <v>1</v>
      </c>
      <c r="N195" s="226" t="s">
        <v>39</v>
      </c>
      <c r="O195" s="227">
        <v>0</v>
      </c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135</v>
      </c>
      <c r="AT195" s="229" t="s">
        <v>125</v>
      </c>
      <c r="AU195" s="229" t="s">
        <v>130</v>
      </c>
      <c r="AY195" s="14" t="s">
        <v>122</v>
      </c>
      <c r="BE195" s="230">
        <f>IF(N195="základná",J195,0)</f>
        <v>0</v>
      </c>
      <c r="BF195" s="230">
        <f>IF(N195="znížená",J195,0)</f>
        <v>75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130</v>
      </c>
      <c r="BK195" s="230">
        <f>ROUND(I195*H195,2)</f>
        <v>75</v>
      </c>
      <c r="BL195" s="14" t="s">
        <v>135</v>
      </c>
      <c r="BM195" s="229" t="s">
        <v>639</v>
      </c>
    </row>
    <row r="196" s="2" customFormat="1" ht="21.75" customHeight="1">
      <c r="A196" s="29"/>
      <c r="B196" s="30"/>
      <c r="C196" s="218" t="s">
        <v>225</v>
      </c>
      <c r="D196" s="218" t="s">
        <v>125</v>
      </c>
      <c r="E196" s="219" t="s">
        <v>640</v>
      </c>
      <c r="F196" s="220" t="s">
        <v>641</v>
      </c>
      <c r="G196" s="221" t="s">
        <v>245</v>
      </c>
      <c r="H196" s="222">
        <v>1</v>
      </c>
      <c r="I196" s="223">
        <v>630</v>
      </c>
      <c r="J196" s="223">
        <f>ROUND(I196*H196,2)</f>
        <v>630</v>
      </c>
      <c r="K196" s="224"/>
      <c r="L196" s="35"/>
      <c r="M196" s="225" t="s">
        <v>1</v>
      </c>
      <c r="N196" s="226" t="s">
        <v>39</v>
      </c>
      <c r="O196" s="227">
        <v>0</v>
      </c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135</v>
      </c>
      <c r="AT196" s="229" t="s">
        <v>125</v>
      </c>
      <c r="AU196" s="229" t="s">
        <v>130</v>
      </c>
      <c r="AY196" s="14" t="s">
        <v>122</v>
      </c>
      <c r="BE196" s="230">
        <f>IF(N196="základná",J196,0)</f>
        <v>0</v>
      </c>
      <c r="BF196" s="230">
        <f>IF(N196="znížená",J196,0)</f>
        <v>630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130</v>
      </c>
      <c r="BK196" s="230">
        <f>ROUND(I196*H196,2)</f>
        <v>630</v>
      </c>
      <c r="BL196" s="14" t="s">
        <v>135</v>
      </c>
      <c r="BM196" s="229" t="s">
        <v>642</v>
      </c>
    </row>
    <row r="197" s="2" customFormat="1" ht="24.15" customHeight="1">
      <c r="A197" s="29"/>
      <c r="B197" s="30"/>
      <c r="C197" s="218" t="s">
        <v>643</v>
      </c>
      <c r="D197" s="218" t="s">
        <v>125</v>
      </c>
      <c r="E197" s="219" t="s">
        <v>644</v>
      </c>
      <c r="F197" s="220" t="s">
        <v>645</v>
      </c>
      <c r="G197" s="221" t="s">
        <v>245</v>
      </c>
      <c r="H197" s="222">
        <v>1</v>
      </c>
      <c r="I197" s="223">
        <v>120</v>
      </c>
      <c r="J197" s="223">
        <f>ROUND(I197*H197,2)</f>
        <v>120</v>
      </c>
      <c r="K197" s="224"/>
      <c r="L197" s="35"/>
      <c r="M197" s="225" t="s">
        <v>1</v>
      </c>
      <c r="N197" s="226" t="s">
        <v>39</v>
      </c>
      <c r="O197" s="227">
        <v>0</v>
      </c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135</v>
      </c>
      <c r="AT197" s="229" t="s">
        <v>125</v>
      </c>
      <c r="AU197" s="229" t="s">
        <v>130</v>
      </c>
      <c r="AY197" s="14" t="s">
        <v>122</v>
      </c>
      <c r="BE197" s="230">
        <f>IF(N197="základná",J197,0)</f>
        <v>0</v>
      </c>
      <c r="BF197" s="230">
        <f>IF(N197="znížená",J197,0)</f>
        <v>120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130</v>
      </c>
      <c r="BK197" s="230">
        <f>ROUND(I197*H197,2)</f>
        <v>120</v>
      </c>
      <c r="BL197" s="14" t="s">
        <v>135</v>
      </c>
      <c r="BM197" s="229" t="s">
        <v>646</v>
      </c>
    </row>
    <row r="198" s="2" customFormat="1" ht="24.15" customHeight="1">
      <c r="A198" s="29"/>
      <c r="B198" s="30"/>
      <c r="C198" s="218" t="s">
        <v>229</v>
      </c>
      <c r="D198" s="218" t="s">
        <v>125</v>
      </c>
      <c r="E198" s="219" t="s">
        <v>647</v>
      </c>
      <c r="F198" s="220" t="s">
        <v>648</v>
      </c>
      <c r="G198" s="221" t="s">
        <v>245</v>
      </c>
      <c r="H198" s="222">
        <v>1</v>
      </c>
      <c r="I198" s="223">
        <v>900</v>
      </c>
      <c r="J198" s="223">
        <f>ROUND(I198*H198,2)</f>
        <v>900</v>
      </c>
      <c r="K198" s="224"/>
      <c r="L198" s="35"/>
      <c r="M198" s="225" t="s">
        <v>1</v>
      </c>
      <c r="N198" s="226" t="s">
        <v>39</v>
      </c>
      <c r="O198" s="227">
        <v>0</v>
      </c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9" t="s">
        <v>135</v>
      </c>
      <c r="AT198" s="229" t="s">
        <v>125</v>
      </c>
      <c r="AU198" s="229" t="s">
        <v>130</v>
      </c>
      <c r="AY198" s="14" t="s">
        <v>122</v>
      </c>
      <c r="BE198" s="230">
        <f>IF(N198="základná",J198,0)</f>
        <v>0</v>
      </c>
      <c r="BF198" s="230">
        <f>IF(N198="znížená",J198,0)</f>
        <v>900</v>
      </c>
      <c r="BG198" s="230">
        <f>IF(N198="zákl. prenesená",J198,0)</f>
        <v>0</v>
      </c>
      <c r="BH198" s="230">
        <f>IF(N198="zníž. prenesená",J198,0)</f>
        <v>0</v>
      </c>
      <c r="BI198" s="230">
        <f>IF(N198="nulová",J198,0)</f>
        <v>0</v>
      </c>
      <c r="BJ198" s="14" t="s">
        <v>130</v>
      </c>
      <c r="BK198" s="230">
        <f>ROUND(I198*H198,2)</f>
        <v>900</v>
      </c>
      <c r="BL198" s="14" t="s">
        <v>135</v>
      </c>
      <c r="BM198" s="229" t="s">
        <v>649</v>
      </c>
    </row>
    <row r="199" s="2" customFormat="1" ht="37.8" customHeight="1">
      <c r="A199" s="29"/>
      <c r="B199" s="30"/>
      <c r="C199" s="218" t="s">
        <v>650</v>
      </c>
      <c r="D199" s="218" t="s">
        <v>125</v>
      </c>
      <c r="E199" s="219" t="s">
        <v>651</v>
      </c>
      <c r="F199" s="220" t="s">
        <v>652</v>
      </c>
      <c r="G199" s="221" t="s">
        <v>515</v>
      </c>
      <c r="H199" s="222">
        <v>5.9000000000000004</v>
      </c>
      <c r="I199" s="223">
        <v>88.25</v>
      </c>
      <c r="J199" s="223">
        <f>ROUND(I199*H199,2)</f>
        <v>520.67999999999995</v>
      </c>
      <c r="K199" s="224"/>
      <c r="L199" s="35"/>
      <c r="M199" s="225" t="s">
        <v>1</v>
      </c>
      <c r="N199" s="226" t="s">
        <v>39</v>
      </c>
      <c r="O199" s="227">
        <v>0</v>
      </c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135</v>
      </c>
      <c r="AT199" s="229" t="s">
        <v>125</v>
      </c>
      <c r="AU199" s="229" t="s">
        <v>130</v>
      </c>
      <c r="AY199" s="14" t="s">
        <v>122</v>
      </c>
      <c r="BE199" s="230">
        <f>IF(N199="základná",J199,0)</f>
        <v>0</v>
      </c>
      <c r="BF199" s="230">
        <f>IF(N199="znížená",J199,0)</f>
        <v>520.67999999999995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130</v>
      </c>
      <c r="BK199" s="230">
        <f>ROUND(I199*H199,2)</f>
        <v>520.67999999999995</v>
      </c>
      <c r="BL199" s="14" t="s">
        <v>135</v>
      </c>
      <c r="BM199" s="229" t="s">
        <v>653</v>
      </c>
    </row>
    <row r="200" s="2" customFormat="1" ht="37.8" customHeight="1">
      <c r="A200" s="29"/>
      <c r="B200" s="30"/>
      <c r="C200" s="218" t="s">
        <v>232</v>
      </c>
      <c r="D200" s="218" t="s">
        <v>125</v>
      </c>
      <c r="E200" s="219" t="s">
        <v>654</v>
      </c>
      <c r="F200" s="220" t="s">
        <v>655</v>
      </c>
      <c r="G200" s="221" t="s">
        <v>515</v>
      </c>
      <c r="H200" s="222">
        <v>12.32</v>
      </c>
      <c r="I200" s="223">
        <v>77.510000000000005</v>
      </c>
      <c r="J200" s="223">
        <f>ROUND(I200*H200,2)</f>
        <v>954.91999999999996</v>
      </c>
      <c r="K200" s="224"/>
      <c r="L200" s="35"/>
      <c r="M200" s="225" t="s">
        <v>1</v>
      </c>
      <c r="N200" s="226" t="s">
        <v>39</v>
      </c>
      <c r="O200" s="227">
        <v>0</v>
      </c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135</v>
      </c>
      <c r="AT200" s="229" t="s">
        <v>125</v>
      </c>
      <c r="AU200" s="229" t="s">
        <v>130</v>
      </c>
      <c r="AY200" s="14" t="s">
        <v>122</v>
      </c>
      <c r="BE200" s="230">
        <f>IF(N200="základná",J200,0)</f>
        <v>0</v>
      </c>
      <c r="BF200" s="230">
        <f>IF(N200="znížená",J200,0)</f>
        <v>954.91999999999996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130</v>
      </c>
      <c r="BK200" s="230">
        <f>ROUND(I200*H200,2)</f>
        <v>954.91999999999996</v>
      </c>
      <c r="BL200" s="14" t="s">
        <v>135</v>
      </c>
      <c r="BM200" s="229" t="s">
        <v>656</v>
      </c>
    </row>
    <row r="201" s="2" customFormat="1" ht="24.15" customHeight="1">
      <c r="A201" s="29"/>
      <c r="B201" s="30"/>
      <c r="C201" s="218" t="s">
        <v>657</v>
      </c>
      <c r="D201" s="218" t="s">
        <v>125</v>
      </c>
      <c r="E201" s="219" t="s">
        <v>658</v>
      </c>
      <c r="F201" s="220" t="s">
        <v>659</v>
      </c>
      <c r="G201" s="221" t="s">
        <v>138</v>
      </c>
      <c r="H201" s="222">
        <v>3</v>
      </c>
      <c r="I201" s="223">
        <v>0.68000000000000005</v>
      </c>
      <c r="J201" s="223">
        <f>ROUND(I201*H201,2)</f>
        <v>2.04</v>
      </c>
      <c r="K201" s="224"/>
      <c r="L201" s="35"/>
      <c r="M201" s="225" t="s">
        <v>1</v>
      </c>
      <c r="N201" s="226" t="s">
        <v>39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135</v>
      </c>
      <c r="AT201" s="229" t="s">
        <v>125</v>
      </c>
      <c r="AU201" s="229" t="s">
        <v>130</v>
      </c>
      <c r="AY201" s="14" t="s">
        <v>122</v>
      </c>
      <c r="BE201" s="230">
        <f>IF(N201="základná",J201,0)</f>
        <v>0</v>
      </c>
      <c r="BF201" s="230">
        <f>IF(N201="znížená",J201,0)</f>
        <v>2.04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130</v>
      </c>
      <c r="BK201" s="230">
        <f>ROUND(I201*H201,2)</f>
        <v>2.04</v>
      </c>
      <c r="BL201" s="14" t="s">
        <v>135</v>
      </c>
      <c r="BM201" s="229" t="s">
        <v>660</v>
      </c>
    </row>
    <row r="202" s="2" customFormat="1" ht="24.15" customHeight="1">
      <c r="A202" s="29"/>
      <c r="B202" s="30"/>
      <c r="C202" s="218" t="s">
        <v>236</v>
      </c>
      <c r="D202" s="218" t="s">
        <v>125</v>
      </c>
      <c r="E202" s="219" t="s">
        <v>661</v>
      </c>
      <c r="F202" s="220" t="s">
        <v>662</v>
      </c>
      <c r="G202" s="221" t="s">
        <v>138</v>
      </c>
      <c r="H202" s="222">
        <v>2</v>
      </c>
      <c r="I202" s="223">
        <v>1.23</v>
      </c>
      <c r="J202" s="223">
        <f>ROUND(I202*H202,2)</f>
        <v>2.46</v>
      </c>
      <c r="K202" s="224"/>
      <c r="L202" s="35"/>
      <c r="M202" s="225" t="s">
        <v>1</v>
      </c>
      <c r="N202" s="226" t="s">
        <v>39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135</v>
      </c>
      <c r="AT202" s="229" t="s">
        <v>125</v>
      </c>
      <c r="AU202" s="229" t="s">
        <v>130</v>
      </c>
      <c r="AY202" s="14" t="s">
        <v>122</v>
      </c>
      <c r="BE202" s="230">
        <f>IF(N202="základná",J202,0)</f>
        <v>0</v>
      </c>
      <c r="BF202" s="230">
        <f>IF(N202="znížená",J202,0)</f>
        <v>2.46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130</v>
      </c>
      <c r="BK202" s="230">
        <f>ROUND(I202*H202,2)</f>
        <v>2.46</v>
      </c>
      <c r="BL202" s="14" t="s">
        <v>135</v>
      </c>
      <c r="BM202" s="229" t="s">
        <v>663</v>
      </c>
    </row>
    <row r="203" s="2" customFormat="1" ht="24.15" customHeight="1">
      <c r="A203" s="29"/>
      <c r="B203" s="30"/>
      <c r="C203" s="218" t="s">
        <v>664</v>
      </c>
      <c r="D203" s="218" t="s">
        <v>125</v>
      </c>
      <c r="E203" s="219" t="s">
        <v>665</v>
      </c>
      <c r="F203" s="220" t="s">
        <v>666</v>
      </c>
      <c r="G203" s="221" t="s">
        <v>387</v>
      </c>
      <c r="H203" s="222">
        <v>4.9199999999999999</v>
      </c>
      <c r="I203" s="223">
        <v>22.109999999999999</v>
      </c>
      <c r="J203" s="223">
        <f>ROUND(I203*H203,2)</f>
        <v>108.78</v>
      </c>
      <c r="K203" s="224"/>
      <c r="L203" s="35"/>
      <c r="M203" s="225" t="s">
        <v>1</v>
      </c>
      <c r="N203" s="226" t="s">
        <v>39</v>
      </c>
      <c r="O203" s="227">
        <v>0</v>
      </c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135</v>
      </c>
      <c r="AT203" s="229" t="s">
        <v>125</v>
      </c>
      <c r="AU203" s="229" t="s">
        <v>130</v>
      </c>
      <c r="AY203" s="14" t="s">
        <v>122</v>
      </c>
      <c r="BE203" s="230">
        <f>IF(N203="základná",J203,0)</f>
        <v>0</v>
      </c>
      <c r="BF203" s="230">
        <f>IF(N203="znížená",J203,0)</f>
        <v>108.78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130</v>
      </c>
      <c r="BK203" s="230">
        <f>ROUND(I203*H203,2)</f>
        <v>108.78</v>
      </c>
      <c r="BL203" s="14" t="s">
        <v>135</v>
      </c>
      <c r="BM203" s="229" t="s">
        <v>667</v>
      </c>
    </row>
    <row r="204" s="2" customFormat="1" ht="24.15" customHeight="1">
      <c r="A204" s="29"/>
      <c r="B204" s="30"/>
      <c r="C204" s="218" t="s">
        <v>129</v>
      </c>
      <c r="D204" s="218" t="s">
        <v>125</v>
      </c>
      <c r="E204" s="219" t="s">
        <v>668</v>
      </c>
      <c r="F204" s="220" t="s">
        <v>669</v>
      </c>
      <c r="G204" s="221" t="s">
        <v>387</v>
      </c>
      <c r="H204" s="222">
        <v>4.5099999999999998</v>
      </c>
      <c r="I204" s="223">
        <v>16.579999999999998</v>
      </c>
      <c r="J204" s="223">
        <f>ROUND(I204*H204,2)</f>
        <v>74.780000000000001</v>
      </c>
      <c r="K204" s="224"/>
      <c r="L204" s="35"/>
      <c r="M204" s="225" t="s">
        <v>1</v>
      </c>
      <c r="N204" s="226" t="s">
        <v>39</v>
      </c>
      <c r="O204" s="227">
        <v>0</v>
      </c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9" t="s">
        <v>135</v>
      </c>
      <c r="AT204" s="229" t="s">
        <v>125</v>
      </c>
      <c r="AU204" s="229" t="s">
        <v>130</v>
      </c>
      <c r="AY204" s="14" t="s">
        <v>122</v>
      </c>
      <c r="BE204" s="230">
        <f>IF(N204="základná",J204,0)</f>
        <v>0</v>
      </c>
      <c r="BF204" s="230">
        <f>IF(N204="znížená",J204,0)</f>
        <v>74.780000000000001</v>
      </c>
      <c r="BG204" s="230">
        <f>IF(N204="zákl. prenesená",J204,0)</f>
        <v>0</v>
      </c>
      <c r="BH204" s="230">
        <f>IF(N204="zníž. prenesená",J204,0)</f>
        <v>0</v>
      </c>
      <c r="BI204" s="230">
        <f>IF(N204="nulová",J204,0)</f>
        <v>0</v>
      </c>
      <c r="BJ204" s="14" t="s">
        <v>130</v>
      </c>
      <c r="BK204" s="230">
        <f>ROUND(I204*H204,2)</f>
        <v>74.780000000000001</v>
      </c>
      <c r="BL204" s="14" t="s">
        <v>135</v>
      </c>
      <c r="BM204" s="229" t="s">
        <v>670</v>
      </c>
    </row>
    <row r="205" s="2" customFormat="1" ht="21.75" customHeight="1">
      <c r="A205" s="29"/>
      <c r="B205" s="30"/>
      <c r="C205" s="218" t="s">
        <v>671</v>
      </c>
      <c r="D205" s="218" t="s">
        <v>125</v>
      </c>
      <c r="E205" s="219" t="s">
        <v>672</v>
      </c>
      <c r="F205" s="220" t="s">
        <v>673</v>
      </c>
      <c r="G205" s="221" t="s">
        <v>128</v>
      </c>
      <c r="H205" s="222">
        <v>58.420000000000002</v>
      </c>
      <c r="I205" s="223">
        <v>4.7000000000000002</v>
      </c>
      <c r="J205" s="223">
        <f>ROUND(I205*H205,2)</f>
        <v>274.56999999999999</v>
      </c>
      <c r="K205" s="224"/>
      <c r="L205" s="35"/>
      <c r="M205" s="225" t="s">
        <v>1</v>
      </c>
      <c r="N205" s="226" t="s">
        <v>39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135</v>
      </c>
      <c r="AT205" s="229" t="s">
        <v>125</v>
      </c>
      <c r="AU205" s="229" t="s">
        <v>130</v>
      </c>
      <c r="AY205" s="14" t="s">
        <v>122</v>
      </c>
      <c r="BE205" s="230">
        <f>IF(N205="základná",J205,0)</f>
        <v>0</v>
      </c>
      <c r="BF205" s="230">
        <f>IF(N205="znížená",J205,0)</f>
        <v>274.56999999999999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130</v>
      </c>
      <c r="BK205" s="230">
        <f>ROUND(I205*H205,2)</f>
        <v>274.56999999999999</v>
      </c>
      <c r="BL205" s="14" t="s">
        <v>135</v>
      </c>
      <c r="BM205" s="229" t="s">
        <v>674</v>
      </c>
    </row>
    <row r="206" s="2" customFormat="1" ht="33" customHeight="1">
      <c r="A206" s="29"/>
      <c r="B206" s="30"/>
      <c r="C206" s="218" t="s">
        <v>242</v>
      </c>
      <c r="D206" s="218" t="s">
        <v>125</v>
      </c>
      <c r="E206" s="219" t="s">
        <v>675</v>
      </c>
      <c r="F206" s="220" t="s">
        <v>676</v>
      </c>
      <c r="G206" s="221" t="s">
        <v>387</v>
      </c>
      <c r="H206" s="222">
        <v>154.03</v>
      </c>
      <c r="I206" s="223">
        <v>2.8700000000000001</v>
      </c>
      <c r="J206" s="223">
        <f>ROUND(I206*H206,2)</f>
        <v>442.06999999999999</v>
      </c>
      <c r="K206" s="224"/>
      <c r="L206" s="35"/>
      <c r="M206" s="225" t="s">
        <v>1</v>
      </c>
      <c r="N206" s="226" t="s">
        <v>39</v>
      </c>
      <c r="O206" s="227">
        <v>0</v>
      </c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9" t="s">
        <v>135</v>
      </c>
      <c r="AT206" s="229" t="s">
        <v>125</v>
      </c>
      <c r="AU206" s="229" t="s">
        <v>130</v>
      </c>
      <c r="AY206" s="14" t="s">
        <v>122</v>
      </c>
      <c r="BE206" s="230">
        <f>IF(N206="základná",J206,0)</f>
        <v>0</v>
      </c>
      <c r="BF206" s="230">
        <f>IF(N206="znížená",J206,0)</f>
        <v>442.06999999999999</v>
      </c>
      <c r="BG206" s="230">
        <f>IF(N206="zákl. prenesená",J206,0)</f>
        <v>0</v>
      </c>
      <c r="BH206" s="230">
        <f>IF(N206="zníž. prenesená",J206,0)</f>
        <v>0</v>
      </c>
      <c r="BI206" s="230">
        <f>IF(N206="nulová",J206,0)</f>
        <v>0</v>
      </c>
      <c r="BJ206" s="14" t="s">
        <v>130</v>
      </c>
      <c r="BK206" s="230">
        <f>ROUND(I206*H206,2)</f>
        <v>442.06999999999999</v>
      </c>
      <c r="BL206" s="14" t="s">
        <v>135</v>
      </c>
      <c r="BM206" s="229" t="s">
        <v>677</v>
      </c>
    </row>
    <row r="207" s="2" customFormat="1" ht="33" customHeight="1">
      <c r="A207" s="29"/>
      <c r="B207" s="30"/>
      <c r="C207" s="218" t="s">
        <v>678</v>
      </c>
      <c r="D207" s="218" t="s">
        <v>125</v>
      </c>
      <c r="E207" s="219" t="s">
        <v>679</v>
      </c>
      <c r="F207" s="220" t="s">
        <v>680</v>
      </c>
      <c r="G207" s="221" t="s">
        <v>387</v>
      </c>
      <c r="H207" s="222">
        <v>568.39999999999998</v>
      </c>
      <c r="I207" s="223">
        <v>2.9500000000000002</v>
      </c>
      <c r="J207" s="223">
        <f>ROUND(I207*H207,2)</f>
        <v>1676.78</v>
      </c>
      <c r="K207" s="224"/>
      <c r="L207" s="35"/>
      <c r="M207" s="225" t="s">
        <v>1</v>
      </c>
      <c r="N207" s="226" t="s">
        <v>39</v>
      </c>
      <c r="O207" s="227">
        <v>0</v>
      </c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135</v>
      </c>
      <c r="AT207" s="229" t="s">
        <v>125</v>
      </c>
      <c r="AU207" s="229" t="s">
        <v>130</v>
      </c>
      <c r="AY207" s="14" t="s">
        <v>122</v>
      </c>
      <c r="BE207" s="230">
        <f>IF(N207="základná",J207,0)</f>
        <v>0</v>
      </c>
      <c r="BF207" s="230">
        <f>IF(N207="znížená",J207,0)</f>
        <v>1676.78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130</v>
      </c>
      <c r="BK207" s="230">
        <f>ROUND(I207*H207,2)</f>
        <v>1676.78</v>
      </c>
      <c r="BL207" s="14" t="s">
        <v>135</v>
      </c>
      <c r="BM207" s="229" t="s">
        <v>681</v>
      </c>
    </row>
    <row r="208" s="2" customFormat="1" ht="37.8" customHeight="1">
      <c r="A208" s="29"/>
      <c r="B208" s="30"/>
      <c r="C208" s="218" t="s">
        <v>246</v>
      </c>
      <c r="D208" s="218" t="s">
        <v>125</v>
      </c>
      <c r="E208" s="219" t="s">
        <v>682</v>
      </c>
      <c r="F208" s="220" t="s">
        <v>683</v>
      </c>
      <c r="G208" s="221" t="s">
        <v>387</v>
      </c>
      <c r="H208" s="222">
        <v>387.92000000000002</v>
      </c>
      <c r="I208" s="223">
        <v>0.91000000000000003</v>
      </c>
      <c r="J208" s="223">
        <f>ROUND(I208*H208,2)</f>
        <v>353.00999999999999</v>
      </c>
      <c r="K208" s="224"/>
      <c r="L208" s="35"/>
      <c r="M208" s="225" t="s">
        <v>1</v>
      </c>
      <c r="N208" s="226" t="s">
        <v>39</v>
      </c>
      <c r="O208" s="227">
        <v>0</v>
      </c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135</v>
      </c>
      <c r="AT208" s="229" t="s">
        <v>125</v>
      </c>
      <c r="AU208" s="229" t="s">
        <v>130</v>
      </c>
      <c r="AY208" s="14" t="s">
        <v>122</v>
      </c>
      <c r="BE208" s="230">
        <f>IF(N208="základná",J208,0)</f>
        <v>0</v>
      </c>
      <c r="BF208" s="230">
        <f>IF(N208="znížená",J208,0)</f>
        <v>353.00999999999999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130</v>
      </c>
      <c r="BK208" s="230">
        <f>ROUND(I208*H208,2)</f>
        <v>353.00999999999999</v>
      </c>
      <c r="BL208" s="14" t="s">
        <v>135</v>
      </c>
      <c r="BM208" s="229" t="s">
        <v>684</v>
      </c>
    </row>
    <row r="209" s="2" customFormat="1" ht="24.15" customHeight="1">
      <c r="A209" s="29"/>
      <c r="B209" s="30"/>
      <c r="C209" s="218" t="s">
        <v>685</v>
      </c>
      <c r="D209" s="218" t="s">
        <v>125</v>
      </c>
      <c r="E209" s="219" t="s">
        <v>686</v>
      </c>
      <c r="F209" s="220" t="s">
        <v>687</v>
      </c>
      <c r="G209" s="221" t="s">
        <v>387</v>
      </c>
      <c r="H209" s="222">
        <v>4.5</v>
      </c>
      <c r="I209" s="223">
        <v>1.75</v>
      </c>
      <c r="J209" s="223">
        <f>ROUND(I209*H209,2)</f>
        <v>7.8799999999999999</v>
      </c>
      <c r="K209" s="224"/>
      <c r="L209" s="35"/>
      <c r="M209" s="225" t="s">
        <v>1</v>
      </c>
      <c r="N209" s="226" t="s">
        <v>39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135</v>
      </c>
      <c r="AT209" s="229" t="s">
        <v>125</v>
      </c>
      <c r="AU209" s="229" t="s">
        <v>130</v>
      </c>
      <c r="AY209" s="14" t="s">
        <v>122</v>
      </c>
      <c r="BE209" s="230">
        <f>IF(N209="základná",J209,0)</f>
        <v>0</v>
      </c>
      <c r="BF209" s="230">
        <f>IF(N209="znížená",J209,0)</f>
        <v>7.8799999999999999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130</v>
      </c>
      <c r="BK209" s="230">
        <f>ROUND(I209*H209,2)</f>
        <v>7.8799999999999999</v>
      </c>
      <c r="BL209" s="14" t="s">
        <v>135</v>
      </c>
      <c r="BM209" s="229" t="s">
        <v>688</v>
      </c>
    </row>
    <row r="210" s="2" customFormat="1" ht="24.15" customHeight="1">
      <c r="A210" s="29"/>
      <c r="B210" s="30"/>
      <c r="C210" s="218" t="s">
        <v>251</v>
      </c>
      <c r="D210" s="218" t="s">
        <v>125</v>
      </c>
      <c r="E210" s="219" t="s">
        <v>689</v>
      </c>
      <c r="F210" s="220" t="s">
        <v>690</v>
      </c>
      <c r="G210" s="221" t="s">
        <v>387</v>
      </c>
      <c r="H210" s="222">
        <v>153.81999999999999</v>
      </c>
      <c r="I210" s="223">
        <v>2.6099999999999999</v>
      </c>
      <c r="J210" s="223">
        <f>ROUND(I210*H210,2)</f>
        <v>401.47000000000003</v>
      </c>
      <c r="K210" s="224"/>
      <c r="L210" s="35"/>
      <c r="M210" s="225" t="s">
        <v>1</v>
      </c>
      <c r="N210" s="226" t="s">
        <v>39</v>
      </c>
      <c r="O210" s="227">
        <v>0</v>
      </c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135</v>
      </c>
      <c r="AT210" s="229" t="s">
        <v>125</v>
      </c>
      <c r="AU210" s="229" t="s">
        <v>130</v>
      </c>
      <c r="AY210" s="14" t="s">
        <v>122</v>
      </c>
      <c r="BE210" s="230">
        <f>IF(N210="základná",J210,0)</f>
        <v>0</v>
      </c>
      <c r="BF210" s="230">
        <f>IF(N210="znížená",J210,0)</f>
        <v>401.47000000000003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130</v>
      </c>
      <c r="BK210" s="230">
        <f>ROUND(I210*H210,2)</f>
        <v>401.47000000000003</v>
      </c>
      <c r="BL210" s="14" t="s">
        <v>135</v>
      </c>
      <c r="BM210" s="229" t="s">
        <v>691</v>
      </c>
    </row>
    <row r="211" s="2" customFormat="1" ht="21.75" customHeight="1">
      <c r="A211" s="29"/>
      <c r="B211" s="30"/>
      <c r="C211" s="218" t="s">
        <v>692</v>
      </c>
      <c r="D211" s="218" t="s">
        <v>125</v>
      </c>
      <c r="E211" s="219" t="s">
        <v>693</v>
      </c>
      <c r="F211" s="220" t="s">
        <v>694</v>
      </c>
      <c r="G211" s="221" t="s">
        <v>695</v>
      </c>
      <c r="H211" s="222">
        <v>93.680000000000007</v>
      </c>
      <c r="I211" s="223">
        <v>19.850000000000001</v>
      </c>
      <c r="J211" s="223">
        <f>ROUND(I211*H211,2)</f>
        <v>1859.55</v>
      </c>
      <c r="K211" s="224"/>
      <c r="L211" s="35"/>
      <c r="M211" s="225" t="s">
        <v>1</v>
      </c>
      <c r="N211" s="226" t="s">
        <v>39</v>
      </c>
      <c r="O211" s="227">
        <v>0</v>
      </c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135</v>
      </c>
      <c r="AT211" s="229" t="s">
        <v>125</v>
      </c>
      <c r="AU211" s="229" t="s">
        <v>130</v>
      </c>
      <c r="AY211" s="14" t="s">
        <v>122</v>
      </c>
      <c r="BE211" s="230">
        <f>IF(N211="základná",J211,0)</f>
        <v>0</v>
      </c>
      <c r="BF211" s="230">
        <f>IF(N211="znížená",J211,0)</f>
        <v>1859.55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130</v>
      </c>
      <c r="BK211" s="230">
        <f>ROUND(I211*H211,2)</f>
        <v>1859.55</v>
      </c>
      <c r="BL211" s="14" t="s">
        <v>135</v>
      </c>
      <c r="BM211" s="229" t="s">
        <v>696</v>
      </c>
    </row>
    <row r="212" s="2" customFormat="1" ht="16.5" customHeight="1">
      <c r="A212" s="29"/>
      <c r="B212" s="30"/>
      <c r="C212" s="218" t="s">
        <v>254</v>
      </c>
      <c r="D212" s="218" t="s">
        <v>125</v>
      </c>
      <c r="E212" s="219" t="s">
        <v>697</v>
      </c>
      <c r="F212" s="220" t="s">
        <v>698</v>
      </c>
      <c r="G212" s="221" t="s">
        <v>695</v>
      </c>
      <c r="H212" s="222">
        <v>468.39999999999998</v>
      </c>
      <c r="I212" s="223">
        <v>4.2999999999999998</v>
      </c>
      <c r="J212" s="223">
        <f>ROUND(I212*H212,2)</f>
        <v>2014.1199999999999</v>
      </c>
      <c r="K212" s="224"/>
      <c r="L212" s="35"/>
      <c r="M212" s="225" t="s">
        <v>1</v>
      </c>
      <c r="N212" s="226" t="s">
        <v>39</v>
      </c>
      <c r="O212" s="227">
        <v>0</v>
      </c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9" t="s">
        <v>135</v>
      </c>
      <c r="AT212" s="229" t="s">
        <v>125</v>
      </c>
      <c r="AU212" s="229" t="s">
        <v>130</v>
      </c>
      <c r="AY212" s="14" t="s">
        <v>122</v>
      </c>
      <c r="BE212" s="230">
        <f>IF(N212="základná",J212,0)</f>
        <v>0</v>
      </c>
      <c r="BF212" s="230">
        <f>IF(N212="znížená",J212,0)</f>
        <v>2014.1199999999999</v>
      </c>
      <c r="BG212" s="230">
        <f>IF(N212="zákl. prenesená",J212,0)</f>
        <v>0</v>
      </c>
      <c r="BH212" s="230">
        <f>IF(N212="zníž. prenesená",J212,0)</f>
        <v>0</v>
      </c>
      <c r="BI212" s="230">
        <f>IF(N212="nulová",J212,0)</f>
        <v>0</v>
      </c>
      <c r="BJ212" s="14" t="s">
        <v>130</v>
      </c>
      <c r="BK212" s="230">
        <f>ROUND(I212*H212,2)</f>
        <v>2014.1199999999999</v>
      </c>
      <c r="BL212" s="14" t="s">
        <v>135</v>
      </c>
      <c r="BM212" s="229" t="s">
        <v>699</v>
      </c>
    </row>
    <row r="213" s="2" customFormat="1" ht="16.5" customHeight="1">
      <c r="A213" s="29"/>
      <c r="B213" s="30"/>
      <c r="C213" s="218" t="s">
        <v>700</v>
      </c>
      <c r="D213" s="218" t="s">
        <v>125</v>
      </c>
      <c r="E213" s="219" t="s">
        <v>701</v>
      </c>
      <c r="F213" s="220" t="s">
        <v>702</v>
      </c>
      <c r="G213" s="221" t="s">
        <v>138</v>
      </c>
      <c r="H213" s="222">
        <v>16.600000000000001</v>
      </c>
      <c r="I213" s="223">
        <v>35</v>
      </c>
      <c r="J213" s="223">
        <f>ROUND(I213*H213,2)</f>
        <v>581</v>
      </c>
      <c r="K213" s="224"/>
      <c r="L213" s="35"/>
      <c r="M213" s="225" t="s">
        <v>1</v>
      </c>
      <c r="N213" s="226" t="s">
        <v>39</v>
      </c>
      <c r="O213" s="227">
        <v>0</v>
      </c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29" t="s">
        <v>135</v>
      </c>
      <c r="AT213" s="229" t="s">
        <v>125</v>
      </c>
      <c r="AU213" s="229" t="s">
        <v>130</v>
      </c>
      <c r="AY213" s="14" t="s">
        <v>122</v>
      </c>
      <c r="BE213" s="230">
        <f>IF(N213="základná",J213,0)</f>
        <v>0</v>
      </c>
      <c r="BF213" s="230">
        <f>IF(N213="znížená",J213,0)</f>
        <v>581</v>
      </c>
      <c r="BG213" s="230">
        <f>IF(N213="zákl. prenesená",J213,0)</f>
        <v>0</v>
      </c>
      <c r="BH213" s="230">
        <f>IF(N213="zníž. prenesená",J213,0)</f>
        <v>0</v>
      </c>
      <c r="BI213" s="230">
        <f>IF(N213="nulová",J213,0)</f>
        <v>0</v>
      </c>
      <c r="BJ213" s="14" t="s">
        <v>130</v>
      </c>
      <c r="BK213" s="230">
        <f>ROUND(I213*H213,2)</f>
        <v>581</v>
      </c>
      <c r="BL213" s="14" t="s">
        <v>135</v>
      </c>
      <c r="BM213" s="229" t="s">
        <v>703</v>
      </c>
    </row>
    <row r="214" s="2" customFormat="1" ht="21.75" customHeight="1">
      <c r="A214" s="29"/>
      <c r="B214" s="30"/>
      <c r="C214" s="218" t="s">
        <v>258</v>
      </c>
      <c r="D214" s="218" t="s">
        <v>125</v>
      </c>
      <c r="E214" s="219" t="s">
        <v>704</v>
      </c>
      <c r="F214" s="220" t="s">
        <v>705</v>
      </c>
      <c r="G214" s="221" t="s">
        <v>128</v>
      </c>
      <c r="H214" s="222">
        <v>16.600000000000001</v>
      </c>
      <c r="I214" s="223">
        <v>9.1799999999999997</v>
      </c>
      <c r="J214" s="223">
        <f>ROUND(I214*H214,2)</f>
        <v>152.38999999999999</v>
      </c>
      <c r="K214" s="224"/>
      <c r="L214" s="35"/>
      <c r="M214" s="225" t="s">
        <v>1</v>
      </c>
      <c r="N214" s="226" t="s">
        <v>39</v>
      </c>
      <c r="O214" s="227">
        <v>0</v>
      </c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29" t="s">
        <v>135</v>
      </c>
      <c r="AT214" s="229" t="s">
        <v>125</v>
      </c>
      <c r="AU214" s="229" t="s">
        <v>130</v>
      </c>
      <c r="AY214" s="14" t="s">
        <v>122</v>
      </c>
      <c r="BE214" s="230">
        <f>IF(N214="základná",J214,0)</f>
        <v>0</v>
      </c>
      <c r="BF214" s="230">
        <f>IF(N214="znížená",J214,0)</f>
        <v>152.38999999999999</v>
      </c>
      <c r="BG214" s="230">
        <f>IF(N214="zákl. prenesená",J214,0)</f>
        <v>0</v>
      </c>
      <c r="BH214" s="230">
        <f>IF(N214="zníž. prenesená",J214,0)</f>
        <v>0</v>
      </c>
      <c r="BI214" s="230">
        <f>IF(N214="nulová",J214,0)</f>
        <v>0</v>
      </c>
      <c r="BJ214" s="14" t="s">
        <v>130</v>
      </c>
      <c r="BK214" s="230">
        <f>ROUND(I214*H214,2)</f>
        <v>152.38999999999999</v>
      </c>
      <c r="BL214" s="14" t="s">
        <v>135</v>
      </c>
      <c r="BM214" s="229" t="s">
        <v>706</v>
      </c>
    </row>
    <row r="215" s="2" customFormat="1" ht="21.75" customHeight="1">
      <c r="A215" s="29"/>
      <c r="B215" s="30"/>
      <c r="C215" s="218" t="s">
        <v>707</v>
      </c>
      <c r="D215" s="218" t="s">
        <v>125</v>
      </c>
      <c r="E215" s="219" t="s">
        <v>708</v>
      </c>
      <c r="F215" s="220" t="s">
        <v>709</v>
      </c>
      <c r="G215" s="221" t="s">
        <v>695</v>
      </c>
      <c r="H215" s="222">
        <v>93.680000000000007</v>
      </c>
      <c r="I215" s="223">
        <v>5.7699999999999996</v>
      </c>
      <c r="J215" s="223">
        <f>ROUND(I215*H215,2)</f>
        <v>540.52999999999997</v>
      </c>
      <c r="K215" s="224"/>
      <c r="L215" s="35"/>
      <c r="M215" s="225" t="s">
        <v>1</v>
      </c>
      <c r="N215" s="226" t="s">
        <v>39</v>
      </c>
      <c r="O215" s="227">
        <v>0</v>
      </c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9" t="s">
        <v>135</v>
      </c>
      <c r="AT215" s="229" t="s">
        <v>125</v>
      </c>
      <c r="AU215" s="229" t="s">
        <v>130</v>
      </c>
      <c r="AY215" s="14" t="s">
        <v>122</v>
      </c>
      <c r="BE215" s="230">
        <f>IF(N215="základná",J215,0)</f>
        <v>0</v>
      </c>
      <c r="BF215" s="230">
        <f>IF(N215="znížená",J215,0)</f>
        <v>540.52999999999997</v>
      </c>
      <c r="BG215" s="230">
        <f>IF(N215="zákl. prenesená",J215,0)</f>
        <v>0</v>
      </c>
      <c r="BH215" s="230">
        <f>IF(N215="zníž. prenesená",J215,0)</f>
        <v>0</v>
      </c>
      <c r="BI215" s="230">
        <f>IF(N215="nulová",J215,0)</f>
        <v>0</v>
      </c>
      <c r="BJ215" s="14" t="s">
        <v>130</v>
      </c>
      <c r="BK215" s="230">
        <f>ROUND(I215*H215,2)</f>
        <v>540.52999999999997</v>
      </c>
      <c r="BL215" s="14" t="s">
        <v>135</v>
      </c>
      <c r="BM215" s="229" t="s">
        <v>710</v>
      </c>
    </row>
    <row r="216" s="2" customFormat="1" ht="24.15" customHeight="1">
      <c r="A216" s="29"/>
      <c r="B216" s="30"/>
      <c r="C216" s="218" t="s">
        <v>263</v>
      </c>
      <c r="D216" s="218" t="s">
        <v>125</v>
      </c>
      <c r="E216" s="219" t="s">
        <v>711</v>
      </c>
      <c r="F216" s="220" t="s">
        <v>712</v>
      </c>
      <c r="G216" s="221" t="s">
        <v>695</v>
      </c>
      <c r="H216" s="222">
        <v>1779.9200000000001</v>
      </c>
      <c r="I216" s="223">
        <v>0.40999999999999998</v>
      </c>
      <c r="J216" s="223">
        <f>ROUND(I216*H216,2)</f>
        <v>729.76999999999998</v>
      </c>
      <c r="K216" s="224"/>
      <c r="L216" s="35"/>
      <c r="M216" s="225" t="s">
        <v>1</v>
      </c>
      <c r="N216" s="226" t="s">
        <v>39</v>
      </c>
      <c r="O216" s="227">
        <v>0</v>
      </c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29" t="s">
        <v>135</v>
      </c>
      <c r="AT216" s="229" t="s">
        <v>125</v>
      </c>
      <c r="AU216" s="229" t="s">
        <v>130</v>
      </c>
      <c r="AY216" s="14" t="s">
        <v>122</v>
      </c>
      <c r="BE216" s="230">
        <f>IF(N216="základná",J216,0)</f>
        <v>0</v>
      </c>
      <c r="BF216" s="230">
        <f>IF(N216="znížená",J216,0)</f>
        <v>729.76999999999998</v>
      </c>
      <c r="BG216" s="230">
        <f>IF(N216="zákl. prenesená",J216,0)</f>
        <v>0</v>
      </c>
      <c r="BH216" s="230">
        <f>IF(N216="zníž. prenesená",J216,0)</f>
        <v>0</v>
      </c>
      <c r="BI216" s="230">
        <f>IF(N216="nulová",J216,0)</f>
        <v>0</v>
      </c>
      <c r="BJ216" s="14" t="s">
        <v>130</v>
      </c>
      <c r="BK216" s="230">
        <f>ROUND(I216*H216,2)</f>
        <v>729.76999999999998</v>
      </c>
      <c r="BL216" s="14" t="s">
        <v>135</v>
      </c>
      <c r="BM216" s="229" t="s">
        <v>713</v>
      </c>
    </row>
    <row r="217" s="2" customFormat="1" ht="24.15" customHeight="1">
      <c r="A217" s="29"/>
      <c r="B217" s="30"/>
      <c r="C217" s="218" t="s">
        <v>714</v>
      </c>
      <c r="D217" s="218" t="s">
        <v>125</v>
      </c>
      <c r="E217" s="219" t="s">
        <v>715</v>
      </c>
      <c r="F217" s="220" t="s">
        <v>716</v>
      </c>
      <c r="G217" s="221" t="s">
        <v>695</v>
      </c>
      <c r="H217" s="222">
        <v>93.680000000000007</v>
      </c>
      <c r="I217" s="223">
        <v>10.359999999999999</v>
      </c>
      <c r="J217" s="223">
        <f>ROUND(I217*H217,2)</f>
        <v>970.51999999999998</v>
      </c>
      <c r="K217" s="224"/>
      <c r="L217" s="35"/>
      <c r="M217" s="225" t="s">
        <v>1</v>
      </c>
      <c r="N217" s="226" t="s">
        <v>39</v>
      </c>
      <c r="O217" s="227">
        <v>0</v>
      </c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9" t="s">
        <v>135</v>
      </c>
      <c r="AT217" s="229" t="s">
        <v>125</v>
      </c>
      <c r="AU217" s="229" t="s">
        <v>130</v>
      </c>
      <c r="AY217" s="14" t="s">
        <v>122</v>
      </c>
      <c r="BE217" s="230">
        <f>IF(N217="základná",J217,0)</f>
        <v>0</v>
      </c>
      <c r="BF217" s="230">
        <f>IF(N217="znížená",J217,0)</f>
        <v>970.51999999999998</v>
      </c>
      <c r="BG217" s="230">
        <f>IF(N217="zákl. prenesená",J217,0)</f>
        <v>0</v>
      </c>
      <c r="BH217" s="230">
        <f>IF(N217="zníž. prenesená",J217,0)</f>
        <v>0</v>
      </c>
      <c r="BI217" s="230">
        <f>IF(N217="nulová",J217,0)</f>
        <v>0</v>
      </c>
      <c r="BJ217" s="14" t="s">
        <v>130</v>
      </c>
      <c r="BK217" s="230">
        <f>ROUND(I217*H217,2)</f>
        <v>970.51999999999998</v>
      </c>
      <c r="BL217" s="14" t="s">
        <v>135</v>
      </c>
      <c r="BM217" s="229" t="s">
        <v>717</v>
      </c>
    </row>
    <row r="218" s="2" customFormat="1" ht="24.15" customHeight="1">
      <c r="A218" s="29"/>
      <c r="B218" s="30"/>
      <c r="C218" s="218" t="s">
        <v>269</v>
      </c>
      <c r="D218" s="218" t="s">
        <v>125</v>
      </c>
      <c r="E218" s="219" t="s">
        <v>718</v>
      </c>
      <c r="F218" s="220" t="s">
        <v>719</v>
      </c>
      <c r="G218" s="221" t="s">
        <v>695</v>
      </c>
      <c r="H218" s="222">
        <v>93.680000000000007</v>
      </c>
      <c r="I218" s="223">
        <v>1.1599999999999999</v>
      </c>
      <c r="J218" s="223">
        <f>ROUND(I218*H218,2)</f>
        <v>108.67</v>
      </c>
      <c r="K218" s="224"/>
      <c r="L218" s="35"/>
      <c r="M218" s="225" t="s">
        <v>1</v>
      </c>
      <c r="N218" s="226" t="s">
        <v>39</v>
      </c>
      <c r="O218" s="227">
        <v>0</v>
      </c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29" t="s">
        <v>135</v>
      </c>
      <c r="AT218" s="229" t="s">
        <v>125</v>
      </c>
      <c r="AU218" s="229" t="s">
        <v>130</v>
      </c>
      <c r="AY218" s="14" t="s">
        <v>122</v>
      </c>
      <c r="BE218" s="230">
        <f>IF(N218="základná",J218,0)</f>
        <v>0</v>
      </c>
      <c r="BF218" s="230">
        <f>IF(N218="znížená",J218,0)</f>
        <v>108.67</v>
      </c>
      <c r="BG218" s="230">
        <f>IF(N218="zákl. prenesená",J218,0)</f>
        <v>0</v>
      </c>
      <c r="BH218" s="230">
        <f>IF(N218="zníž. prenesená",J218,0)</f>
        <v>0</v>
      </c>
      <c r="BI218" s="230">
        <f>IF(N218="nulová",J218,0)</f>
        <v>0</v>
      </c>
      <c r="BJ218" s="14" t="s">
        <v>130</v>
      </c>
      <c r="BK218" s="230">
        <f>ROUND(I218*H218,2)</f>
        <v>108.67</v>
      </c>
      <c r="BL218" s="14" t="s">
        <v>135</v>
      </c>
      <c r="BM218" s="229" t="s">
        <v>720</v>
      </c>
    </row>
    <row r="219" s="2" customFormat="1" ht="24.15" customHeight="1">
      <c r="A219" s="29"/>
      <c r="B219" s="30"/>
      <c r="C219" s="218" t="s">
        <v>721</v>
      </c>
      <c r="D219" s="218" t="s">
        <v>125</v>
      </c>
      <c r="E219" s="219" t="s">
        <v>722</v>
      </c>
      <c r="F219" s="220" t="s">
        <v>723</v>
      </c>
      <c r="G219" s="221" t="s">
        <v>695</v>
      </c>
      <c r="H219" s="222">
        <v>93.680000000000007</v>
      </c>
      <c r="I219" s="223">
        <v>15</v>
      </c>
      <c r="J219" s="223">
        <f>ROUND(I219*H219,2)</f>
        <v>1405.2000000000001</v>
      </c>
      <c r="K219" s="224"/>
      <c r="L219" s="35"/>
      <c r="M219" s="225" t="s">
        <v>1</v>
      </c>
      <c r="N219" s="226" t="s">
        <v>39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9" t="s">
        <v>135</v>
      </c>
      <c r="AT219" s="229" t="s">
        <v>125</v>
      </c>
      <c r="AU219" s="229" t="s">
        <v>130</v>
      </c>
      <c r="AY219" s="14" t="s">
        <v>122</v>
      </c>
      <c r="BE219" s="230">
        <f>IF(N219="základná",J219,0)</f>
        <v>0</v>
      </c>
      <c r="BF219" s="230">
        <f>IF(N219="znížená",J219,0)</f>
        <v>1405.2000000000001</v>
      </c>
      <c r="BG219" s="230">
        <f>IF(N219="zákl. prenesená",J219,0)</f>
        <v>0</v>
      </c>
      <c r="BH219" s="230">
        <f>IF(N219="zníž. prenesená",J219,0)</f>
        <v>0</v>
      </c>
      <c r="BI219" s="230">
        <f>IF(N219="nulová",J219,0)</f>
        <v>0</v>
      </c>
      <c r="BJ219" s="14" t="s">
        <v>130</v>
      </c>
      <c r="BK219" s="230">
        <f>ROUND(I219*H219,2)</f>
        <v>1405.2000000000001</v>
      </c>
      <c r="BL219" s="14" t="s">
        <v>135</v>
      </c>
      <c r="BM219" s="229" t="s">
        <v>724</v>
      </c>
    </row>
    <row r="220" s="2" customFormat="1" ht="16.5" customHeight="1">
      <c r="A220" s="29"/>
      <c r="B220" s="30"/>
      <c r="C220" s="218" t="s">
        <v>287</v>
      </c>
      <c r="D220" s="218" t="s">
        <v>125</v>
      </c>
      <c r="E220" s="219" t="s">
        <v>725</v>
      </c>
      <c r="F220" s="220" t="s">
        <v>726</v>
      </c>
      <c r="G220" s="221" t="s">
        <v>138</v>
      </c>
      <c r="H220" s="222">
        <v>2</v>
      </c>
      <c r="I220" s="223">
        <v>165</v>
      </c>
      <c r="J220" s="223">
        <f>ROUND(I220*H220,2)</f>
        <v>330</v>
      </c>
      <c r="K220" s="224"/>
      <c r="L220" s="35"/>
      <c r="M220" s="225" t="s">
        <v>1</v>
      </c>
      <c r="N220" s="226" t="s">
        <v>39</v>
      </c>
      <c r="O220" s="227">
        <v>0</v>
      </c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9" t="s">
        <v>135</v>
      </c>
      <c r="AT220" s="229" t="s">
        <v>125</v>
      </c>
      <c r="AU220" s="229" t="s">
        <v>130</v>
      </c>
      <c r="AY220" s="14" t="s">
        <v>122</v>
      </c>
      <c r="BE220" s="230">
        <f>IF(N220="základná",J220,0)</f>
        <v>0</v>
      </c>
      <c r="BF220" s="230">
        <f>IF(N220="znížená",J220,0)</f>
        <v>330</v>
      </c>
      <c r="BG220" s="230">
        <f>IF(N220="zákl. prenesená",J220,0)</f>
        <v>0</v>
      </c>
      <c r="BH220" s="230">
        <f>IF(N220="zníž. prenesená",J220,0)</f>
        <v>0</v>
      </c>
      <c r="BI220" s="230">
        <f>IF(N220="nulová",J220,0)</f>
        <v>0</v>
      </c>
      <c r="BJ220" s="14" t="s">
        <v>130</v>
      </c>
      <c r="BK220" s="230">
        <f>ROUND(I220*H220,2)</f>
        <v>330</v>
      </c>
      <c r="BL220" s="14" t="s">
        <v>135</v>
      </c>
      <c r="BM220" s="229" t="s">
        <v>727</v>
      </c>
    </row>
    <row r="221" s="12" customFormat="1" ht="22.8" customHeight="1">
      <c r="A221" s="12"/>
      <c r="B221" s="203"/>
      <c r="C221" s="204"/>
      <c r="D221" s="205" t="s">
        <v>72</v>
      </c>
      <c r="E221" s="216" t="s">
        <v>728</v>
      </c>
      <c r="F221" s="216" t="s">
        <v>729</v>
      </c>
      <c r="G221" s="204"/>
      <c r="H221" s="204"/>
      <c r="I221" s="204"/>
      <c r="J221" s="217">
        <f>BK221</f>
        <v>5363.9300000000003</v>
      </c>
      <c r="K221" s="204"/>
      <c r="L221" s="208"/>
      <c r="M221" s="209"/>
      <c r="N221" s="210"/>
      <c r="O221" s="210"/>
      <c r="P221" s="211">
        <f>P222</f>
        <v>0</v>
      </c>
      <c r="Q221" s="210"/>
      <c r="R221" s="211">
        <f>R222</f>
        <v>0</v>
      </c>
      <c r="S221" s="210"/>
      <c r="T221" s="212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81</v>
      </c>
      <c r="AT221" s="214" t="s">
        <v>72</v>
      </c>
      <c r="AU221" s="214" t="s">
        <v>81</v>
      </c>
      <c r="AY221" s="213" t="s">
        <v>122</v>
      </c>
      <c r="BK221" s="215">
        <f>BK222</f>
        <v>5363.9300000000003</v>
      </c>
    </row>
    <row r="222" s="2" customFormat="1" ht="24.15" customHeight="1">
      <c r="A222" s="29"/>
      <c r="B222" s="30"/>
      <c r="C222" s="218" t="s">
        <v>730</v>
      </c>
      <c r="D222" s="218" t="s">
        <v>125</v>
      </c>
      <c r="E222" s="219" t="s">
        <v>731</v>
      </c>
      <c r="F222" s="220" t="s">
        <v>732</v>
      </c>
      <c r="G222" s="221" t="s">
        <v>695</v>
      </c>
      <c r="H222" s="222">
        <v>180.30000000000001</v>
      </c>
      <c r="I222" s="223">
        <v>29.75</v>
      </c>
      <c r="J222" s="223">
        <f>ROUND(I222*H222,2)</f>
        <v>5363.9300000000003</v>
      </c>
      <c r="K222" s="224"/>
      <c r="L222" s="35"/>
      <c r="M222" s="225" t="s">
        <v>1</v>
      </c>
      <c r="N222" s="226" t="s">
        <v>39</v>
      </c>
      <c r="O222" s="227">
        <v>0</v>
      </c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9" t="s">
        <v>135</v>
      </c>
      <c r="AT222" s="229" t="s">
        <v>125</v>
      </c>
      <c r="AU222" s="229" t="s">
        <v>130</v>
      </c>
      <c r="AY222" s="14" t="s">
        <v>122</v>
      </c>
      <c r="BE222" s="230">
        <f>IF(N222="základná",J222,0)</f>
        <v>0</v>
      </c>
      <c r="BF222" s="230">
        <f>IF(N222="znížená",J222,0)</f>
        <v>5363.9300000000003</v>
      </c>
      <c r="BG222" s="230">
        <f>IF(N222="zákl. prenesená",J222,0)</f>
        <v>0</v>
      </c>
      <c r="BH222" s="230">
        <f>IF(N222="zníž. prenesená",J222,0)</f>
        <v>0</v>
      </c>
      <c r="BI222" s="230">
        <f>IF(N222="nulová",J222,0)</f>
        <v>0</v>
      </c>
      <c r="BJ222" s="14" t="s">
        <v>130</v>
      </c>
      <c r="BK222" s="230">
        <f>ROUND(I222*H222,2)</f>
        <v>5363.9300000000003</v>
      </c>
      <c r="BL222" s="14" t="s">
        <v>135</v>
      </c>
      <c r="BM222" s="229" t="s">
        <v>733</v>
      </c>
    </row>
    <row r="223" s="12" customFormat="1" ht="25.92" customHeight="1">
      <c r="A223" s="12"/>
      <c r="B223" s="203"/>
      <c r="C223" s="204"/>
      <c r="D223" s="205" t="s">
        <v>72</v>
      </c>
      <c r="E223" s="206" t="s">
        <v>306</v>
      </c>
      <c r="F223" s="206" t="s">
        <v>307</v>
      </c>
      <c r="G223" s="204"/>
      <c r="H223" s="204"/>
      <c r="I223" s="204"/>
      <c r="J223" s="207">
        <f>BK223</f>
        <v>92745.419999999969</v>
      </c>
      <c r="K223" s="204"/>
      <c r="L223" s="208"/>
      <c r="M223" s="209"/>
      <c r="N223" s="210"/>
      <c r="O223" s="210"/>
      <c r="P223" s="211">
        <f>P224+P231+P271+P279+P281+P284+P293+P304+P308+P317+P319+P326</f>
        <v>0</v>
      </c>
      <c r="Q223" s="210"/>
      <c r="R223" s="211">
        <f>R224+R231+R271+R279+R281+R284+R293+R304+R308+R317+R319+R326</f>
        <v>0</v>
      </c>
      <c r="S223" s="210"/>
      <c r="T223" s="212">
        <f>T224+T231+T271+T279+T281+T284+T293+T304+T308+T317+T319+T326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130</v>
      </c>
      <c r="AT223" s="214" t="s">
        <v>72</v>
      </c>
      <c r="AU223" s="214" t="s">
        <v>73</v>
      </c>
      <c r="AY223" s="213" t="s">
        <v>122</v>
      </c>
      <c r="BK223" s="215">
        <f>BK224+BK231+BK271+BK279+BK281+BK284+BK293+BK304+BK308+BK317+BK319+BK326</f>
        <v>92745.419999999969</v>
      </c>
    </row>
    <row r="224" s="12" customFormat="1" ht="22.8" customHeight="1">
      <c r="A224" s="12"/>
      <c r="B224" s="203"/>
      <c r="C224" s="204"/>
      <c r="D224" s="205" t="s">
        <v>72</v>
      </c>
      <c r="E224" s="216" t="s">
        <v>734</v>
      </c>
      <c r="F224" s="216" t="s">
        <v>735</v>
      </c>
      <c r="G224" s="204"/>
      <c r="H224" s="204"/>
      <c r="I224" s="204"/>
      <c r="J224" s="217">
        <f>BK224</f>
        <v>3253.4200000000001</v>
      </c>
      <c r="K224" s="204"/>
      <c r="L224" s="208"/>
      <c r="M224" s="209"/>
      <c r="N224" s="210"/>
      <c r="O224" s="210"/>
      <c r="P224" s="211">
        <f>SUM(P225:P230)</f>
        <v>0</v>
      </c>
      <c r="Q224" s="210"/>
      <c r="R224" s="211">
        <f>SUM(R225:R230)</f>
        <v>0</v>
      </c>
      <c r="S224" s="210"/>
      <c r="T224" s="212">
        <f>SUM(T225:T230)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130</v>
      </c>
      <c r="AT224" s="214" t="s">
        <v>72</v>
      </c>
      <c r="AU224" s="214" t="s">
        <v>81</v>
      </c>
      <c r="AY224" s="213" t="s">
        <v>122</v>
      </c>
      <c r="BK224" s="215">
        <f>SUM(BK225:BK230)</f>
        <v>3253.4200000000001</v>
      </c>
    </row>
    <row r="225" s="2" customFormat="1" ht="24.15" customHeight="1">
      <c r="A225" s="29"/>
      <c r="B225" s="30"/>
      <c r="C225" s="218" t="s">
        <v>289</v>
      </c>
      <c r="D225" s="218" t="s">
        <v>125</v>
      </c>
      <c r="E225" s="219" t="s">
        <v>736</v>
      </c>
      <c r="F225" s="220" t="s">
        <v>737</v>
      </c>
      <c r="G225" s="221" t="s">
        <v>387</v>
      </c>
      <c r="H225" s="222">
        <v>115.2</v>
      </c>
      <c r="I225" s="223">
        <v>10.76</v>
      </c>
      <c r="J225" s="223">
        <f>ROUND(I225*H225,2)</f>
        <v>1239.55</v>
      </c>
      <c r="K225" s="224"/>
      <c r="L225" s="35"/>
      <c r="M225" s="225" t="s">
        <v>1</v>
      </c>
      <c r="N225" s="226" t="s">
        <v>39</v>
      </c>
      <c r="O225" s="227">
        <v>0</v>
      </c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9" t="s">
        <v>156</v>
      </c>
      <c r="AT225" s="229" t="s">
        <v>125</v>
      </c>
      <c r="AU225" s="229" t="s">
        <v>130</v>
      </c>
      <c r="AY225" s="14" t="s">
        <v>122</v>
      </c>
      <c r="BE225" s="230">
        <f>IF(N225="základná",J225,0)</f>
        <v>0</v>
      </c>
      <c r="BF225" s="230">
        <f>IF(N225="znížená",J225,0)</f>
        <v>1239.55</v>
      </c>
      <c r="BG225" s="230">
        <f>IF(N225="zákl. prenesená",J225,0)</f>
        <v>0</v>
      </c>
      <c r="BH225" s="230">
        <f>IF(N225="zníž. prenesená",J225,0)</f>
        <v>0</v>
      </c>
      <c r="BI225" s="230">
        <f>IF(N225="nulová",J225,0)</f>
        <v>0</v>
      </c>
      <c r="BJ225" s="14" t="s">
        <v>130</v>
      </c>
      <c r="BK225" s="230">
        <f>ROUND(I225*H225,2)</f>
        <v>1239.55</v>
      </c>
      <c r="BL225" s="14" t="s">
        <v>156</v>
      </c>
      <c r="BM225" s="229" t="s">
        <v>738</v>
      </c>
    </row>
    <row r="226" s="2" customFormat="1" ht="24.15" customHeight="1">
      <c r="A226" s="29"/>
      <c r="B226" s="30"/>
      <c r="C226" s="218" t="s">
        <v>739</v>
      </c>
      <c r="D226" s="218" t="s">
        <v>125</v>
      </c>
      <c r="E226" s="219" t="s">
        <v>740</v>
      </c>
      <c r="F226" s="220" t="s">
        <v>741</v>
      </c>
      <c r="G226" s="221" t="s">
        <v>387</v>
      </c>
      <c r="H226" s="222">
        <v>115.2</v>
      </c>
      <c r="I226" s="223">
        <v>3.27</v>
      </c>
      <c r="J226" s="223">
        <f>ROUND(I226*H226,2)</f>
        <v>376.69999999999999</v>
      </c>
      <c r="K226" s="224"/>
      <c r="L226" s="35"/>
      <c r="M226" s="225" t="s">
        <v>1</v>
      </c>
      <c r="N226" s="226" t="s">
        <v>39</v>
      </c>
      <c r="O226" s="227">
        <v>0</v>
      </c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29" t="s">
        <v>156</v>
      </c>
      <c r="AT226" s="229" t="s">
        <v>125</v>
      </c>
      <c r="AU226" s="229" t="s">
        <v>130</v>
      </c>
      <c r="AY226" s="14" t="s">
        <v>122</v>
      </c>
      <c r="BE226" s="230">
        <f>IF(N226="základná",J226,0)</f>
        <v>0</v>
      </c>
      <c r="BF226" s="230">
        <f>IF(N226="znížená",J226,0)</f>
        <v>376.69999999999999</v>
      </c>
      <c r="BG226" s="230">
        <f>IF(N226="zákl. prenesená",J226,0)</f>
        <v>0</v>
      </c>
      <c r="BH226" s="230">
        <f>IF(N226="zníž. prenesená",J226,0)</f>
        <v>0</v>
      </c>
      <c r="BI226" s="230">
        <f>IF(N226="nulová",J226,0)</f>
        <v>0</v>
      </c>
      <c r="BJ226" s="14" t="s">
        <v>130</v>
      </c>
      <c r="BK226" s="230">
        <f>ROUND(I226*H226,2)</f>
        <v>376.69999999999999</v>
      </c>
      <c r="BL226" s="14" t="s">
        <v>156</v>
      </c>
      <c r="BM226" s="229" t="s">
        <v>742</v>
      </c>
    </row>
    <row r="227" s="2" customFormat="1" ht="37.8" customHeight="1">
      <c r="A227" s="29"/>
      <c r="B227" s="30"/>
      <c r="C227" s="231" t="s">
        <v>290</v>
      </c>
      <c r="D227" s="231" t="s">
        <v>119</v>
      </c>
      <c r="E227" s="232" t="s">
        <v>743</v>
      </c>
      <c r="F227" s="233" t="s">
        <v>744</v>
      </c>
      <c r="G227" s="234" t="s">
        <v>387</v>
      </c>
      <c r="H227" s="235">
        <v>132.47999999999999</v>
      </c>
      <c r="I227" s="236">
        <v>1.8600000000000001</v>
      </c>
      <c r="J227" s="236">
        <f>ROUND(I227*H227,2)</f>
        <v>246.41</v>
      </c>
      <c r="K227" s="237"/>
      <c r="L227" s="238"/>
      <c r="M227" s="239" t="s">
        <v>1</v>
      </c>
      <c r="N227" s="240" t="s">
        <v>39</v>
      </c>
      <c r="O227" s="227">
        <v>0</v>
      </c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29" t="s">
        <v>183</v>
      </c>
      <c r="AT227" s="229" t="s">
        <v>119</v>
      </c>
      <c r="AU227" s="229" t="s">
        <v>130</v>
      </c>
      <c r="AY227" s="14" t="s">
        <v>122</v>
      </c>
      <c r="BE227" s="230">
        <f>IF(N227="základná",J227,0)</f>
        <v>0</v>
      </c>
      <c r="BF227" s="230">
        <f>IF(N227="znížená",J227,0)</f>
        <v>246.41</v>
      </c>
      <c r="BG227" s="230">
        <f>IF(N227="zákl. prenesená",J227,0)</f>
        <v>0</v>
      </c>
      <c r="BH227" s="230">
        <f>IF(N227="zníž. prenesená",J227,0)</f>
        <v>0</v>
      </c>
      <c r="BI227" s="230">
        <f>IF(N227="nulová",J227,0)</f>
        <v>0</v>
      </c>
      <c r="BJ227" s="14" t="s">
        <v>130</v>
      </c>
      <c r="BK227" s="230">
        <f>ROUND(I227*H227,2)</f>
        <v>246.41</v>
      </c>
      <c r="BL227" s="14" t="s">
        <v>156</v>
      </c>
      <c r="BM227" s="229" t="s">
        <v>745</v>
      </c>
    </row>
    <row r="228" s="2" customFormat="1" ht="24.15" customHeight="1">
      <c r="A228" s="29"/>
      <c r="B228" s="30"/>
      <c r="C228" s="218" t="s">
        <v>746</v>
      </c>
      <c r="D228" s="218" t="s">
        <v>125</v>
      </c>
      <c r="E228" s="219" t="s">
        <v>747</v>
      </c>
      <c r="F228" s="220" t="s">
        <v>748</v>
      </c>
      <c r="G228" s="221" t="s">
        <v>387</v>
      </c>
      <c r="H228" s="222">
        <v>115.2</v>
      </c>
      <c r="I228" s="223">
        <v>4.5499999999999998</v>
      </c>
      <c r="J228" s="223">
        <f>ROUND(I228*H228,2)</f>
        <v>524.15999999999997</v>
      </c>
      <c r="K228" s="224"/>
      <c r="L228" s="35"/>
      <c r="M228" s="225" t="s">
        <v>1</v>
      </c>
      <c r="N228" s="226" t="s">
        <v>39</v>
      </c>
      <c r="O228" s="227">
        <v>0</v>
      </c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29" t="s">
        <v>156</v>
      </c>
      <c r="AT228" s="229" t="s">
        <v>125</v>
      </c>
      <c r="AU228" s="229" t="s">
        <v>130</v>
      </c>
      <c r="AY228" s="14" t="s">
        <v>122</v>
      </c>
      <c r="BE228" s="230">
        <f>IF(N228="základná",J228,0)</f>
        <v>0</v>
      </c>
      <c r="BF228" s="230">
        <f>IF(N228="znížená",J228,0)</f>
        <v>524.15999999999997</v>
      </c>
      <c r="BG228" s="230">
        <f>IF(N228="zákl. prenesená",J228,0)</f>
        <v>0</v>
      </c>
      <c r="BH228" s="230">
        <f>IF(N228="zníž. prenesená",J228,0)</f>
        <v>0</v>
      </c>
      <c r="BI228" s="230">
        <f>IF(N228="nulová",J228,0)</f>
        <v>0</v>
      </c>
      <c r="BJ228" s="14" t="s">
        <v>130</v>
      </c>
      <c r="BK228" s="230">
        <f>ROUND(I228*H228,2)</f>
        <v>524.15999999999997</v>
      </c>
      <c r="BL228" s="14" t="s">
        <v>156</v>
      </c>
      <c r="BM228" s="229" t="s">
        <v>749</v>
      </c>
    </row>
    <row r="229" s="2" customFormat="1" ht="24.15" customHeight="1">
      <c r="A229" s="29"/>
      <c r="B229" s="30"/>
      <c r="C229" s="231" t="s">
        <v>292</v>
      </c>
      <c r="D229" s="231" t="s">
        <v>119</v>
      </c>
      <c r="E229" s="232" t="s">
        <v>750</v>
      </c>
      <c r="F229" s="233" t="s">
        <v>751</v>
      </c>
      <c r="G229" s="234" t="s">
        <v>387</v>
      </c>
      <c r="H229" s="235">
        <v>138.24000000000001</v>
      </c>
      <c r="I229" s="236">
        <v>5.6500000000000004</v>
      </c>
      <c r="J229" s="236">
        <f>ROUND(I229*H229,2)</f>
        <v>781.05999999999995</v>
      </c>
      <c r="K229" s="237"/>
      <c r="L229" s="238"/>
      <c r="M229" s="239" t="s">
        <v>1</v>
      </c>
      <c r="N229" s="240" t="s">
        <v>39</v>
      </c>
      <c r="O229" s="227">
        <v>0</v>
      </c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29" t="s">
        <v>183</v>
      </c>
      <c r="AT229" s="229" t="s">
        <v>119</v>
      </c>
      <c r="AU229" s="229" t="s">
        <v>130</v>
      </c>
      <c r="AY229" s="14" t="s">
        <v>122</v>
      </c>
      <c r="BE229" s="230">
        <f>IF(N229="základná",J229,0)</f>
        <v>0</v>
      </c>
      <c r="BF229" s="230">
        <f>IF(N229="znížená",J229,0)</f>
        <v>781.05999999999995</v>
      </c>
      <c r="BG229" s="230">
        <f>IF(N229="zákl. prenesená",J229,0)</f>
        <v>0</v>
      </c>
      <c r="BH229" s="230">
        <f>IF(N229="zníž. prenesená",J229,0)</f>
        <v>0</v>
      </c>
      <c r="BI229" s="230">
        <f>IF(N229="nulová",J229,0)</f>
        <v>0</v>
      </c>
      <c r="BJ229" s="14" t="s">
        <v>130</v>
      </c>
      <c r="BK229" s="230">
        <f>ROUND(I229*H229,2)</f>
        <v>781.05999999999995</v>
      </c>
      <c r="BL229" s="14" t="s">
        <v>156</v>
      </c>
      <c r="BM229" s="229" t="s">
        <v>752</v>
      </c>
    </row>
    <row r="230" s="2" customFormat="1" ht="24.15" customHeight="1">
      <c r="A230" s="29"/>
      <c r="B230" s="30"/>
      <c r="C230" s="218" t="s">
        <v>753</v>
      </c>
      <c r="D230" s="218" t="s">
        <v>125</v>
      </c>
      <c r="E230" s="219" t="s">
        <v>754</v>
      </c>
      <c r="F230" s="220" t="s">
        <v>755</v>
      </c>
      <c r="G230" s="221" t="s">
        <v>250</v>
      </c>
      <c r="H230" s="222">
        <v>31.68</v>
      </c>
      <c r="I230" s="223">
        <v>2.7000000000000002</v>
      </c>
      <c r="J230" s="223">
        <f>ROUND(I230*H230,2)</f>
        <v>85.540000000000006</v>
      </c>
      <c r="K230" s="224"/>
      <c r="L230" s="35"/>
      <c r="M230" s="225" t="s">
        <v>1</v>
      </c>
      <c r="N230" s="226" t="s">
        <v>39</v>
      </c>
      <c r="O230" s="227">
        <v>0</v>
      </c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29" t="s">
        <v>156</v>
      </c>
      <c r="AT230" s="229" t="s">
        <v>125</v>
      </c>
      <c r="AU230" s="229" t="s">
        <v>130</v>
      </c>
      <c r="AY230" s="14" t="s">
        <v>122</v>
      </c>
      <c r="BE230" s="230">
        <f>IF(N230="základná",J230,0)</f>
        <v>0</v>
      </c>
      <c r="BF230" s="230">
        <f>IF(N230="znížená",J230,0)</f>
        <v>85.540000000000006</v>
      </c>
      <c r="BG230" s="230">
        <f>IF(N230="zákl. prenesená",J230,0)</f>
        <v>0</v>
      </c>
      <c r="BH230" s="230">
        <f>IF(N230="zníž. prenesená",J230,0)</f>
        <v>0</v>
      </c>
      <c r="BI230" s="230">
        <f>IF(N230="nulová",J230,0)</f>
        <v>0</v>
      </c>
      <c r="BJ230" s="14" t="s">
        <v>130</v>
      </c>
      <c r="BK230" s="230">
        <f>ROUND(I230*H230,2)</f>
        <v>85.540000000000006</v>
      </c>
      <c r="BL230" s="14" t="s">
        <v>156</v>
      </c>
      <c r="BM230" s="229" t="s">
        <v>756</v>
      </c>
    </row>
    <row r="231" s="12" customFormat="1" ht="22.8" customHeight="1">
      <c r="A231" s="12"/>
      <c r="B231" s="203"/>
      <c r="C231" s="204"/>
      <c r="D231" s="205" t="s">
        <v>72</v>
      </c>
      <c r="E231" s="216" t="s">
        <v>757</v>
      </c>
      <c r="F231" s="216" t="s">
        <v>758</v>
      </c>
      <c r="G231" s="204"/>
      <c r="H231" s="204"/>
      <c r="I231" s="204"/>
      <c r="J231" s="217">
        <f>BK231</f>
        <v>36868.719999999994</v>
      </c>
      <c r="K231" s="204"/>
      <c r="L231" s="208"/>
      <c r="M231" s="209"/>
      <c r="N231" s="210"/>
      <c r="O231" s="210"/>
      <c r="P231" s="211">
        <f>SUM(P232:P270)</f>
        <v>0</v>
      </c>
      <c r="Q231" s="210"/>
      <c r="R231" s="211">
        <f>SUM(R232:R270)</f>
        <v>0</v>
      </c>
      <c r="S231" s="210"/>
      <c r="T231" s="212">
        <f>SUM(T232:T270)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130</v>
      </c>
      <c r="AT231" s="214" t="s">
        <v>72</v>
      </c>
      <c r="AU231" s="214" t="s">
        <v>81</v>
      </c>
      <c r="AY231" s="213" t="s">
        <v>122</v>
      </c>
      <c r="BK231" s="215">
        <f>SUM(BK232:BK270)</f>
        <v>36868.719999999994</v>
      </c>
    </row>
    <row r="232" s="2" customFormat="1" ht="24.15" customHeight="1">
      <c r="A232" s="29"/>
      <c r="B232" s="30"/>
      <c r="C232" s="218" t="s">
        <v>293</v>
      </c>
      <c r="D232" s="218" t="s">
        <v>125</v>
      </c>
      <c r="E232" s="219" t="s">
        <v>759</v>
      </c>
      <c r="F232" s="220" t="s">
        <v>760</v>
      </c>
      <c r="G232" s="221" t="s">
        <v>387</v>
      </c>
      <c r="H232" s="222">
        <v>591.25</v>
      </c>
      <c r="I232" s="223">
        <v>0.39000000000000001</v>
      </c>
      <c r="J232" s="223">
        <f>ROUND(I232*H232,2)</f>
        <v>230.59</v>
      </c>
      <c r="K232" s="224"/>
      <c r="L232" s="35"/>
      <c r="M232" s="225" t="s">
        <v>1</v>
      </c>
      <c r="N232" s="226" t="s">
        <v>39</v>
      </c>
      <c r="O232" s="227">
        <v>0</v>
      </c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29" t="s">
        <v>156</v>
      </c>
      <c r="AT232" s="229" t="s">
        <v>125</v>
      </c>
      <c r="AU232" s="229" t="s">
        <v>130</v>
      </c>
      <c r="AY232" s="14" t="s">
        <v>122</v>
      </c>
      <c r="BE232" s="230">
        <f>IF(N232="základná",J232,0)</f>
        <v>0</v>
      </c>
      <c r="BF232" s="230">
        <f>IF(N232="znížená",J232,0)</f>
        <v>230.59</v>
      </c>
      <c r="BG232" s="230">
        <f>IF(N232="zákl. prenesená",J232,0)</f>
        <v>0</v>
      </c>
      <c r="BH232" s="230">
        <f>IF(N232="zníž. prenesená",J232,0)</f>
        <v>0</v>
      </c>
      <c r="BI232" s="230">
        <f>IF(N232="nulová",J232,0)</f>
        <v>0</v>
      </c>
      <c r="BJ232" s="14" t="s">
        <v>130</v>
      </c>
      <c r="BK232" s="230">
        <f>ROUND(I232*H232,2)</f>
        <v>230.59</v>
      </c>
      <c r="BL232" s="14" t="s">
        <v>156</v>
      </c>
      <c r="BM232" s="229" t="s">
        <v>761</v>
      </c>
    </row>
    <row r="233" s="2" customFormat="1" ht="33" customHeight="1">
      <c r="A233" s="29"/>
      <c r="B233" s="30"/>
      <c r="C233" s="218" t="s">
        <v>762</v>
      </c>
      <c r="D233" s="218" t="s">
        <v>125</v>
      </c>
      <c r="E233" s="219" t="s">
        <v>763</v>
      </c>
      <c r="F233" s="220" t="s">
        <v>764</v>
      </c>
      <c r="G233" s="221" t="s">
        <v>387</v>
      </c>
      <c r="H233" s="222">
        <v>591.25</v>
      </c>
      <c r="I233" s="223">
        <v>4.3499999999999996</v>
      </c>
      <c r="J233" s="223">
        <f>ROUND(I233*H233,2)</f>
        <v>2571.9400000000001</v>
      </c>
      <c r="K233" s="224"/>
      <c r="L233" s="35"/>
      <c r="M233" s="225" t="s">
        <v>1</v>
      </c>
      <c r="N233" s="226" t="s">
        <v>39</v>
      </c>
      <c r="O233" s="227">
        <v>0</v>
      </c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29" t="s">
        <v>156</v>
      </c>
      <c r="AT233" s="229" t="s">
        <v>125</v>
      </c>
      <c r="AU233" s="229" t="s">
        <v>130</v>
      </c>
      <c r="AY233" s="14" t="s">
        <v>122</v>
      </c>
      <c r="BE233" s="230">
        <f>IF(N233="základná",J233,0)</f>
        <v>0</v>
      </c>
      <c r="BF233" s="230">
        <f>IF(N233="znížená",J233,0)</f>
        <v>2571.9400000000001</v>
      </c>
      <c r="BG233" s="230">
        <f>IF(N233="zákl. prenesená",J233,0)</f>
        <v>0</v>
      </c>
      <c r="BH233" s="230">
        <f>IF(N233="zníž. prenesená",J233,0)</f>
        <v>0</v>
      </c>
      <c r="BI233" s="230">
        <f>IF(N233="nulová",J233,0)</f>
        <v>0</v>
      </c>
      <c r="BJ233" s="14" t="s">
        <v>130</v>
      </c>
      <c r="BK233" s="230">
        <f>ROUND(I233*H233,2)</f>
        <v>2571.9400000000001</v>
      </c>
      <c r="BL233" s="14" t="s">
        <v>156</v>
      </c>
      <c r="BM233" s="229" t="s">
        <v>765</v>
      </c>
    </row>
    <row r="234" s="2" customFormat="1" ht="24.15" customHeight="1">
      <c r="A234" s="29"/>
      <c r="B234" s="30"/>
      <c r="C234" s="231" t="s">
        <v>295</v>
      </c>
      <c r="D234" s="231" t="s">
        <v>119</v>
      </c>
      <c r="E234" s="232" t="s">
        <v>750</v>
      </c>
      <c r="F234" s="233" t="s">
        <v>751</v>
      </c>
      <c r="G234" s="234" t="s">
        <v>387</v>
      </c>
      <c r="H234" s="235">
        <v>679.94000000000005</v>
      </c>
      <c r="I234" s="236">
        <v>5.6500000000000004</v>
      </c>
      <c r="J234" s="236">
        <f>ROUND(I234*H234,2)</f>
        <v>3841.6599999999999</v>
      </c>
      <c r="K234" s="237"/>
      <c r="L234" s="238"/>
      <c r="M234" s="239" t="s">
        <v>1</v>
      </c>
      <c r="N234" s="240" t="s">
        <v>39</v>
      </c>
      <c r="O234" s="227">
        <v>0</v>
      </c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229" t="s">
        <v>183</v>
      </c>
      <c r="AT234" s="229" t="s">
        <v>119</v>
      </c>
      <c r="AU234" s="229" t="s">
        <v>130</v>
      </c>
      <c r="AY234" s="14" t="s">
        <v>122</v>
      </c>
      <c r="BE234" s="230">
        <f>IF(N234="základná",J234,0)</f>
        <v>0</v>
      </c>
      <c r="BF234" s="230">
        <f>IF(N234="znížená",J234,0)</f>
        <v>3841.6599999999999</v>
      </c>
      <c r="BG234" s="230">
        <f>IF(N234="zákl. prenesená",J234,0)</f>
        <v>0</v>
      </c>
      <c r="BH234" s="230">
        <f>IF(N234="zníž. prenesená",J234,0)</f>
        <v>0</v>
      </c>
      <c r="BI234" s="230">
        <f>IF(N234="nulová",J234,0)</f>
        <v>0</v>
      </c>
      <c r="BJ234" s="14" t="s">
        <v>130</v>
      </c>
      <c r="BK234" s="230">
        <f>ROUND(I234*H234,2)</f>
        <v>3841.6599999999999</v>
      </c>
      <c r="BL234" s="14" t="s">
        <v>156</v>
      </c>
      <c r="BM234" s="229" t="s">
        <v>766</v>
      </c>
    </row>
    <row r="235" s="2" customFormat="1" ht="37.8" customHeight="1">
      <c r="A235" s="29"/>
      <c r="B235" s="30"/>
      <c r="C235" s="218" t="s">
        <v>767</v>
      </c>
      <c r="D235" s="218" t="s">
        <v>125</v>
      </c>
      <c r="E235" s="219" t="s">
        <v>768</v>
      </c>
      <c r="F235" s="220" t="s">
        <v>769</v>
      </c>
      <c r="G235" s="221" t="s">
        <v>387</v>
      </c>
      <c r="H235" s="222">
        <v>591.25</v>
      </c>
      <c r="I235" s="223">
        <v>5.1299999999999999</v>
      </c>
      <c r="J235" s="223">
        <f>ROUND(I235*H235,2)</f>
        <v>3033.1100000000001</v>
      </c>
      <c r="K235" s="224"/>
      <c r="L235" s="35"/>
      <c r="M235" s="225" t="s">
        <v>1</v>
      </c>
      <c r="N235" s="226" t="s">
        <v>39</v>
      </c>
      <c r="O235" s="227">
        <v>0</v>
      </c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29" t="s">
        <v>156</v>
      </c>
      <c r="AT235" s="229" t="s">
        <v>125</v>
      </c>
      <c r="AU235" s="229" t="s">
        <v>130</v>
      </c>
      <c r="AY235" s="14" t="s">
        <v>122</v>
      </c>
      <c r="BE235" s="230">
        <f>IF(N235="základná",J235,0)</f>
        <v>0</v>
      </c>
      <c r="BF235" s="230">
        <f>IF(N235="znížená",J235,0)</f>
        <v>3033.1100000000001</v>
      </c>
      <c r="BG235" s="230">
        <f>IF(N235="zákl. prenesená",J235,0)</f>
        <v>0</v>
      </c>
      <c r="BH235" s="230">
        <f>IF(N235="zníž. prenesená",J235,0)</f>
        <v>0</v>
      </c>
      <c r="BI235" s="230">
        <f>IF(N235="nulová",J235,0)</f>
        <v>0</v>
      </c>
      <c r="BJ235" s="14" t="s">
        <v>130</v>
      </c>
      <c r="BK235" s="230">
        <f>ROUND(I235*H235,2)</f>
        <v>3033.1100000000001</v>
      </c>
      <c r="BL235" s="14" t="s">
        <v>156</v>
      </c>
      <c r="BM235" s="229" t="s">
        <v>770</v>
      </c>
    </row>
    <row r="236" s="2" customFormat="1" ht="24.15" customHeight="1">
      <c r="A236" s="29"/>
      <c r="B236" s="30"/>
      <c r="C236" s="231" t="s">
        <v>296</v>
      </c>
      <c r="D236" s="231" t="s">
        <v>119</v>
      </c>
      <c r="E236" s="232" t="s">
        <v>771</v>
      </c>
      <c r="F236" s="233" t="s">
        <v>772</v>
      </c>
      <c r="G236" s="234" t="s">
        <v>387</v>
      </c>
      <c r="H236" s="235">
        <v>679.94000000000005</v>
      </c>
      <c r="I236" s="236">
        <v>10.789999999999999</v>
      </c>
      <c r="J236" s="236">
        <f>ROUND(I236*H236,2)</f>
        <v>7336.5500000000002</v>
      </c>
      <c r="K236" s="237"/>
      <c r="L236" s="238"/>
      <c r="M236" s="239" t="s">
        <v>1</v>
      </c>
      <c r="N236" s="240" t="s">
        <v>39</v>
      </c>
      <c r="O236" s="227">
        <v>0</v>
      </c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29" t="s">
        <v>183</v>
      </c>
      <c r="AT236" s="229" t="s">
        <v>119</v>
      </c>
      <c r="AU236" s="229" t="s">
        <v>130</v>
      </c>
      <c r="AY236" s="14" t="s">
        <v>122</v>
      </c>
      <c r="BE236" s="230">
        <f>IF(N236="základná",J236,0)</f>
        <v>0</v>
      </c>
      <c r="BF236" s="230">
        <f>IF(N236="znížená",J236,0)</f>
        <v>7336.5500000000002</v>
      </c>
      <c r="BG236" s="230">
        <f>IF(N236="zákl. prenesená",J236,0)</f>
        <v>0</v>
      </c>
      <c r="BH236" s="230">
        <f>IF(N236="zníž. prenesená",J236,0)</f>
        <v>0</v>
      </c>
      <c r="BI236" s="230">
        <f>IF(N236="nulová",J236,0)</f>
        <v>0</v>
      </c>
      <c r="BJ236" s="14" t="s">
        <v>130</v>
      </c>
      <c r="BK236" s="230">
        <f>ROUND(I236*H236,2)</f>
        <v>7336.5500000000002</v>
      </c>
      <c r="BL236" s="14" t="s">
        <v>156</v>
      </c>
      <c r="BM236" s="229" t="s">
        <v>773</v>
      </c>
    </row>
    <row r="237" s="2" customFormat="1" ht="21.75" customHeight="1">
      <c r="A237" s="29"/>
      <c r="B237" s="30"/>
      <c r="C237" s="231" t="s">
        <v>774</v>
      </c>
      <c r="D237" s="231" t="s">
        <v>119</v>
      </c>
      <c r="E237" s="232" t="s">
        <v>775</v>
      </c>
      <c r="F237" s="233" t="s">
        <v>776</v>
      </c>
      <c r="G237" s="234" t="s">
        <v>138</v>
      </c>
      <c r="H237" s="235">
        <v>3547.5</v>
      </c>
      <c r="I237" s="236">
        <v>0.91000000000000003</v>
      </c>
      <c r="J237" s="236">
        <f>ROUND(I237*H237,2)</f>
        <v>3228.23</v>
      </c>
      <c r="K237" s="237"/>
      <c r="L237" s="238"/>
      <c r="M237" s="239" t="s">
        <v>1</v>
      </c>
      <c r="N237" s="240" t="s">
        <v>39</v>
      </c>
      <c r="O237" s="227">
        <v>0</v>
      </c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229" t="s">
        <v>183</v>
      </c>
      <c r="AT237" s="229" t="s">
        <v>119</v>
      </c>
      <c r="AU237" s="229" t="s">
        <v>130</v>
      </c>
      <c r="AY237" s="14" t="s">
        <v>122</v>
      </c>
      <c r="BE237" s="230">
        <f>IF(N237="základná",J237,0)</f>
        <v>0</v>
      </c>
      <c r="BF237" s="230">
        <f>IF(N237="znížená",J237,0)</f>
        <v>3228.23</v>
      </c>
      <c r="BG237" s="230">
        <f>IF(N237="zákl. prenesená",J237,0)</f>
        <v>0</v>
      </c>
      <c r="BH237" s="230">
        <f>IF(N237="zníž. prenesená",J237,0)</f>
        <v>0</v>
      </c>
      <c r="BI237" s="230">
        <f>IF(N237="nulová",J237,0)</f>
        <v>0</v>
      </c>
      <c r="BJ237" s="14" t="s">
        <v>130</v>
      </c>
      <c r="BK237" s="230">
        <f>ROUND(I237*H237,2)</f>
        <v>3228.23</v>
      </c>
      <c r="BL237" s="14" t="s">
        <v>156</v>
      </c>
      <c r="BM237" s="229" t="s">
        <v>777</v>
      </c>
    </row>
    <row r="238" s="2" customFormat="1" ht="44.25" customHeight="1">
      <c r="A238" s="29"/>
      <c r="B238" s="30"/>
      <c r="C238" s="218" t="s">
        <v>611</v>
      </c>
      <c r="D238" s="218" t="s">
        <v>125</v>
      </c>
      <c r="E238" s="219" t="s">
        <v>778</v>
      </c>
      <c r="F238" s="220" t="s">
        <v>779</v>
      </c>
      <c r="G238" s="221" t="s">
        <v>387</v>
      </c>
      <c r="H238" s="222">
        <v>63.100000000000001</v>
      </c>
      <c r="I238" s="223">
        <v>8.5700000000000003</v>
      </c>
      <c r="J238" s="223">
        <f>ROUND(I238*H238,2)</f>
        <v>540.76999999999998</v>
      </c>
      <c r="K238" s="224"/>
      <c r="L238" s="35"/>
      <c r="M238" s="225" t="s">
        <v>1</v>
      </c>
      <c r="N238" s="226" t="s">
        <v>39</v>
      </c>
      <c r="O238" s="227">
        <v>0</v>
      </c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29" t="s">
        <v>156</v>
      </c>
      <c r="AT238" s="229" t="s">
        <v>125</v>
      </c>
      <c r="AU238" s="229" t="s">
        <v>130</v>
      </c>
      <c r="AY238" s="14" t="s">
        <v>122</v>
      </c>
      <c r="BE238" s="230">
        <f>IF(N238="základná",J238,0)</f>
        <v>0</v>
      </c>
      <c r="BF238" s="230">
        <f>IF(N238="znížená",J238,0)</f>
        <v>540.76999999999998</v>
      </c>
      <c r="BG238" s="230">
        <f>IF(N238="zákl. prenesená",J238,0)</f>
        <v>0</v>
      </c>
      <c r="BH238" s="230">
        <f>IF(N238="zníž. prenesená",J238,0)</f>
        <v>0</v>
      </c>
      <c r="BI238" s="230">
        <f>IF(N238="nulová",J238,0)</f>
        <v>0</v>
      </c>
      <c r="BJ238" s="14" t="s">
        <v>130</v>
      </c>
      <c r="BK238" s="230">
        <f>ROUND(I238*H238,2)</f>
        <v>540.76999999999998</v>
      </c>
      <c r="BL238" s="14" t="s">
        <v>156</v>
      </c>
      <c r="BM238" s="229" t="s">
        <v>780</v>
      </c>
    </row>
    <row r="239" s="2" customFormat="1" ht="24.15" customHeight="1">
      <c r="A239" s="29"/>
      <c r="B239" s="30"/>
      <c r="C239" s="231" t="s">
        <v>781</v>
      </c>
      <c r="D239" s="231" t="s">
        <v>119</v>
      </c>
      <c r="E239" s="232" t="s">
        <v>771</v>
      </c>
      <c r="F239" s="233" t="s">
        <v>772</v>
      </c>
      <c r="G239" s="234" t="s">
        <v>387</v>
      </c>
      <c r="H239" s="235">
        <v>35.479999999999997</v>
      </c>
      <c r="I239" s="236">
        <v>10.789999999999999</v>
      </c>
      <c r="J239" s="236">
        <f>ROUND(I239*H239,2)</f>
        <v>382.82999999999998</v>
      </c>
      <c r="K239" s="237"/>
      <c r="L239" s="238"/>
      <c r="M239" s="239" t="s">
        <v>1</v>
      </c>
      <c r="N239" s="240" t="s">
        <v>39</v>
      </c>
      <c r="O239" s="227">
        <v>0</v>
      </c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29" t="s">
        <v>183</v>
      </c>
      <c r="AT239" s="229" t="s">
        <v>119</v>
      </c>
      <c r="AU239" s="229" t="s">
        <v>130</v>
      </c>
      <c r="AY239" s="14" t="s">
        <v>122</v>
      </c>
      <c r="BE239" s="230">
        <f>IF(N239="základná",J239,0)</f>
        <v>0</v>
      </c>
      <c r="BF239" s="230">
        <f>IF(N239="znížená",J239,0)</f>
        <v>382.82999999999998</v>
      </c>
      <c r="BG239" s="230">
        <f>IF(N239="zákl. prenesená",J239,0)</f>
        <v>0</v>
      </c>
      <c r="BH239" s="230">
        <f>IF(N239="zníž. prenesená",J239,0)</f>
        <v>0</v>
      </c>
      <c r="BI239" s="230">
        <f>IF(N239="nulová",J239,0)</f>
        <v>0</v>
      </c>
      <c r="BJ239" s="14" t="s">
        <v>130</v>
      </c>
      <c r="BK239" s="230">
        <f>ROUND(I239*H239,2)</f>
        <v>382.82999999999998</v>
      </c>
      <c r="BL239" s="14" t="s">
        <v>156</v>
      </c>
      <c r="BM239" s="229" t="s">
        <v>782</v>
      </c>
    </row>
    <row r="240" s="2" customFormat="1" ht="21.75" customHeight="1">
      <c r="A240" s="29"/>
      <c r="B240" s="30"/>
      <c r="C240" s="231" t="s">
        <v>614</v>
      </c>
      <c r="D240" s="231" t="s">
        <v>119</v>
      </c>
      <c r="E240" s="232" t="s">
        <v>775</v>
      </c>
      <c r="F240" s="233" t="s">
        <v>776</v>
      </c>
      <c r="G240" s="234" t="s">
        <v>138</v>
      </c>
      <c r="H240" s="235">
        <v>256.81999999999999</v>
      </c>
      <c r="I240" s="236">
        <v>0.91000000000000003</v>
      </c>
      <c r="J240" s="236">
        <f>ROUND(I240*H240,2)</f>
        <v>233.71000000000001</v>
      </c>
      <c r="K240" s="237"/>
      <c r="L240" s="238"/>
      <c r="M240" s="239" t="s">
        <v>1</v>
      </c>
      <c r="N240" s="240" t="s">
        <v>39</v>
      </c>
      <c r="O240" s="227">
        <v>0</v>
      </c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229" t="s">
        <v>183</v>
      </c>
      <c r="AT240" s="229" t="s">
        <v>119</v>
      </c>
      <c r="AU240" s="229" t="s">
        <v>130</v>
      </c>
      <c r="AY240" s="14" t="s">
        <v>122</v>
      </c>
      <c r="BE240" s="230">
        <f>IF(N240="základná",J240,0)</f>
        <v>0</v>
      </c>
      <c r="BF240" s="230">
        <f>IF(N240="znížená",J240,0)</f>
        <v>233.71000000000001</v>
      </c>
      <c r="BG240" s="230">
        <f>IF(N240="zákl. prenesená",J240,0)</f>
        <v>0</v>
      </c>
      <c r="BH240" s="230">
        <f>IF(N240="zníž. prenesená",J240,0)</f>
        <v>0</v>
      </c>
      <c r="BI240" s="230">
        <f>IF(N240="nulová",J240,0)</f>
        <v>0</v>
      </c>
      <c r="BJ240" s="14" t="s">
        <v>130</v>
      </c>
      <c r="BK240" s="230">
        <f>ROUND(I240*H240,2)</f>
        <v>233.71000000000001</v>
      </c>
      <c r="BL240" s="14" t="s">
        <v>156</v>
      </c>
      <c r="BM240" s="229" t="s">
        <v>783</v>
      </c>
    </row>
    <row r="241" s="2" customFormat="1" ht="24.15" customHeight="1">
      <c r="A241" s="29"/>
      <c r="B241" s="30"/>
      <c r="C241" s="218" t="s">
        <v>784</v>
      </c>
      <c r="D241" s="218" t="s">
        <v>125</v>
      </c>
      <c r="E241" s="219" t="s">
        <v>785</v>
      </c>
      <c r="F241" s="220" t="s">
        <v>786</v>
      </c>
      <c r="G241" s="221" t="s">
        <v>138</v>
      </c>
      <c r="H241" s="222">
        <v>3</v>
      </c>
      <c r="I241" s="223">
        <v>6.0199999999999996</v>
      </c>
      <c r="J241" s="223">
        <f>ROUND(I241*H241,2)</f>
        <v>18.059999999999999</v>
      </c>
      <c r="K241" s="224"/>
      <c r="L241" s="35"/>
      <c r="M241" s="225" t="s">
        <v>1</v>
      </c>
      <c r="N241" s="226" t="s">
        <v>39</v>
      </c>
      <c r="O241" s="227">
        <v>0</v>
      </c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29" t="s">
        <v>156</v>
      </c>
      <c r="AT241" s="229" t="s">
        <v>125</v>
      </c>
      <c r="AU241" s="229" t="s">
        <v>130</v>
      </c>
      <c r="AY241" s="14" t="s">
        <v>122</v>
      </c>
      <c r="BE241" s="230">
        <f>IF(N241="základná",J241,0)</f>
        <v>0</v>
      </c>
      <c r="BF241" s="230">
        <f>IF(N241="znížená",J241,0)</f>
        <v>18.059999999999999</v>
      </c>
      <c r="BG241" s="230">
        <f>IF(N241="zákl. prenesená",J241,0)</f>
        <v>0</v>
      </c>
      <c r="BH241" s="230">
        <f>IF(N241="zníž. prenesená",J241,0)</f>
        <v>0</v>
      </c>
      <c r="BI241" s="230">
        <f>IF(N241="nulová",J241,0)</f>
        <v>0</v>
      </c>
      <c r="BJ241" s="14" t="s">
        <v>130</v>
      </c>
      <c r="BK241" s="230">
        <f>ROUND(I241*H241,2)</f>
        <v>18.059999999999999</v>
      </c>
      <c r="BL241" s="14" t="s">
        <v>156</v>
      </c>
      <c r="BM241" s="229" t="s">
        <v>787</v>
      </c>
    </row>
    <row r="242" s="2" customFormat="1" ht="16.5" customHeight="1">
      <c r="A242" s="29"/>
      <c r="B242" s="30"/>
      <c r="C242" s="231" t="s">
        <v>618</v>
      </c>
      <c r="D242" s="231" t="s">
        <v>119</v>
      </c>
      <c r="E242" s="232" t="s">
        <v>788</v>
      </c>
      <c r="F242" s="233" t="s">
        <v>789</v>
      </c>
      <c r="G242" s="234" t="s">
        <v>138</v>
      </c>
      <c r="H242" s="235">
        <v>3</v>
      </c>
      <c r="I242" s="236">
        <v>12.970000000000001</v>
      </c>
      <c r="J242" s="236">
        <f>ROUND(I242*H242,2)</f>
        <v>38.909999999999997</v>
      </c>
      <c r="K242" s="237"/>
      <c r="L242" s="238"/>
      <c r="M242" s="239" t="s">
        <v>1</v>
      </c>
      <c r="N242" s="240" t="s">
        <v>39</v>
      </c>
      <c r="O242" s="227">
        <v>0</v>
      </c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229" t="s">
        <v>183</v>
      </c>
      <c r="AT242" s="229" t="s">
        <v>119</v>
      </c>
      <c r="AU242" s="229" t="s">
        <v>130</v>
      </c>
      <c r="AY242" s="14" t="s">
        <v>122</v>
      </c>
      <c r="BE242" s="230">
        <f>IF(N242="základná",J242,0)</f>
        <v>0</v>
      </c>
      <c r="BF242" s="230">
        <f>IF(N242="znížená",J242,0)</f>
        <v>38.909999999999997</v>
      </c>
      <c r="BG242" s="230">
        <f>IF(N242="zákl. prenesená",J242,0)</f>
        <v>0</v>
      </c>
      <c r="BH242" s="230">
        <f>IF(N242="zníž. prenesená",J242,0)</f>
        <v>0</v>
      </c>
      <c r="BI242" s="230">
        <f>IF(N242="nulová",J242,0)</f>
        <v>0</v>
      </c>
      <c r="BJ242" s="14" t="s">
        <v>130</v>
      </c>
      <c r="BK242" s="230">
        <f>ROUND(I242*H242,2)</f>
        <v>38.909999999999997</v>
      </c>
      <c r="BL242" s="14" t="s">
        <v>156</v>
      </c>
      <c r="BM242" s="229" t="s">
        <v>790</v>
      </c>
    </row>
    <row r="243" s="2" customFormat="1" ht="16.5" customHeight="1">
      <c r="A243" s="29"/>
      <c r="B243" s="30"/>
      <c r="C243" s="231" t="s">
        <v>728</v>
      </c>
      <c r="D243" s="231" t="s">
        <v>119</v>
      </c>
      <c r="E243" s="232" t="s">
        <v>791</v>
      </c>
      <c r="F243" s="233" t="s">
        <v>792</v>
      </c>
      <c r="G243" s="234" t="s">
        <v>138</v>
      </c>
      <c r="H243" s="235">
        <v>15</v>
      </c>
      <c r="I243" s="236">
        <v>0.26000000000000001</v>
      </c>
      <c r="J243" s="236">
        <f>ROUND(I243*H243,2)</f>
        <v>3.8999999999999999</v>
      </c>
      <c r="K243" s="237"/>
      <c r="L243" s="238"/>
      <c r="M243" s="239" t="s">
        <v>1</v>
      </c>
      <c r="N243" s="240" t="s">
        <v>39</v>
      </c>
      <c r="O243" s="227">
        <v>0</v>
      </c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229" t="s">
        <v>183</v>
      </c>
      <c r="AT243" s="229" t="s">
        <v>119</v>
      </c>
      <c r="AU243" s="229" t="s">
        <v>130</v>
      </c>
      <c r="AY243" s="14" t="s">
        <v>122</v>
      </c>
      <c r="BE243" s="230">
        <f>IF(N243="základná",J243,0)</f>
        <v>0</v>
      </c>
      <c r="BF243" s="230">
        <f>IF(N243="znížená",J243,0)</f>
        <v>3.8999999999999999</v>
      </c>
      <c r="BG243" s="230">
        <f>IF(N243="zákl. prenesená",J243,0)</f>
        <v>0</v>
      </c>
      <c r="BH243" s="230">
        <f>IF(N243="zníž. prenesená",J243,0)</f>
        <v>0</v>
      </c>
      <c r="BI243" s="230">
        <f>IF(N243="nulová",J243,0)</f>
        <v>0</v>
      </c>
      <c r="BJ243" s="14" t="s">
        <v>130</v>
      </c>
      <c r="BK243" s="230">
        <f>ROUND(I243*H243,2)</f>
        <v>3.8999999999999999</v>
      </c>
      <c r="BL243" s="14" t="s">
        <v>156</v>
      </c>
      <c r="BM243" s="229" t="s">
        <v>793</v>
      </c>
    </row>
    <row r="244" s="2" customFormat="1" ht="24.15" customHeight="1">
      <c r="A244" s="29"/>
      <c r="B244" s="30"/>
      <c r="C244" s="218" t="s">
        <v>621</v>
      </c>
      <c r="D244" s="218" t="s">
        <v>125</v>
      </c>
      <c r="E244" s="219" t="s">
        <v>794</v>
      </c>
      <c r="F244" s="220" t="s">
        <v>795</v>
      </c>
      <c r="G244" s="221" t="s">
        <v>138</v>
      </c>
      <c r="H244" s="222">
        <v>3</v>
      </c>
      <c r="I244" s="223">
        <v>31.219999999999999</v>
      </c>
      <c r="J244" s="223">
        <f>ROUND(I244*H244,2)</f>
        <v>93.659999999999997</v>
      </c>
      <c r="K244" s="224"/>
      <c r="L244" s="35"/>
      <c r="M244" s="225" t="s">
        <v>1</v>
      </c>
      <c r="N244" s="226" t="s">
        <v>39</v>
      </c>
      <c r="O244" s="227">
        <v>0</v>
      </c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29" t="s">
        <v>156</v>
      </c>
      <c r="AT244" s="229" t="s">
        <v>125</v>
      </c>
      <c r="AU244" s="229" t="s">
        <v>130</v>
      </c>
      <c r="AY244" s="14" t="s">
        <v>122</v>
      </c>
      <c r="BE244" s="230">
        <f>IF(N244="základná",J244,0)</f>
        <v>0</v>
      </c>
      <c r="BF244" s="230">
        <f>IF(N244="znížená",J244,0)</f>
        <v>93.659999999999997</v>
      </c>
      <c r="BG244" s="230">
        <f>IF(N244="zákl. prenesená",J244,0)</f>
        <v>0</v>
      </c>
      <c r="BH244" s="230">
        <f>IF(N244="zníž. prenesená",J244,0)</f>
        <v>0</v>
      </c>
      <c r="BI244" s="230">
        <f>IF(N244="nulová",J244,0)</f>
        <v>0</v>
      </c>
      <c r="BJ244" s="14" t="s">
        <v>130</v>
      </c>
      <c r="BK244" s="230">
        <f>ROUND(I244*H244,2)</f>
        <v>93.659999999999997</v>
      </c>
      <c r="BL244" s="14" t="s">
        <v>156</v>
      </c>
      <c r="BM244" s="229" t="s">
        <v>796</v>
      </c>
    </row>
    <row r="245" s="2" customFormat="1" ht="24.15" customHeight="1">
      <c r="A245" s="29"/>
      <c r="B245" s="30"/>
      <c r="C245" s="231" t="s">
        <v>797</v>
      </c>
      <c r="D245" s="231" t="s">
        <v>119</v>
      </c>
      <c r="E245" s="232" t="s">
        <v>798</v>
      </c>
      <c r="F245" s="233" t="s">
        <v>799</v>
      </c>
      <c r="G245" s="234" t="s">
        <v>387</v>
      </c>
      <c r="H245" s="235">
        <v>0.85999999999999999</v>
      </c>
      <c r="I245" s="236">
        <v>11.710000000000001</v>
      </c>
      <c r="J245" s="236">
        <f>ROUND(I245*H245,2)</f>
        <v>10.07</v>
      </c>
      <c r="K245" s="237"/>
      <c r="L245" s="238"/>
      <c r="M245" s="239" t="s">
        <v>1</v>
      </c>
      <c r="N245" s="240" t="s">
        <v>39</v>
      </c>
      <c r="O245" s="227">
        <v>0</v>
      </c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29" t="s">
        <v>183</v>
      </c>
      <c r="AT245" s="229" t="s">
        <v>119</v>
      </c>
      <c r="AU245" s="229" t="s">
        <v>130</v>
      </c>
      <c r="AY245" s="14" t="s">
        <v>122</v>
      </c>
      <c r="BE245" s="230">
        <f>IF(N245="základná",J245,0)</f>
        <v>0</v>
      </c>
      <c r="BF245" s="230">
        <f>IF(N245="znížená",J245,0)</f>
        <v>10.07</v>
      </c>
      <c r="BG245" s="230">
        <f>IF(N245="zákl. prenesená",J245,0)</f>
        <v>0</v>
      </c>
      <c r="BH245" s="230">
        <f>IF(N245="zníž. prenesená",J245,0)</f>
        <v>0</v>
      </c>
      <c r="BI245" s="230">
        <f>IF(N245="nulová",J245,0)</f>
        <v>0</v>
      </c>
      <c r="BJ245" s="14" t="s">
        <v>130</v>
      </c>
      <c r="BK245" s="230">
        <f>ROUND(I245*H245,2)</f>
        <v>10.07</v>
      </c>
      <c r="BL245" s="14" t="s">
        <v>156</v>
      </c>
      <c r="BM245" s="229" t="s">
        <v>800</v>
      </c>
    </row>
    <row r="246" s="2" customFormat="1" ht="24.15" customHeight="1">
      <c r="A246" s="29"/>
      <c r="B246" s="30"/>
      <c r="C246" s="218" t="s">
        <v>625</v>
      </c>
      <c r="D246" s="218" t="s">
        <v>125</v>
      </c>
      <c r="E246" s="219" t="s">
        <v>801</v>
      </c>
      <c r="F246" s="220" t="s">
        <v>802</v>
      </c>
      <c r="G246" s="221" t="s">
        <v>138</v>
      </c>
      <c r="H246" s="222">
        <v>2</v>
      </c>
      <c r="I246" s="223">
        <v>49.899999999999999</v>
      </c>
      <c r="J246" s="223">
        <f>ROUND(I246*H246,2)</f>
        <v>99.799999999999997</v>
      </c>
      <c r="K246" s="224"/>
      <c r="L246" s="35"/>
      <c r="M246" s="225" t="s">
        <v>1</v>
      </c>
      <c r="N246" s="226" t="s">
        <v>39</v>
      </c>
      <c r="O246" s="227">
        <v>0</v>
      </c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229" t="s">
        <v>156</v>
      </c>
      <c r="AT246" s="229" t="s">
        <v>125</v>
      </c>
      <c r="AU246" s="229" t="s">
        <v>130</v>
      </c>
      <c r="AY246" s="14" t="s">
        <v>122</v>
      </c>
      <c r="BE246" s="230">
        <f>IF(N246="základná",J246,0)</f>
        <v>0</v>
      </c>
      <c r="BF246" s="230">
        <f>IF(N246="znížená",J246,0)</f>
        <v>99.799999999999997</v>
      </c>
      <c r="BG246" s="230">
        <f>IF(N246="zákl. prenesená",J246,0)</f>
        <v>0</v>
      </c>
      <c r="BH246" s="230">
        <f>IF(N246="zníž. prenesená",J246,0)</f>
        <v>0</v>
      </c>
      <c r="BI246" s="230">
        <f>IF(N246="nulová",J246,0)</f>
        <v>0</v>
      </c>
      <c r="BJ246" s="14" t="s">
        <v>130</v>
      </c>
      <c r="BK246" s="230">
        <f>ROUND(I246*H246,2)</f>
        <v>99.799999999999997</v>
      </c>
      <c r="BL246" s="14" t="s">
        <v>156</v>
      </c>
      <c r="BM246" s="229" t="s">
        <v>803</v>
      </c>
    </row>
    <row r="247" s="2" customFormat="1" ht="37.8" customHeight="1">
      <c r="A247" s="29"/>
      <c r="B247" s="30"/>
      <c r="C247" s="231" t="s">
        <v>804</v>
      </c>
      <c r="D247" s="231" t="s">
        <v>119</v>
      </c>
      <c r="E247" s="232" t="s">
        <v>805</v>
      </c>
      <c r="F247" s="233" t="s">
        <v>806</v>
      </c>
      <c r="G247" s="234" t="s">
        <v>387</v>
      </c>
      <c r="H247" s="235">
        <v>0.91000000000000003</v>
      </c>
      <c r="I247" s="236">
        <v>10.41</v>
      </c>
      <c r="J247" s="236">
        <f>ROUND(I247*H247,2)</f>
        <v>9.4700000000000006</v>
      </c>
      <c r="K247" s="237"/>
      <c r="L247" s="238"/>
      <c r="M247" s="239" t="s">
        <v>1</v>
      </c>
      <c r="N247" s="240" t="s">
        <v>39</v>
      </c>
      <c r="O247" s="227">
        <v>0</v>
      </c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29" t="s">
        <v>183</v>
      </c>
      <c r="AT247" s="229" t="s">
        <v>119</v>
      </c>
      <c r="AU247" s="229" t="s">
        <v>130</v>
      </c>
      <c r="AY247" s="14" t="s">
        <v>122</v>
      </c>
      <c r="BE247" s="230">
        <f>IF(N247="základná",J247,0)</f>
        <v>0</v>
      </c>
      <c r="BF247" s="230">
        <f>IF(N247="znížená",J247,0)</f>
        <v>9.4700000000000006</v>
      </c>
      <c r="BG247" s="230">
        <f>IF(N247="zákl. prenesená",J247,0)</f>
        <v>0</v>
      </c>
      <c r="BH247" s="230">
        <f>IF(N247="zníž. prenesená",J247,0)</f>
        <v>0</v>
      </c>
      <c r="BI247" s="230">
        <f>IF(N247="nulová",J247,0)</f>
        <v>0</v>
      </c>
      <c r="BJ247" s="14" t="s">
        <v>130</v>
      </c>
      <c r="BK247" s="230">
        <f>ROUND(I247*H247,2)</f>
        <v>9.4700000000000006</v>
      </c>
      <c r="BL247" s="14" t="s">
        <v>156</v>
      </c>
      <c r="BM247" s="229" t="s">
        <v>807</v>
      </c>
    </row>
    <row r="248" s="2" customFormat="1" ht="21.75" customHeight="1">
      <c r="A248" s="29"/>
      <c r="B248" s="30"/>
      <c r="C248" s="218" t="s">
        <v>628</v>
      </c>
      <c r="D248" s="218" t="s">
        <v>125</v>
      </c>
      <c r="E248" s="219" t="s">
        <v>808</v>
      </c>
      <c r="F248" s="220" t="s">
        <v>809</v>
      </c>
      <c r="G248" s="221" t="s">
        <v>138</v>
      </c>
      <c r="H248" s="222">
        <v>4</v>
      </c>
      <c r="I248" s="223">
        <v>4.96</v>
      </c>
      <c r="J248" s="223">
        <f>ROUND(I248*H248,2)</f>
        <v>19.84</v>
      </c>
      <c r="K248" s="224"/>
      <c r="L248" s="35"/>
      <c r="M248" s="225" t="s">
        <v>1</v>
      </c>
      <c r="N248" s="226" t="s">
        <v>39</v>
      </c>
      <c r="O248" s="227">
        <v>0</v>
      </c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229" t="s">
        <v>156</v>
      </c>
      <c r="AT248" s="229" t="s">
        <v>125</v>
      </c>
      <c r="AU248" s="229" t="s">
        <v>130</v>
      </c>
      <c r="AY248" s="14" t="s">
        <v>122</v>
      </c>
      <c r="BE248" s="230">
        <f>IF(N248="základná",J248,0)</f>
        <v>0</v>
      </c>
      <c r="BF248" s="230">
        <f>IF(N248="znížená",J248,0)</f>
        <v>19.84</v>
      </c>
      <c r="BG248" s="230">
        <f>IF(N248="zákl. prenesená",J248,0)</f>
        <v>0</v>
      </c>
      <c r="BH248" s="230">
        <f>IF(N248="zníž. prenesená",J248,0)</f>
        <v>0</v>
      </c>
      <c r="BI248" s="230">
        <f>IF(N248="nulová",J248,0)</f>
        <v>0</v>
      </c>
      <c r="BJ248" s="14" t="s">
        <v>130</v>
      </c>
      <c r="BK248" s="230">
        <f>ROUND(I248*H248,2)</f>
        <v>19.84</v>
      </c>
      <c r="BL248" s="14" t="s">
        <v>156</v>
      </c>
      <c r="BM248" s="229" t="s">
        <v>810</v>
      </c>
    </row>
    <row r="249" s="2" customFormat="1" ht="24.15" customHeight="1">
      <c r="A249" s="29"/>
      <c r="B249" s="30"/>
      <c r="C249" s="231" t="s">
        <v>811</v>
      </c>
      <c r="D249" s="231" t="s">
        <v>119</v>
      </c>
      <c r="E249" s="232" t="s">
        <v>812</v>
      </c>
      <c r="F249" s="233" t="s">
        <v>813</v>
      </c>
      <c r="G249" s="234" t="s">
        <v>387</v>
      </c>
      <c r="H249" s="235">
        <v>1.6000000000000001</v>
      </c>
      <c r="I249" s="236">
        <v>8.6799999999999997</v>
      </c>
      <c r="J249" s="236">
        <f>ROUND(I249*H249,2)</f>
        <v>13.890000000000001</v>
      </c>
      <c r="K249" s="237"/>
      <c r="L249" s="238"/>
      <c r="M249" s="239" t="s">
        <v>1</v>
      </c>
      <c r="N249" s="240" t="s">
        <v>39</v>
      </c>
      <c r="O249" s="227">
        <v>0</v>
      </c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229" t="s">
        <v>183</v>
      </c>
      <c r="AT249" s="229" t="s">
        <v>119</v>
      </c>
      <c r="AU249" s="229" t="s">
        <v>130</v>
      </c>
      <c r="AY249" s="14" t="s">
        <v>122</v>
      </c>
      <c r="BE249" s="230">
        <f>IF(N249="základná",J249,0)</f>
        <v>0</v>
      </c>
      <c r="BF249" s="230">
        <f>IF(N249="znížená",J249,0)</f>
        <v>13.890000000000001</v>
      </c>
      <c r="BG249" s="230">
        <f>IF(N249="zákl. prenesená",J249,0)</f>
        <v>0</v>
      </c>
      <c r="BH249" s="230">
        <f>IF(N249="zníž. prenesená",J249,0)</f>
        <v>0</v>
      </c>
      <c r="BI249" s="230">
        <f>IF(N249="nulová",J249,0)</f>
        <v>0</v>
      </c>
      <c r="BJ249" s="14" t="s">
        <v>130</v>
      </c>
      <c r="BK249" s="230">
        <f>ROUND(I249*H249,2)</f>
        <v>13.890000000000001</v>
      </c>
      <c r="BL249" s="14" t="s">
        <v>156</v>
      </c>
      <c r="BM249" s="229" t="s">
        <v>814</v>
      </c>
    </row>
    <row r="250" s="2" customFormat="1" ht="24.15" customHeight="1">
      <c r="A250" s="29"/>
      <c r="B250" s="30"/>
      <c r="C250" s="231" t="s">
        <v>632</v>
      </c>
      <c r="D250" s="231" t="s">
        <v>119</v>
      </c>
      <c r="E250" s="232" t="s">
        <v>815</v>
      </c>
      <c r="F250" s="233" t="s">
        <v>816</v>
      </c>
      <c r="G250" s="234" t="s">
        <v>138</v>
      </c>
      <c r="H250" s="235">
        <v>4</v>
      </c>
      <c r="I250" s="236">
        <v>11.529999999999999</v>
      </c>
      <c r="J250" s="236">
        <f>ROUND(I250*H250,2)</f>
        <v>46.119999999999997</v>
      </c>
      <c r="K250" s="237"/>
      <c r="L250" s="238"/>
      <c r="M250" s="239" t="s">
        <v>1</v>
      </c>
      <c r="N250" s="240" t="s">
        <v>39</v>
      </c>
      <c r="O250" s="227">
        <v>0</v>
      </c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229" t="s">
        <v>183</v>
      </c>
      <c r="AT250" s="229" t="s">
        <v>119</v>
      </c>
      <c r="AU250" s="229" t="s">
        <v>130</v>
      </c>
      <c r="AY250" s="14" t="s">
        <v>122</v>
      </c>
      <c r="BE250" s="230">
        <f>IF(N250="základná",J250,0)</f>
        <v>0</v>
      </c>
      <c r="BF250" s="230">
        <f>IF(N250="znížená",J250,0)</f>
        <v>46.119999999999997</v>
      </c>
      <c r="BG250" s="230">
        <f>IF(N250="zákl. prenesená",J250,0)</f>
        <v>0</v>
      </c>
      <c r="BH250" s="230">
        <f>IF(N250="zníž. prenesená",J250,0)</f>
        <v>0</v>
      </c>
      <c r="BI250" s="230">
        <f>IF(N250="nulová",J250,0)</f>
        <v>0</v>
      </c>
      <c r="BJ250" s="14" t="s">
        <v>130</v>
      </c>
      <c r="BK250" s="230">
        <f>ROUND(I250*H250,2)</f>
        <v>46.119999999999997</v>
      </c>
      <c r="BL250" s="14" t="s">
        <v>156</v>
      </c>
      <c r="BM250" s="229" t="s">
        <v>817</v>
      </c>
    </row>
    <row r="251" s="2" customFormat="1" ht="16.5" customHeight="1">
      <c r="A251" s="29"/>
      <c r="B251" s="30"/>
      <c r="C251" s="231" t="s">
        <v>818</v>
      </c>
      <c r="D251" s="231" t="s">
        <v>119</v>
      </c>
      <c r="E251" s="232" t="s">
        <v>791</v>
      </c>
      <c r="F251" s="233" t="s">
        <v>792</v>
      </c>
      <c r="G251" s="234" t="s">
        <v>138</v>
      </c>
      <c r="H251" s="235">
        <v>20</v>
      </c>
      <c r="I251" s="236">
        <v>0.26000000000000001</v>
      </c>
      <c r="J251" s="236">
        <f>ROUND(I251*H251,2)</f>
        <v>5.2000000000000002</v>
      </c>
      <c r="K251" s="237"/>
      <c r="L251" s="238"/>
      <c r="M251" s="239" t="s">
        <v>1</v>
      </c>
      <c r="N251" s="240" t="s">
        <v>39</v>
      </c>
      <c r="O251" s="227">
        <v>0</v>
      </c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229" t="s">
        <v>183</v>
      </c>
      <c r="AT251" s="229" t="s">
        <v>119</v>
      </c>
      <c r="AU251" s="229" t="s">
        <v>130</v>
      </c>
      <c r="AY251" s="14" t="s">
        <v>122</v>
      </c>
      <c r="BE251" s="230">
        <f>IF(N251="základná",J251,0)</f>
        <v>0</v>
      </c>
      <c r="BF251" s="230">
        <f>IF(N251="znížená",J251,0)</f>
        <v>5.2000000000000002</v>
      </c>
      <c r="BG251" s="230">
        <f>IF(N251="zákl. prenesená",J251,0)</f>
        <v>0</v>
      </c>
      <c r="BH251" s="230">
        <f>IF(N251="zníž. prenesená",J251,0)</f>
        <v>0</v>
      </c>
      <c r="BI251" s="230">
        <f>IF(N251="nulová",J251,0)</f>
        <v>0</v>
      </c>
      <c r="BJ251" s="14" t="s">
        <v>130</v>
      </c>
      <c r="BK251" s="230">
        <f>ROUND(I251*H251,2)</f>
        <v>5.2000000000000002</v>
      </c>
      <c r="BL251" s="14" t="s">
        <v>156</v>
      </c>
      <c r="BM251" s="229" t="s">
        <v>819</v>
      </c>
    </row>
    <row r="252" s="2" customFormat="1" ht="24.15" customHeight="1">
      <c r="A252" s="29"/>
      <c r="B252" s="30"/>
      <c r="C252" s="218" t="s">
        <v>635</v>
      </c>
      <c r="D252" s="218" t="s">
        <v>125</v>
      </c>
      <c r="E252" s="219" t="s">
        <v>820</v>
      </c>
      <c r="F252" s="220" t="s">
        <v>821</v>
      </c>
      <c r="G252" s="221" t="s">
        <v>138</v>
      </c>
      <c r="H252" s="222">
        <v>40</v>
      </c>
      <c r="I252" s="223">
        <v>7.4100000000000001</v>
      </c>
      <c r="J252" s="223">
        <f>ROUND(I252*H252,2)</f>
        <v>296.39999999999998</v>
      </c>
      <c r="K252" s="224"/>
      <c r="L252" s="35"/>
      <c r="M252" s="225" t="s">
        <v>1</v>
      </c>
      <c r="N252" s="226" t="s">
        <v>39</v>
      </c>
      <c r="O252" s="227">
        <v>0</v>
      </c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229" t="s">
        <v>156</v>
      </c>
      <c r="AT252" s="229" t="s">
        <v>125</v>
      </c>
      <c r="AU252" s="229" t="s">
        <v>130</v>
      </c>
      <c r="AY252" s="14" t="s">
        <v>122</v>
      </c>
      <c r="BE252" s="230">
        <f>IF(N252="základná",J252,0)</f>
        <v>0</v>
      </c>
      <c r="BF252" s="230">
        <f>IF(N252="znížená",J252,0)</f>
        <v>296.39999999999998</v>
      </c>
      <c r="BG252" s="230">
        <f>IF(N252="zákl. prenesená",J252,0)</f>
        <v>0</v>
      </c>
      <c r="BH252" s="230">
        <f>IF(N252="zníž. prenesená",J252,0)</f>
        <v>0</v>
      </c>
      <c r="BI252" s="230">
        <f>IF(N252="nulová",J252,0)</f>
        <v>0</v>
      </c>
      <c r="BJ252" s="14" t="s">
        <v>130</v>
      </c>
      <c r="BK252" s="230">
        <f>ROUND(I252*H252,2)</f>
        <v>296.39999999999998</v>
      </c>
      <c r="BL252" s="14" t="s">
        <v>156</v>
      </c>
      <c r="BM252" s="229" t="s">
        <v>822</v>
      </c>
    </row>
    <row r="253" s="2" customFormat="1" ht="24.15" customHeight="1">
      <c r="A253" s="29"/>
      <c r="B253" s="30"/>
      <c r="C253" s="231" t="s">
        <v>823</v>
      </c>
      <c r="D253" s="231" t="s">
        <v>119</v>
      </c>
      <c r="E253" s="232" t="s">
        <v>798</v>
      </c>
      <c r="F253" s="233" t="s">
        <v>799</v>
      </c>
      <c r="G253" s="234" t="s">
        <v>387</v>
      </c>
      <c r="H253" s="235">
        <v>1.6000000000000001</v>
      </c>
      <c r="I253" s="236">
        <v>11.710000000000001</v>
      </c>
      <c r="J253" s="236">
        <f>ROUND(I253*H253,2)</f>
        <v>18.739999999999998</v>
      </c>
      <c r="K253" s="237"/>
      <c r="L253" s="238"/>
      <c r="M253" s="239" t="s">
        <v>1</v>
      </c>
      <c r="N253" s="240" t="s">
        <v>39</v>
      </c>
      <c r="O253" s="227">
        <v>0</v>
      </c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229" t="s">
        <v>183</v>
      </c>
      <c r="AT253" s="229" t="s">
        <v>119</v>
      </c>
      <c r="AU253" s="229" t="s">
        <v>130</v>
      </c>
      <c r="AY253" s="14" t="s">
        <v>122</v>
      </c>
      <c r="BE253" s="230">
        <f>IF(N253="základná",J253,0)</f>
        <v>0</v>
      </c>
      <c r="BF253" s="230">
        <f>IF(N253="znížená",J253,0)</f>
        <v>18.739999999999998</v>
      </c>
      <c r="BG253" s="230">
        <f>IF(N253="zákl. prenesená",J253,0)</f>
        <v>0</v>
      </c>
      <c r="BH253" s="230">
        <f>IF(N253="zníž. prenesená",J253,0)</f>
        <v>0</v>
      </c>
      <c r="BI253" s="230">
        <f>IF(N253="nulová",J253,0)</f>
        <v>0</v>
      </c>
      <c r="BJ253" s="14" t="s">
        <v>130</v>
      </c>
      <c r="BK253" s="230">
        <f>ROUND(I253*H253,2)</f>
        <v>18.739999999999998</v>
      </c>
      <c r="BL253" s="14" t="s">
        <v>156</v>
      </c>
      <c r="BM253" s="229" t="s">
        <v>824</v>
      </c>
    </row>
    <row r="254" s="2" customFormat="1" ht="37.8" customHeight="1">
      <c r="A254" s="29"/>
      <c r="B254" s="30"/>
      <c r="C254" s="218" t="s">
        <v>639</v>
      </c>
      <c r="D254" s="218" t="s">
        <v>125</v>
      </c>
      <c r="E254" s="219" t="s">
        <v>825</v>
      </c>
      <c r="F254" s="220" t="s">
        <v>826</v>
      </c>
      <c r="G254" s="221" t="s">
        <v>128</v>
      </c>
      <c r="H254" s="222">
        <v>126.2</v>
      </c>
      <c r="I254" s="223">
        <v>9.0899999999999999</v>
      </c>
      <c r="J254" s="223">
        <f>ROUND(I254*H254,2)</f>
        <v>1147.1600000000001</v>
      </c>
      <c r="K254" s="224"/>
      <c r="L254" s="35"/>
      <c r="M254" s="225" t="s">
        <v>1</v>
      </c>
      <c r="N254" s="226" t="s">
        <v>39</v>
      </c>
      <c r="O254" s="227">
        <v>0</v>
      </c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229" t="s">
        <v>156</v>
      </c>
      <c r="AT254" s="229" t="s">
        <v>125</v>
      </c>
      <c r="AU254" s="229" t="s">
        <v>130</v>
      </c>
      <c r="AY254" s="14" t="s">
        <v>122</v>
      </c>
      <c r="BE254" s="230">
        <f>IF(N254="základná",J254,0)</f>
        <v>0</v>
      </c>
      <c r="BF254" s="230">
        <f>IF(N254="znížená",J254,0)</f>
        <v>1147.1600000000001</v>
      </c>
      <c r="BG254" s="230">
        <f>IF(N254="zákl. prenesená",J254,0)</f>
        <v>0</v>
      </c>
      <c r="BH254" s="230">
        <f>IF(N254="zníž. prenesená",J254,0)</f>
        <v>0</v>
      </c>
      <c r="BI254" s="230">
        <f>IF(N254="nulová",J254,0)</f>
        <v>0</v>
      </c>
      <c r="BJ254" s="14" t="s">
        <v>130</v>
      </c>
      <c r="BK254" s="230">
        <f>ROUND(I254*H254,2)</f>
        <v>1147.1600000000001</v>
      </c>
      <c r="BL254" s="14" t="s">
        <v>156</v>
      </c>
      <c r="BM254" s="229" t="s">
        <v>827</v>
      </c>
    </row>
    <row r="255" s="2" customFormat="1" ht="16.5" customHeight="1">
      <c r="A255" s="29"/>
      <c r="B255" s="30"/>
      <c r="C255" s="231" t="s">
        <v>828</v>
      </c>
      <c r="D255" s="231" t="s">
        <v>119</v>
      </c>
      <c r="E255" s="232" t="s">
        <v>791</v>
      </c>
      <c r="F255" s="233" t="s">
        <v>792</v>
      </c>
      <c r="G255" s="234" t="s">
        <v>138</v>
      </c>
      <c r="H255" s="235">
        <v>1009.6</v>
      </c>
      <c r="I255" s="236">
        <v>0.26000000000000001</v>
      </c>
      <c r="J255" s="236">
        <f>ROUND(I255*H255,2)</f>
        <v>262.5</v>
      </c>
      <c r="K255" s="237"/>
      <c r="L255" s="238"/>
      <c r="M255" s="239" t="s">
        <v>1</v>
      </c>
      <c r="N255" s="240" t="s">
        <v>39</v>
      </c>
      <c r="O255" s="227">
        <v>0</v>
      </c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229" t="s">
        <v>183</v>
      </c>
      <c r="AT255" s="229" t="s">
        <v>119</v>
      </c>
      <c r="AU255" s="229" t="s">
        <v>130</v>
      </c>
      <c r="AY255" s="14" t="s">
        <v>122</v>
      </c>
      <c r="BE255" s="230">
        <f>IF(N255="základná",J255,0)</f>
        <v>0</v>
      </c>
      <c r="BF255" s="230">
        <f>IF(N255="znížená",J255,0)</f>
        <v>262.5</v>
      </c>
      <c r="BG255" s="230">
        <f>IF(N255="zákl. prenesená",J255,0)</f>
        <v>0</v>
      </c>
      <c r="BH255" s="230">
        <f>IF(N255="zníž. prenesená",J255,0)</f>
        <v>0</v>
      </c>
      <c r="BI255" s="230">
        <f>IF(N255="nulová",J255,0)</f>
        <v>0</v>
      </c>
      <c r="BJ255" s="14" t="s">
        <v>130</v>
      </c>
      <c r="BK255" s="230">
        <f>ROUND(I255*H255,2)</f>
        <v>262.5</v>
      </c>
      <c r="BL255" s="14" t="s">
        <v>156</v>
      </c>
      <c r="BM255" s="229" t="s">
        <v>829</v>
      </c>
    </row>
    <row r="256" s="2" customFormat="1" ht="33" customHeight="1">
      <c r="A256" s="29"/>
      <c r="B256" s="30"/>
      <c r="C256" s="218" t="s">
        <v>642</v>
      </c>
      <c r="D256" s="218" t="s">
        <v>125</v>
      </c>
      <c r="E256" s="219" t="s">
        <v>830</v>
      </c>
      <c r="F256" s="220" t="s">
        <v>831</v>
      </c>
      <c r="G256" s="221" t="s">
        <v>128</v>
      </c>
      <c r="H256" s="222">
        <v>126.2</v>
      </c>
      <c r="I256" s="223">
        <v>16.73</v>
      </c>
      <c r="J256" s="223">
        <f>ROUND(I256*H256,2)</f>
        <v>2111.3299999999999</v>
      </c>
      <c r="K256" s="224"/>
      <c r="L256" s="35"/>
      <c r="M256" s="225" t="s">
        <v>1</v>
      </c>
      <c r="N256" s="226" t="s">
        <v>39</v>
      </c>
      <c r="O256" s="227">
        <v>0</v>
      </c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229" t="s">
        <v>156</v>
      </c>
      <c r="AT256" s="229" t="s">
        <v>125</v>
      </c>
      <c r="AU256" s="229" t="s">
        <v>130</v>
      </c>
      <c r="AY256" s="14" t="s">
        <v>122</v>
      </c>
      <c r="BE256" s="230">
        <f>IF(N256="základná",J256,0)</f>
        <v>0</v>
      </c>
      <c r="BF256" s="230">
        <f>IF(N256="znížená",J256,0)</f>
        <v>2111.3299999999999</v>
      </c>
      <c r="BG256" s="230">
        <f>IF(N256="zákl. prenesená",J256,0)</f>
        <v>0</v>
      </c>
      <c r="BH256" s="230">
        <f>IF(N256="zníž. prenesená",J256,0)</f>
        <v>0</v>
      </c>
      <c r="BI256" s="230">
        <f>IF(N256="nulová",J256,0)</f>
        <v>0</v>
      </c>
      <c r="BJ256" s="14" t="s">
        <v>130</v>
      </c>
      <c r="BK256" s="230">
        <f>ROUND(I256*H256,2)</f>
        <v>2111.3299999999999</v>
      </c>
      <c r="BL256" s="14" t="s">
        <v>156</v>
      </c>
      <c r="BM256" s="229" t="s">
        <v>832</v>
      </c>
    </row>
    <row r="257" s="2" customFormat="1" ht="16.5" customHeight="1">
      <c r="A257" s="29"/>
      <c r="B257" s="30"/>
      <c r="C257" s="231" t="s">
        <v>833</v>
      </c>
      <c r="D257" s="231" t="s">
        <v>119</v>
      </c>
      <c r="E257" s="232" t="s">
        <v>791</v>
      </c>
      <c r="F257" s="233" t="s">
        <v>792</v>
      </c>
      <c r="G257" s="234" t="s">
        <v>138</v>
      </c>
      <c r="H257" s="235">
        <v>1009.6</v>
      </c>
      <c r="I257" s="236">
        <v>0.26000000000000001</v>
      </c>
      <c r="J257" s="236">
        <f>ROUND(I257*H257,2)</f>
        <v>262.5</v>
      </c>
      <c r="K257" s="237"/>
      <c r="L257" s="238"/>
      <c r="M257" s="239" t="s">
        <v>1</v>
      </c>
      <c r="N257" s="240" t="s">
        <v>39</v>
      </c>
      <c r="O257" s="227">
        <v>0</v>
      </c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229" t="s">
        <v>183</v>
      </c>
      <c r="AT257" s="229" t="s">
        <v>119</v>
      </c>
      <c r="AU257" s="229" t="s">
        <v>130</v>
      </c>
      <c r="AY257" s="14" t="s">
        <v>122</v>
      </c>
      <c r="BE257" s="230">
        <f>IF(N257="základná",J257,0)</f>
        <v>0</v>
      </c>
      <c r="BF257" s="230">
        <f>IF(N257="znížená",J257,0)</f>
        <v>262.5</v>
      </c>
      <c r="BG257" s="230">
        <f>IF(N257="zákl. prenesená",J257,0)</f>
        <v>0</v>
      </c>
      <c r="BH257" s="230">
        <f>IF(N257="zníž. prenesená",J257,0)</f>
        <v>0</v>
      </c>
      <c r="BI257" s="230">
        <f>IF(N257="nulová",J257,0)</f>
        <v>0</v>
      </c>
      <c r="BJ257" s="14" t="s">
        <v>130</v>
      </c>
      <c r="BK257" s="230">
        <f>ROUND(I257*H257,2)</f>
        <v>262.5</v>
      </c>
      <c r="BL257" s="14" t="s">
        <v>156</v>
      </c>
      <c r="BM257" s="229" t="s">
        <v>834</v>
      </c>
    </row>
    <row r="258" s="2" customFormat="1" ht="33" customHeight="1">
      <c r="A258" s="29"/>
      <c r="B258" s="30"/>
      <c r="C258" s="218" t="s">
        <v>646</v>
      </c>
      <c r="D258" s="218" t="s">
        <v>125</v>
      </c>
      <c r="E258" s="219" t="s">
        <v>835</v>
      </c>
      <c r="F258" s="220" t="s">
        <v>836</v>
      </c>
      <c r="G258" s="221" t="s">
        <v>128</v>
      </c>
      <c r="H258" s="222">
        <v>162.19999999999999</v>
      </c>
      <c r="I258" s="223">
        <v>12.960000000000001</v>
      </c>
      <c r="J258" s="223">
        <f>ROUND(I258*H258,2)</f>
        <v>2102.1100000000001</v>
      </c>
      <c r="K258" s="224"/>
      <c r="L258" s="35"/>
      <c r="M258" s="225" t="s">
        <v>1</v>
      </c>
      <c r="N258" s="226" t="s">
        <v>39</v>
      </c>
      <c r="O258" s="227">
        <v>0</v>
      </c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229" t="s">
        <v>156</v>
      </c>
      <c r="AT258" s="229" t="s">
        <v>125</v>
      </c>
      <c r="AU258" s="229" t="s">
        <v>130</v>
      </c>
      <c r="AY258" s="14" t="s">
        <v>122</v>
      </c>
      <c r="BE258" s="230">
        <f>IF(N258="základná",J258,0)</f>
        <v>0</v>
      </c>
      <c r="BF258" s="230">
        <f>IF(N258="znížená",J258,0)</f>
        <v>2102.1100000000001</v>
      </c>
      <c r="BG258" s="230">
        <f>IF(N258="zákl. prenesená",J258,0)</f>
        <v>0</v>
      </c>
      <c r="BH258" s="230">
        <f>IF(N258="zníž. prenesená",J258,0)</f>
        <v>0</v>
      </c>
      <c r="BI258" s="230">
        <f>IF(N258="nulová",J258,0)</f>
        <v>0</v>
      </c>
      <c r="BJ258" s="14" t="s">
        <v>130</v>
      </c>
      <c r="BK258" s="230">
        <f>ROUND(I258*H258,2)</f>
        <v>2102.1100000000001</v>
      </c>
      <c r="BL258" s="14" t="s">
        <v>156</v>
      </c>
      <c r="BM258" s="229" t="s">
        <v>837</v>
      </c>
    </row>
    <row r="259" s="2" customFormat="1" ht="16.5" customHeight="1">
      <c r="A259" s="29"/>
      <c r="B259" s="30"/>
      <c r="C259" s="231" t="s">
        <v>838</v>
      </c>
      <c r="D259" s="231" t="s">
        <v>119</v>
      </c>
      <c r="E259" s="232" t="s">
        <v>791</v>
      </c>
      <c r="F259" s="233" t="s">
        <v>792</v>
      </c>
      <c r="G259" s="234" t="s">
        <v>138</v>
      </c>
      <c r="H259" s="235">
        <v>1297.5999999999999</v>
      </c>
      <c r="I259" s="236">
        <v>0.26000000000000001</v>
      </c>
      <c r="J259" s="236">
        <f>ROUND(I259*H259,2)</f>
        <v>337.38</v>
      </c>
      <c r="K259" s="237"/>
      <c r="L259" s="238"/>
      <c r="M259" s="239" t="s">
        <v>1</v>
      </c>
      <c r="N259" s="240" t="s">
        <v>39</v>
      </c>
      <c r="O259" s="227">
        <v>0</v>
      </c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29" t="s">
        <v>183</v>
      </c>
      <c r="AT259" s="229" t="s">
        <v>119</v>
      </c>
      <c r="AU259" s="229" t="s">
        <v>130</v>
      </c>
      <c r="AY259" s="14" t="s">
        <v>122</v>
      </c>
      <c r="BE259" s="230">
        <f>IF(N259="základná",J259,0)</f>
        <v>0</v>
      </c>
      <c r="BF259" s="230">
        <f>IF(N259="znížená",J259,0)</f>
        <v>337.38</v>
      </c>
      <c r="BG259" s="230">
        <f>IF(N259="zákl. prenesená",J259,0)</f>
        <v>0</v>
      </c>
      <c r="BH259" s="230">
        <f>IF(N259="zníž. prenesená",J259,0)</f>
        <v>0</v>
      </c>
      <c r="BI259" s="230">
        <f>IF(N259="nulová",J259,0)</f>
        <v>0</v>
      </c>
      <c r="BJ259" s="14" t="s">
        <v>130</v>
      </c>
      <c r="BK259" s="230">
        <f>ROUND(I259*H259,2)</f>
        <v>337.38</v>
      </c>
      <c r="BL259" s="14" t="s">
        <v>156</v>
      </c>
      <c r="BM259" s="229" t="s">
        <v>839</v>
      </c>
    </row>
    <row r="260" s="2" customFormat="1" ht="24.15" customHeight="1">
      <c r="A260" s="29"/>
      <c r="B260" s="30"/>
      <c r="C260" s="218" t="s">
        <v>649</v>
      </c>
      <c r="D260" s="218" t="s">
        <v>125</v>
      </c>
      <c r="E260" s="219" t="s">
        <v>840</v>
      </c>
      <c r="F260" s="220" t="s">
        <v>841</v>
      </c>
      <c r="G260" s="221" t="s">
        <v>128</v>
      </c>
      <c r="H260" s="222">
        <v>126.2</v>
      </c>
      <c r="I260" s="223">
        <v>20.010000000000002</v>
      </c>
      <c r="J260" s="223">
        <f>ROUND(I260*H260,2)</f>
        <v>2525.2600000000002</v>
      </c>
      <c r="K260" s="224"/>
      <c r="L260" s="35"/>
      <c r="M260" s="225" t="s">
        <v>1</v>
      </c>
      <c r="N260" s="226" t="s">
        <v>39</v>
      </c>
      <c r="O260" s="227">
        <v>0</v>
      </c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229" t="s">
        <v>156</v>
      </c>
      <c r="AT260" s="229" t="s">
        <v>125</v>
      </c>
      <c r="AU260" s="229" t="s">
        <v>130</v>
      </c>
      <c r="AY260" s="14" t="s">
        <v>122</v>
      </c>
      <c r="BE260" s="230">
        <f>IF(N260="základná",J260,0)</f>
        <v>0</v>
      </c>
      <c r="BF260" s="230">
        <f>IF(N260="znížená",J260,0)</f>
        <v>2525.2600000000002</v>
      </c>
      <c r="BG260" s="230">
        <f>IF(N260="zákl. prenesená",J260,0)</f>
        <v>0</v>
      </c>
      <c r="BH260" s="230">
        <f>IF(N260="zníž. prenesená",J260,0)</f>
        <v>0</v>
      </c>
      <c r="BI260" s="230">
        <f>IF(N260="nulová",J260,0)</f>
        <v>0</v>
      </c>
      <c r="BJ260" s="14" t="s">
        <v>130</v>
      </c>
      <c r="BK260" s="230">
        <f>ROUND(I260*H260,2)</f>
        <v>2525.2600000000002</v>
      </c>
      <c r="BL260" s="14" t="s">
        <v>156</v>
      </c>
      <c r="BM260" s="229" t="s">
        <v>842</v>
      </c>
    </row>
    <row r="261" s="2" customFormat="1" ht="16.5" customHeight="1">
      <c r="A261" s="29"/>
      <c r="B261" s="30"/>
      <c r="C261" s="231" t="s">
        <v>843</v>
      </c>
      <c r="D261" s="231" t="s">
        <v>119</v>
      </c>
      <c r="E261" s="232" t="s">
        <v>791</v>
      </c>
      <c r="F261" s="233" t="s">
        <v>792</v>
      </c>
      <c r="G261" s="234" t="s">
        <v>138</v>
      </c>
      <c r="H261" s="235">
        <v>1009.6</v>
      </c>
      <c r="I261" s="236">
        <v>0.26000000000000001</v>
      </c>
      <c r="J261" s="236">
        <f>ROUND(I261*H261,2)</f>
        <v>262.5</v>
      </c>
      <c r="K261" s="237"/>
      <c r="L261" s="238"/>
      <c r="M261" s="239" t="s">
        <v>1</v>
      </c>
      <c r="N261" s="240" t="s">
        <v>39</v>
      </c>
      <c r="O261" s="227">
        <v>0</v>
      </c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229" t="s">
        <v>183</v>
      </c>
      <c r="AT261" s="229" t="s">
        <v>119</v>
      </c>
      <c r="AU261" s="229" t="s">
        <v>130</v>
      </c>
      <c r="AY261" s="14" t="s">
        <v>122</v>
      </c>
      <c r="BE261" s="230">
        <f>IF(N261="základná",J261,0)</f>
        <v>0</v>
      </c>
      <c r="BF261" s="230">
        <f>IF(N261="znížená",J261,0)</f>
        <v>262.5</v>
      </c>
      <c r="BG261" s="230">
        <f>IF(N261="zákl. prenesená",J261,0)</f>
        <v>0</v>
      </c>
      <c r="BH261" s="230">
        <f>IF(N261="zníž. prenesená",J261,0)</f>
        <v>0</v>
      </c>
      <c r="BI261" s="230">
        <f>IF(N261="nulová",J261,0)</f>
        <v>0</v>
      </c>
      <c r="BJ261" s="14" t="s">
        <v>130</v>
      </c>
      <c r="BK261" s="230">
        <f>ROUND(I261*H261,2)</f>
        <v>262.5</v>
      </c>
      <c r="BL261" s="14" t="s">
        <v>156</v>
      </c>
      <c r="BM261" s="229" t="s">
        <v>844</v>
      </c>
    </row>
    <row r="262" s="2" customFormat="1" ht="24.15" customHeight="1">
      <c r="A262" s="29"/>
      <c r="B262" s="30"/>
      <c r="C262" s="218" t="s">
        <v>653</v>
      </c>
      <c r="D262" s="218" t="s">
        <v>125</v>
      </c>
      <c r="E262" s="219" t="s">
        <v>845</v>
      </c>
      <c r="F262" s="220" t="s">
        <v>846</v>
      </c>
      <c r="G262" s="221" t="s">
        <v>387</v>
      </c>
      <c r="H262" s="222">
        <v>650.38</v>
      </c>
      <c r="I262" s="223">
        <v>0.57999999999999996</v>
      </c>
      <c r="J262" s="223">
        <f>ROUND(I262*H262,2)</f>
        <v>377.22000000000003</v>
      </c>
      <c r="K262" s="224"/>
      <c r="L262" s="35"/>
      <c r="M262" s="225" t="s">
        <v>1</v>
      </c>
      <c r="N262" s="226" t="s">
        <v>39</v>
      </c>
      <c r="O262" s="227">
        <v>0</v>
      </c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229" t="s">
        <v>156</v>
      </c>
      <c r="AT262" s="229" t="s">
        <v>125</v>
      </c>
      <c r="AU262" s="229" t="s">
        <v>130</v>
      </c>
      <c r="AY262" s="14" t="s">
        <v>122</v>
      </c>
      <c r="BE262" s="230">
        <f>IF(N262="základná",J262,0)</f>
        <v>0</v>
      </c>
      <c r="BF262" s="230">
        <f>IF(N262="znížená",J262,0)</f>
        <v>377.22000000000003</v>
      </c>
      <c r="BG262" s="230">
        <f>IF(N262="zákl. prenesená",J262,0)</f>
        <v>0</v>
      </c>
      <c r="BH262" s="230">
        <f>IF(N262="zníž. prenesená",J262,0)</f>
        <v>0</v>
      </c>
      <c r="BI262" s="230">
        <f>IF(N262="nulová",J262,0)</f>
        <v>0</v>
      </c>
      <c r="BJ262" s="14" t="s">
        <v>130</v>
      </c>
      <c r="BK262" s="230">
        <f>ROUND(I262*H262,2)</f>
        <v>377.22000000000003</v>
      </c>
      <c r="BL262" s="14" t="s">
        <v>156</v>
      </c>
      <c r="BM262" s="229" t="s">
        <v>847</v>
      </c>
    </row>
    <row r="263" s="2" customFormat="1" ht="24.15" customHeight="1">
      <c r="A263" s="29"/>
      <c r="B263" s="30"/>
      <c r="C263" s="231" t="s">
        <v>848</v>
      </c>
      <c r="D263" s="231" t="s">
        <v>119</v>
      </c>
      <c r="E263" s="232" t="s">
        <v>849</v>
      </c>
      <c r="F263" s="233" t="s">
        <v>850</v>
      </c>
      <c r="G263" s="234" t="s">
        <v>387</v>
      </c>
      <c r="H263" s="235">
        <v>747.94000000000005</v>
      </c>
      <c r="I263" s="236">
        <v>1.3500000000000001</v>
      </c>
      <c r="J263" s="236">
        <f>ROUND(I263*H263,2)</f>
        <v>1009.72</v>
      </c>
      <c r="K263" s="237"/>
      <c r="L263" s="238"/>
      <c r="M263" s="239" t="s">
        <v>1</v>
      </c>
      <c r="N263" s="240" t="s">
        <v>39</v>
      </c>
      <c r="O263" s="227">
        <v>0</v>
      </c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229" t="s">
        <v>183</v>
      </c>
      <c r="AT263" s="229" t="s">
        <v>119</v>
      </c>
      <c r="AU263" s="229" t="s">
        <v>130</v>
      </c>
      <c r="AY263" s="14" t="s">
        <v>122</v>
      </c>
      <c r="BE263" s="230">
        <f>IF(N263="základná",J263,0)</f>
        <v>0</v>
      </c>
      <c r="BF263" s="230">
        <f>IF(N263="znížená",J263,0)</f>
        <v>1009.72</v>
      </c>
      <c r="BG263" s="230">
        <f>IF(N263="zákl. prenesená",J263,0)</f>
        <v>0</v>
      </c>
      <c r="BH263" s="230">
        <f>IF(N263="zníž. prenesená",J263,0)</f>
        <v>0</v>
      </c>
      <c r="BI263" s="230">
        <f>IF(N263="nulová",J263,0)</f>
        <v>0</v>
      </c>
      <c r="BJ263" s="14" t="s">
        <v>130</v>
      </c>
      <c r="BK263" s="230">
        <f>ROUND(I263*H263,2)</f>
        <v>1009.72</v>
      </c>
      <c r="BL263" s="14" t="s">
        <v>156</v>
      </c>
      <c r="BM263" s="229" t="s">
        <v>851</v>
      </c>
    </row>
    <row r="264" s="2" customFormat="1" ht="24.15" customHeight="1">
      <c r="A264" s="29"/>
      <c r="B264" s="30"/>
      <c r="C264" s="218" t="s">
        <v>656</v>
      </c>
      <c r="D264" s="218" t="s">
        <v>125</v>
      </c>
      <c r="E264" s="219" t="s">
        <v>852</v>
      </c>
      <c r="F264" s="220" t="s">
        <v>853</v>
      </c>
      <c r="G264" s="221" t="s">
        <v>138</v>
      </c>
      <c r="H264" s="222">
        <v>2</v>
      </c>
      <c r="I264" s="223">
        <v>2.8399999999999999</v>
      </c>
      <c r="J264" s="223">
        <f>ROUND(I264*H264,2)</f>
        <v>5.6799999999999997</v>
      </c>
      <c r="K264" s="224"/>
      <c r="L264" s="35"/>
      <c r="M264" s="225" t="s">
        <v>1</v>
      </c>
      <c r="N264" s="226" t="s">
        <v>39</v>
      </c>
      <c r="O264" s="227">
        <v>0</v>
      </c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229" t="s">
        <v>156</v>
      </c>
      <c r="AT264" s="229" t="s">
        <v>125</v>
      </c>
      <c r="AU264" s="229" t="s">
        <v>130</v>
      </c>
      <c r="AY264" s="14" t="s">
        <v>122</v>
      </c>
      <c r="BE264" s="230">
        <f>IF(N264="základná",J264,0)</f>
        <v>0</v>
      </c>
      <c r="BF264" s="230">
        <f>IF(N264="znížená",J264,0)</f>
        <v>5.6799999999999997</v>
      </c>
      <c r="BG264" s="230">
        <f>IF(N264="zákl. prenesená",J264,0)</f>
        <v>0</v>
      </c>
      <c r="BH264" s="230">
        <f>IF(N264="zníž. prenesená",J264,0)</f>
        <v>0</v>
      </c>
      <c r="BI264" s="230">
        <f>IF(N264="nulová",J264,0)</f>
        <v>0</v>
      </c>
      <c r="BJ264" s="14" t="s">
        <v>130</v>
      </c>
      <c r="BK264" s="230">
        <f>ROUND(I264*H264,2)</f>
        <v>5.6799999999999997</v>
      </c>
      <c r="BL264" s="14" t="s">
        <v>156</v>
      </c>
      <c r="BM264" s="229" t="s">
        <v>854</v>
      </c>
    </row>
    <row r="265" s="2" customFormat="1" ht="24.15" customHeight="1">
      <c r="A265" s="29"/>
      <c r="B265" s="30"/>
      <c r="C265" s="231" t="s">
        <v>855</v>
      </c>
      <c r="D265" s="231" t="s">
        <v>119</v>
      </c>
      <c r="E265" s="232" t="s">
        <v>798</v>
      </c>
      <c r="F265" s="233" t="s">
        <v>799</v>
      </c>
      <c r="G265" s="234" t="s">
        <v>387</v>
      </c>
      <c r="H265" s="235">
        <v>0.35999999999999999</v>
      </c>
      <c r="I265" s="236">
        <v>11.710000000000001</v>
      </c>
      <c r="J265" s="236">
        <f>ROUND(I265*H265,2)</f>
        <v>4.2199999999999998</v>
      </c>
      <c r="K265" s="237"/>
      <c r="L265" s="238"/>
      <c r="M265" s="239" t="s">
        <v>1</v>
      </c>
      <c r="N265" s="240" t="s">
        <v>39</v>
      </c>
      <c r="O265" s="227">
        <v>0</v>
      </c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229" t="s">
        <v>183</v>
      </c>
      <c r="AT265" s="229" t="s">
        <v>119</v>
      </c>
      <c r="AU265" s="229" t="s">
        <v>130</v>
      </c>
      <c r="AY265" s="14" t="s">
        <v>122</v>
      </c>
      <c r="BE265" s="230">
        <f>IF(N265="základná",J265,0)</f>
        <v>0</v>
      </c>
      <c r="BF265" s="230">
        <f>IF(N265="znížená",J265,0)</f>
        <v>4.2199999999999998</v>
      </c>
      <c r="BG265" s="230">
        <f>IF(N265="zákl. prenesená",J265,0)</f>
        <v>0</v>
      </c>
      <c r="BH265" s="230">
        <f>IF(N265="zníž. prenesená",J265,0)</f>
        <v>0</v>
      </c>
      <c r="BI265" s="230">
        <f>IF(N265="nulová",J265,0)</f>
        <v>0</v>
      </c>
      <c r="BJ265" s="14" t="s">
        <v>130</v>
      </c>
      <c r="BK265" s="230">
        <f>ROUND(I265*H265,2)</f>
        <v>4.2199999999999998</v>
      </c>
      <c r="BL265" s="14" t="s">
        <v>156</v>
      </c>
      <c r="BM265" s="229" t="s">
        <v>856</v>
      </c>
    </row>
    <row r="266" s="2" customFormat="1" ht="16.5" customHeight="1">
      <c r="A266" s="29"/>
      <c r="B266" s="30"/>
      <c r="C266" s="231" t="s">
        <v>660</v>
      </c>
      <c r="D266" s="231" t="s">
        <v>119</v>
      </c>
      <c r="E266" s="232" t="s">
        <v>857</v>
      </c>
      <c r="F266" s="233" t="s">
        <v>858</v>
      </c>
      <c r="G266" s="234" t="s">
        <v>138</v>
      </c>
      <c r="H266" s="235">
        <v>2</v>
      </c>
      <c r="I266" s="236">
        <v>3.3199999999999998</v>
      </c>
      <c r="J266" s="236">
        <f>ROUND(I266*H266,2)</f>
        <v>6.6399999999999997</v>
      </c>
      <c r="K266" s="237"/>
      <c r="L266" s="238"/>
      <c r="M266" s="239" t="s">
        <v>1</v>
      </c>
      <c r="N266" s="240" t="s">
        <v>39</v>
      </c>
      <c r="O266" s="227">
        <v>0</v>
      </c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229" t="s">
        <v>183</v>
      </c>
      <c r="AT266" s="229" t="s">
        <v>119</v>
      </c>
      <c r="AU266" s="229" t="s">
        <v>130</v>
      </c>
      <c r="AY266" s="14" t="s">
        <v>122</v>
      </c>
      <c r="BE266" s="230">
        <f>IF(N266="základná",J266,0)</f>
        <v>0</v>
      </c>
      <c r="BF266" s="230">
        <f>IF(N266="znížená",J266,0)</f>
        <v>6.6399999999999997</v>
      </c>
      <c r="BG266" s="230">
        <f>IF(N266="zákl. prenesená",J266,0)</f>
        <v>0</v>
      </c>
      <c r="BH266" s="230">
        <f>IF(N266="zníž. prenesená",J266,0)</f>
        <v>0</v>
      </c>
      <c r="BI266" s="230">
        <f>IF(N266="nulová",J266,0)</f>
        <v>0</v>
      </c>
      <c r="BJ266" s="14" t="s">
        <v>130</v>
      </c>
      <c r="BK266" s="230">
        <f>ROUND(I266*H266,2)</f>
        <v>6.6399999999999997</v>
      </c>
      <c r="BL266" s="14" t="s">
        <v>156</v>
      </c>
      <c r="BM266" s="229" t="s">
        <v>859</v>
      </c>
    </row>
    <row r="267" s="2" customFormat="1" ht="33" customHeight="1">
      <c r="A267" s="29"/>
      <c r="B267" s="30"/>
      <c r="C267" s="218" t="s">
        <v>860</v>
      </c>
      <c r="D267" s="218" t="s">
        <v>125</v>
      </c>
      <c r="E267" s="219" t="s">
        <v>861</v>
      </c>
      <c r="F267" s="220" t="s">
        <v>862</v>
      </c>
      <c r="G267" s="221" t="s">
        <v>128</v>
      </c>
      <c r="H267" s="222">
        <v>120.7</v>
      </c>
      <c r="I267" s="223">
        <v>10.32</v>
      </c>
      <c r="J267" s="223">
        <f>ROUND(I267*H267,2)</f>
        <v>1245.6199999999999</v>
      </c>
      <c r="K267" s="224"/>
      <c r="L267" s="35"/>
      <c r="M267" s="225" t="s">
        <v>1</v>
      </c>
      <c r="N267" s="226" t="s">
        <v>39</v>
      </c>
      <c r="O267" s="227">
        <v>0</v>
      </c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229" t="s">
        <v>156</v>
      </c>
      <c r="AT267" s="229" t="s">
        <v>125</v>
      </c>
      <c r="AU267" s="229" t="s">
        <v>130</v>
      </c>
      <c r="AY267" s="14" t="s">
        <v>122</v>
      </c>
      <c r="BE267" s="230">
        <f>IF(N267="základná",J267,0)</f>
        <v>0</v>
      </c>
      <c r="BF267" s="230">
        <f>IF(N267="znížená",J267,0)</f>
        <v>1245.6199999999999</v>
      </c>
      <c r="BG267" s="230">
        <f>IF(N267="zákl. prenesená",J267,0)</f>
        <v>0</v>
      </c>
      <c r="BH267" s="230">
        <f>IF(N267="zníž. prenesená",J267,0)</f>
        <v>0</v>
      </c>
      <c r="BI267" s="230">
        <f>IF(N267="nulová",J267,0)</f>
        <v>0</v>
      </c>
      <c r="BJ267" s="14" t="s">
        <v>130</v>
      </c>
      <c r="BK267" s="230">
        <f>ROUND(I267*H267,2)</f>
        <v>1245.6199999999999</v>
      </c>
      <c r="BL267" s="14" t="s">
        <v>156</v>
      </c>
      <c r="BM267" s="229" t="s">
        <v>863</v>
      </c>
    </row>
    <row r="268" s="2" customFormat="1" ht="16.5" customHeight="1">
      <c r="A268" s="29"/>
      <c r="B268" s="30"/>
      <c r="C268" s="231" t="s">
        <v>663</v>
      </c>
      <c r="D268" s="231" t="s">
        <v>119</v>
      </c>
      <c r="E268" s="232" t="s">
        <v>791</v>
      </c>
      <c r="F268" s="233" t="s">
        <v>792</v>
      </c>
      <c r="G268" s="234" t="s">
        <v>138</v>
      </c>
      <c r="H268" s="235">
        <v>965.60000000000002</v>
      </c>
      <c r="I268" s="236">
        <v>0.26000000000000001</v>
      </c>
      <c r="J268" s="236">
        <f>ROUND(I268*H268,2)</f>
        <v>251.06</v>
      </c>
      <c r="K268" s="237"/>
      <c r="L268" s="238"/>
      <c r="M268" s="239" t="s">
        <v>1</v>
      </c>
      <c r="N268" s="240" t="s">
        <v>39</v>
      </c>
      <c r="O268" s="227">
        <v>0</v>
      </c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229" t="s">
        <v>183</v>
      </c>
      <c r="AT268" s="229" t="s">
        <v>119</v>
      </c>
      <c r="AU268" s="229" t="s">
        <v>130</v>
      </c>
      <c r="AY268" s="14" t="s">
        <v>122</v>
      </c>
      <c r="BE268" s="230">
        <f>IF(N268="základná",J268,0)</f>
        <v>0</v>
      </c>
      <c r="BF268" s="230">
        <f>IF(N268="znížená",J268,0)</f>
        <v>251.06</v>
      </c>
      <c r="BG268" s="230">
        <f>IF(N268="zákl. prenesená",J268,0)</f>
        <v>0</v>
      </c>
      <c r="BH268" s="230">
        <f>IF(N268="zníž. prenesená",J268,0)</f>
        <v>0</v>
      </c>
      <c r="BI268" s="230">
        <f>IF(N268="nulová",J268,0)</f>
        <v>0</v>
      </c>
      <c r="BJ268" s="14" t="s">
        <v>130</v>
      </c>
      <c r="BK268" s="230">
        <f>ROUND(I268*H268,2)</f>
        <v>251.06</v>
      </c>
      <c r="BL268" s="14" t="s">
        <v>156</v>
      </c>
      <c r="BM268" s="229" t="s">
        <v>864</v>
      </c>
    </row>
    <row r="269" s="2" customFormat="1" ht="16.5" customHeight="1">
      <c r="A269" s="29"/>
      <c r="B269" s="30"/>
      <c r="C269" s="231" t="s">
        <v>865</v>
      </c>
      <c r="D269" s="231" t="s">
        <v>119</v>
      </c>
      <c r="E269" s="232" t="s">
        <v>866</v>
      </c>
      <c r="F269" s="233" t="s">
        <v>867</v>
      </c>
      <c r="G269" s="234" t="s">
        <v>387</v>
      </c>
      <c r="H269" s="235">
        <v>74.829999999999998</v>
      </c>
      <c r="I269" s="236">
        <v>30.09</v>
      </c>
      <c r="J269" s="236">
        <f>ROUND(I269*H269,2)</f>
        <v>2251.6300000000001</v>
      </c>
      <c r="K269" s="237"/>
      <c r="L269" s="238"/>
      <c r="M269" s="239" t="s">
        <v>1</v>
      </c>
      <c r="N269" s="240" t="s">
        <v>39</v>
      </c>
      <c r="O269" s="227">
        <v>0</v>
      </c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229" t="s">
        <v>183</v>
      </c>
      <c r="AT269" s="229" t="s">
        <v>119</v>
      </c>
      <c r="AU269" s="229" t="s">
        <v>130</v>
      </c>
      <c r="AY269" s="14" t="s">
        <v>122</v>
      </c>
      <c r="BE269" s="230">
        <f>IF(N269="základná",J269,0)</f>
        <v>0</v>
      </c>
      <c r="BF269" s="230">
        <f>IF(N269="znížená",J269,0)</f>
        <v>2251.6300000000001</v>
      </c>
      <c r="BG269" s="230">
        <f>IF(N269="zákl. prenesená",J269,0)</f>
        <v>0</v>
      </c>
      <c r="BH269" s="230">
        <f>IF(N269="zníž. prenesená",J269,0)</f>
        <v>0</v>
      </c>
      <c r="BI269" s="230">
        <f>IF(N269="nulová",J269,0)</f>
        <v>0</v>
      </c>
      <c r="BJ269" s="14" t="s">
        <v>130</v>
      </c>
      <c r="BK269" s="230">
        <f>ROUND(I269*H269,2)</f>
        <v>2251.6300000000001</v>
      </c>
      <c r="BL269" s="14" t="s">
        <v>156</v>
      </c>
      <c r="BM269" s="229" t="s">
        <v>868</v>
      </c>
    </row>
    <row r="270" s="2" customFormat="1" ht="24.15" customHeight="1">
      <c r="A270" s="29"/>
      <c r="B270" s="30"/>
      <c r="C270" s="218" t="s">
        <v>667</v>
      </c>
      <c r="D270" s="218" t="s">
        <v>125</v>
      </c>
      <c r="E270" s="219" t="s">
        <v>869</v>
      </c>
      <c r="F270" s="220" t="s">
        <v>870</v>
      </c>
      <c r="G270" s="221" t="s">
        <v>250</v>
      </c>
      <c r="H270" s="222">
        <v>376.63</v>
      </c>
      <c r="I270" s="223">
        <v>1.6799999999999999</v>
      </c>
      <c r="J270" s="223">
        <f>ROUND(I270*H270,2)</f>
        <v>632.74000000000001</v>
      </c>
      <c r="K270" s="224"/>
      <c r="L270" s="35"/>
      <c r="M270" s="225" t="s">
        <v>1</v>
      </c>
      <c r="N270" s="226" t="s">
        <v>39</v>
      </c>
      <c r="O270" s="227">
        <v>0</v>
      </c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229" t="s">
        <v>156</v>
      </c>
      <c r="AT270" s="229" t="s">
        <v>125</v>
      </c>
      <c r="AU270" s="229" t="s">
        <v>130</v>
      </c>
      <c r="AY270" s="14" t="s">
        <v>122</v>
      </c>
      <c r="BE270" s="230">
        <f>IF(N270="základná",J270,0)</f>
        <v>0</v>
      </c>
      <c r="BF270" s="230">
        <f>IF(N270="znížená",J270,0)</f>
        <v>632.74000000000001</v>
      </c>
      <c r="BG270" s="230">
        <f>IF(N270="zákl. prenesená",J270,0)</f>
        <v>0</v>
      </c>
      <c r="BH270" s="230">
        <f>IF(N270="zníž. prenesená",J270,0)</f>
        <v>0</v>
      </c>
      <c r="BI270" s="230">
        <f>IF(N270="nulová",J270,0)</f>
        <v>0</v>
      </c>
      <c r="BJ270" s="14" t="s">
        <v>130</v>
      </c>
      <c r="BK270" s="230">
        <f>ROUND(I270*H270,2)</f>
        <v>632.74000000000001</v>
      </c>
      <c r="BL270" s="14" t="s">
        <v>156</v>
      </c>
      <c r="BM270" s="229" t="s">
        <v>871</v>
      </c>
    </row>
    <row r="271" s="12" customFormat="1" ht="22.8" customHeight="1">
      <c r="A271" s="12"/>
      <c r="B271" s="203"/>
      <c r="C271" s="204"/>
      <c r="D271" s="205" t="s">
        <v>72</v>
      </c>
      <c r="E271" s="216" t="s">
        <v>872</v>
      </c>
      <c r="F271" s="216" t="s">
        <v>873</v>
      </c>
      <c r="G271" s="204"/>
      <c r="H271" s="204"/>
      <c r="I271" s="204"/>
      <c r="J271" s="217">
        <f>BK271</f>
        <v>31303.119999999999</v>
      </c>
      <c r="K271" s="204"/>
      <c r="L271" s="208"/>
      <c r="M271" s="209"/>
      <c r="N271" s="210"/>
      <c r="O271" s="210"/>
      <c r="P271" s="211">
        <f>SUM(P272:P278)</f>
        <v>0</v>
      </c>
      <c r="Q271" s="210"/>
      <c r="R271" s="211">
        <f>SUM(R272:R278)</f>
        <v>0</v>
      </c>
      <c r="S271" s="210"/>
      <c r="T271" s="212">
        <f>SUM(T272:T278)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130</v>
      </c>
      <c r="AT271" s="214" t="s">
        <v>72</v>
      </c>
      <c r="AU271" s="214" t="s">
        <v>81</v>
      </c>
      <c r="AY271" s="213" t="s">
        <v>122</v>
      </c>
      <c r="BK271" s="215">
        <f>SUM(BK272:BK278)</f>
        <v>31303.119999999999</v>
      </c>
    </row>
    <row r="272" s="2" customFormat="1" ht="33" customHeight="1">
      <c r="A272" s="29"/>
      <c r="B272" s="30"/>
      <c r="C272" s="218" t="s">
        <v>874</v>
      </c>
      <c r="D272" s="218" t="s">
        <v>125</v>
      </c>
      <c r="E272" s="219" t="s">
        <v>875</v>
      </c>
      <c r="F272" s="220" t="s">
        <v>876</v>
      </c>
      <c r="G272" s="221" t="s">
        <v>387</v>
      </c>
      <c r="H272" s="222">
        <v>4.5</v>
      </c>
      <c r="I272" s="223">
        <v>7.04</v>
      </c>
      <c r="J272" s="223">
        <f>ROUND(I272*H272,2)</f>
        <v>31.68</v>
      </c>
      <c r="K272" s="224"/>
      <c r="L272" s="35"/>
      <c r="M272" s="225" t="s">
        <v>1</v>
      </c>
      <c r="N272" s="226" t="s">
        <v>39</v>
      </c>
      <c r="O272" s="227">
        <v>0</v>
      </c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229" t="s">
        <v>156</v>
      </c>
      <c r="AT272" s="229" t="s">
        <v>125</v>
      </c>
      <c r="AU272" s="229" t="s">
        <v>130</v>
      </c>
      <c r="AY272" s="14" t="s">
        <v>122</v>
      </c>
      <c r="BE272" s="230">
        <f>IF(N272="základná",J272,0)</f>
        <v>0</v>
      </c>
      <c r="BF272" s="230">
        <f>IF(N272="znížená",J272,0)</f>
        <v>31.68</v>
      </c>
      <c r="BG272" s="230">
        <f>IF(N272="zákl. prenesená",J272,0)</f>
        <v>0</v>
      </c>
      <c r="BH272" s="230">
        <f>IF(N272="zníž. prenesená",J272,0)</f>
        <v>0</v>
      </c>
      <c r="BI272" s="230">
        <f>IF(N272="nulová",J272,0)</f>
        <v>0</v>
      </c>
      <c r="BJ272" s="14" t="s">
        <v>130</v>
      </c>
      <c r="BK272" s="230">
        <f>ROUND(I272*H272,2)</f>
        <v>31.68</v>
      </c>
      <c r="BL272" s="14" t="s">
        <v>156</v>
      </c>
      <c r="BM272" s="229" t="s">
        <v>877</v>
      </c>
    </row>
    <row r="273" s="2" customFormat="1" ht="24.15" customHeight="1">
      <c r="A273" s="29"/>
      <c r="B273" s="30"/>
      <c r="C273" s="231" t="s">
        <v>670</v>
      </c>
      <c r="D273" s="231" t="s">
        <v>119</v>
      </c>
      <c r="E273" s="232" t="s">
        <v>878</v>
      </c>
      <c r="F273" s="233" t="s">
        <v>879</v>
      </c>
      <c r="G273" s="234" t="s">
        <v>387</v>
      </c>
      <c r="H273" s="235">
        <v>4.5899999999999999</v>
      </c>
      <c r="I273" s="236">
        <v>15.6</v>
      </c>
      <c r="J273" s="236">
        <f>ROUND(I273*H273,2)</f>
        <v>71.599999999999994</v>
      </c>
      <c r="K273" s="237"/>
      <c r="L273" s="238"/>
      <c r="M273" s="239" t="s">
        <v>1</v>
      </c>
      <c r="N273" s="240" t="s">
        <v>39</v>
      </c>
      <c r="O273" s="227">
        <v>0</v>
      </c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229" t="s">
        <v>183</v>
      </c>
      <c r="AT273" s="229" t="s">
        <v>119</v>
      </c>
      <c r="AU273" s="229" t="s">
        <v>130</v>
      </c>
      <c r="AY273" s="14" t="s">
        <v>122</v>
      </c>
      <c r="BE273" s="230">
        <f>IF(N273="základná",J273,0)</f>
        <v>0</v>
      </c>
      <c r="BF273" s="230">
        <f>IF(N273="znížená",J273,0)</f>
        <v>71.599999999999994</v>
      </c>
      <c r="BG273" s="230">
        <f>IF(N273="zákl. prenesená",J273,0)</f>
        <v>0</v>
      </c>
      <c r="BH273" s="230">
        <f>IF(N273="zníž. prenesená",J273,0)</f>
        <v>0</v>
      </c>
      <c r="BI273" s="230">
        <f>IF(N273="nulová",J273,0)</f>
        <v>0</v>
      </c>
      <c r="BJ273" s="14" t="s">
        <v>130</v>
      </c>
      <c r="BK273" s="230">
        <f>ROUND(I273*H273,2)</f>
        <v>71.599999999999994</v>
      </c>
      <c r="BL273" s="14" t="s">
        <v>156</v>
      </c>
      <c r="BM273" s="229" t="s">
        <v>134</v>
      </c>
    </row>
    <row r="274" s="2" customFormat="1" ht="16.5" customHeight="1">
      <c r="A274" s="29"/>
      <c r="B274" s="30"/>
      <c r="C274" s="218" t="s">
        <v>880</v>
      </c>
      <c r="D274" s="218" t="s">
        <v>125</v>
      </c>
      <c r="E274" s="219" t="s">
        <v>881</v>
      </c>
      <c r="F274" s="220" t="s">
        <v>882</v>
      </c>
      <c r="G274" s="221" t="s">
        <v>387</v>
      </c>
      <c r="H274" s="222">
        <v>80.640000000000001</v>
      </c>
      <c r="I274" s="223">
        <v>10.5</v>
      </c>
      <c r="J274" s="223">
        <f>ROUND(I274*H274,2)</f>
        <v>846.72000000000003</v>
      </c>
      <c r="K274" s="224"/>
      <c r="L274" s="35"/>
      <c r="M274" s="225" t="s">
        <v>1</v>
      </c>
      <c r="N274" s="226" t="s">
        <v>39</v>
      </c>
      <c r="O274" s="227">
        <v>0</v>
      </c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229" t="s">
        <v>156</v>
      </c>
      <c r="AT274" s="229" t="s">
        <v>125</v>
      </c>
      <c r="AU274" s="229" t="s">
        <v>130</v>
      </c>
      <c r="AY274" s="14" t="s">
        <v>122</v>
      </c>
      <c r="BE274" s="230">
        <f>IF(N274="základná",J274,0)</f>
        <v>0</v>
      </c>
      <c r="BF274" s="230">
        <f>IF(N274="znížená",J274,0)</f>
        <v>846.72000000000003</v>
      </c>
      <c r="BG274" s="230">
        <f>IF(N274="zákl. prenesená",J274,0)</f>
        <v>0</v>
      </c>
      <c r="BH274" s="230">
        <f>IF(N274="zníž. prenesená",J274,0)</f>
        <v>0</v>
      </c>
      <c r="BI274" s="230">
        <f>IF(N274="nulová",J274,0)</f>
        <v>0</v>
      </c>
      <c r="BJ274" s="14" t="s">
        <v>130</v>
      </c>
      <c r="BK274" s="230">
        <f>ROUND(I274*H274,2)</f>
        <v>846.72000000000003</v>
      </c>
      <c r="BL274" s="14" t="s">
        <v>156</v>
      </c>
      <c r="BM274" s="229" t="s">
        <v>883</v>
      </c>
    </row>
    <row r="275" s="2" customFormat="1" ht="24.15" customHeight="1">
      <c r="A275" s="29"/>
      <c r="B275" s="30"/>
      <c r="C275" s="231" t="s">
        <v>674</v>
      </c>
      <c r="D275" s="231" t="s">
        <v>119</v>
      </c>
      <c r="E275" s="232" t="s">
        <v>884</v>
      </c>
      <c r="F275" s="233" t="s">
        <v>885</v>
      </c>
      <c r="G275" s="234" t="s">
        <v>387</v>
      </c>
      <c r="H275" s="235">
        <v>83.060000000000002</v>
      </c>
      <c r="I275" s="236">
        <v>18.41</v>
      </c>
      <c r="J275" s="236">
        <f>ROUND(I275*H275,2)</f>
        <v>1529.1300000000001</v>
      </c>
      <c r="K275" s="237"/>
      <c r="L275" s="238"/>
      <c r="M275" s="239" t="s">
        <v>1</v>
      </c>
      <c r="N275" s="240" t="s">
        <v>39</v>
      </c>
      <c r="O275" s="227">
        <v>0</v>
      </c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229" t="s">
        <v>183</v>
      </c>
      <c r="AT275" s="229" t="s">
        <v>119</v>
      </c>
      <c r="AU275" s="229" t="s">
        <v>130</v>
      </c>
      <c r="AY275" s="14" t="s">
        <v>122</v>
      </c>
      <c r="BE275" s="230">
        <f>IF(N275="základná",J275,0)</f>
        <v>0</v>
      </c>
      <c r="BF275" s="230">
        <f>IF(N275="znížená",J275,0)</f>
        <v>1529.1300000000001</v>
      </c>
      <c r="BG275" s="230">
        <f>IF(N275="zákl. prenesená",J275,0)</f>
        <v>0</v>
      </c>
      <c r="BH275" s="230">
        <f>IF(N275="zníž. prenesená",J275,0)</f>
        <v>0</v>
      </c>
      <c r="BI275" s="230">
        <f>IF(N275="nulová",J275,0)</f>
        <v>0</v>
      </c>
      <c r="BJ275" s="14" t="s">
        <v>130</v>
      </c>
      <c r="BK275" s="230">
        <f>ROUND(I275*H275,2)</f>
        <v>1529.1300000000001</v>
      </c>
      <c r="BL275" s="14" t="s">
        <v>156</v>
      </c>
      <c r="BM275" s="229" t="s">
        <v>886</v>
      </c>
    </row>
    <row r="276" s="2" customFormat="1" ht="24.15" customHeight="1">
      <c r="A276" s="29"/>
      <c r="B276" s="30"/>
      <c r="C276" s="218" t="s">
        <v>887</v>
      </c>
      <c r="D276" s="218" t="s">
        <v>125</v>
      </c>
      <c r="E276" s="219" t="s">
        <v>888</v>
      </c>
      <c r="F276" s="220" t="s">
        <v>889</v>
      </c>
      <c r="G276" s="221" t="s">
        <v>387</v>
      </c>
      <c r="H276" s="222">
        <v>591.25</v>
      </c>
      <c r="I276" s="223">
        <v>11.68</v>
      </c>
      <c r="J276" s="223">
        <f>ROUND(I276*H276,2)</f>
        <v>6905.8000000000002</v>
      </c>
      <c r="K276" s="224"/>
      <c r="L276" s="35"/>
      <c r="M276" s="225" t="s">
        <v>1</v>
      </c>
      <c r="N276" s="226" t="s">
        <v>39</v>
      </c>
      <c r="O276" s="227">
        <v>0</v>
      </c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229" t="s">
        <v>156</v>
      </c>
      <c r="AT276" s="229" t="s">
        <v>125</v>
      </c>
      <c r="AU276" s="229" t="s">
        <v>130</v>
      </c>
      <c r="AY276" s="14" t="s">
        <v>122</v>
      </c>
      <c r="BE276" s="230">
        <f>IF(N276="základná",J276,0)</f>
        <v>0</v>
      </c>
      <c r="BF276" s="230">
        <f>IF(N276="znížená",J276,0)</f>
        <v>6905.8000000000002</v>
      </c>
      <c r="BG276" s="230">
        <f>IF(N276="zákl. prenesená",J276,0)</f>
        <v>0</v>
      </c>
      <c r="BH276" s="230">
        <f>IF(N276="zníž. prenesená",J276,0)</f>
        <v>0</v>
      </c>
      <c r="BI276" s="230">
        <f>IF(N276="nulová",J276,0)</f>
        <v>0</v>
      </c>
      <c r="BJ276" s="14" t="s">
        <v>130</v>
      </c>
      <c r="BK276" s="230">
        <f>ROUND(I276*H276,2)</f>
        <v>6905.8000000000002</v>
      </c>
      <c r="BL276" s="14" t="s">
        <v>156</v>
      </c>
      <c r="BM276" s="229" t="s">
        <v>890</v>
      </c>
    </row>
    <row r="277" s="2" customFormat="1" ht="16.5" customHeight="1">
      <c r="A277" s="29"/>
      <c r="B277" s="30"/>
      <c r="C277" s="231" t="s">
        <v>677</v>
      </c>
      <c r="D277" s="231" t="s">
        <v>119</v>
      </c>
      <c r="E277" s="232" t="s">
        <v>891</v>
      </c>
      <c r="F277" s="233" t="s">
        <v>892</v>
      </c>
      <c r="G277" s="234" t="s">
        <v>387</v>
      </c>
      <c r="H277" s="235">
        <v>608.99000000000001</v>
      </c>
      <c r="I277" s="236">
        <v>35.159999999999997</v>
      </c>
      <c r="J277" s="236">
        <f>ROUND(I277*H277,2)</f>
        <v>21412.09</v>
      </c>
      <c r="K277" s="237"/>
      <c r="L277" s="238"/>
      <c r="M277" s="239" t="s">
        <v>1</v>
      </c>
      <c r="N277" s="240" t="s">
        <v>39</v>
      </c>
      <c r="O277" s="227">
        <v>0</v>
      </c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229" t="s">
        <v>183</v>
      </c>
      <c r="AT277" s="229" t="s">
        <v>119</v>
      </c>
      <c r="AU277" s="229" t="s">
        <v>130</v>
      </c>
      <c r="AY277" s="14" t="s">
        <v>122</v>
      </c>
      <c r="BE277" s="230">
        <f>IF(N277="základná",J277,0)</f>
        <v>0</v>
      </c>
      <c r="BF277" s="230">
        <f>IF(N277="znížená",J277,0)</f>
        <v>21412.09</v>
      </c>
      <c r="BG277" s="230">
        <f>IF(N277="zákl. prenesená",J277,0)</f>
        <v>0</v>
      </c>
      <c r="BH277" s="230">
        <f>IF(N277="zníž. prenesená",J277,0)</f>
        <v>0</v>
      </c>
      <c r="BI277" s="230">
        <f>IF(N277="nulová",J277,0)</f>
        <v>0</v>
      </c>
      <c r="BJ277" s="14" t="s">
        <v>130</v>
      </c>
      <c r="BK277" s="230">
        <f>ROUND(I277*H277,2)</f>
        <v>21412.09</v>
      </c>
      <c r="BL277" s="14" t="s">
        <v>156</v>
      </c>
      <c r="BM277" s="229" t="s">
        <v>893</v>
      </c>
    </row>
    <row r="278" s="2" customFormat="1" ht="24.15" customHeight="1">
      <c r="A278" s="29"/>
      <c r="B278" s="30"/>
      <c r="C278" s="218" t="s">
        <v>894</v>
      </c>
      <c r="D278" s="218" t="s">
        <v>125</v>
      </c>
      <c r="E278" s="219" t="s">
        <v>895</v>
      </c>
      <c r="F278" s="220" t="s">
        <v>896</v>
      </c>
      <c r="G278" s="221" t="s">
        <v>250</v>
      </c>
      <c r="H278" s="222">
        <v>361.5</v>
      </c>
      <c r="I278" s="223">
        <v>1.3999999999999999</v>
      </c>
      <c r="J278" s="223">
        <f>ROUND(I278*H278,2)</f>
        <v>506.10000000000002</v>
      </c>
      <c r="K278" s="224"/>
      <c r="L278" s="35"/>
      <c r="M278" s="225" t="s">
        <v>1</v>
      </c>
      <c r="N278" s="226" t="s">
        <v>39</v>
      </c>
      <c r="O278" s="227">
        <v>0</v>
      </c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229" t="s">
        <v>156</v>
      </c>
      <c r="AT278" s="229" t="s">
        <v>125</v>
      </c>
      <c r="AU278" s="229" t="s">
        <v>130</v>
      </c>
      <c r="AY278" s="14" t="s">
        <v>122</v>
      </c>
      <c r="BE278" s="230">
        <f>IF(N278="základná",J278,0)</f>
        <v>0</v>
      </c>
      <c r="BF278" s="230">
        <f>IF(N278="znížená",J278,0)</f>
        <v>506.10000000000002</v>
      </c>
      <c r="BG278" s="230">
        <f>IF(N278="zákl. prenesená",J278,0)</f>
        <v>0</v>
      </c>
      <c r="BH278" s="230">
        <f>IF(N278="zníž. prenesená",J278,0)</f>
        <v>0</v>
      </c>
      <c r="BI278" s="230">
        <f>IF(N278="nulová",J278,0)</f>
        <v>0</v>
      </c>
      <c r="BJ278" s="14" t="s">
        <v>130</v>
      </c>
      <c r="BK278" s="230">
        <f>ROUND(I278*H278,2)</f>
        <v>506.10000000000002</v>
      </c>
      <c r="BL278" s="14" t="s">
        <v>156</v>
      </c>
      <c r="BM278" s="229" t="s">
        <v>897</v>
      </c>
    </row>
    <row r="279" s="12" customFormat="1" ht="22.8" customHeight="1">
      <c r="A279" s="12"/>
      <c r="B279" s="203"/>
      <c r="C279" s="204"/>
      <c r="D279" s="205" t="s">
        <v>72</v>
      </c>
      <c r="E279" s="216" t="s">
        <v>898</v>
      </c>
      <c r="F279" s="216" t="s">
        <v>899</v>
      </c>
      <c r="G279" s="204"/>
      <c r="H279" s="204"/>
      <c r="I279" s="204"/>
      <c r="J279" s="217">
        <f>BK279</f>
        <v>41.039999999999999</v>
      </c>
      <c r="K279" s="204"/>
      <c r="L279" s="208"/>
      <c r="M279" s="209"/>
      <c r="N279" s="210"/>
      <c r="O279" s="210"/>
      <c r="P279" s="211">
        <f>P280</f>
        <v>0</v>
      </c>
      <c r="Q279" s="210"/>
      <c r="R279" s="211">
        <f>R280</f>
        <v>0</v>
      </c>
      <c r="S279" s="210"/>
      <c r="T279" s="212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3" t="s">
        <v>130</v>
      </c>
      <c r="AT279" s="214" t="s">
        <v>72</v>
      </c>
      <c r="AU279" s="214" t="s">
        <v>81</v>
      </c>
      <c r="AY279" s="213" t="s">
        <v>122</v>
      </c>
      <c r="BK279" s="215">
        <f>BK280</f>
        <v>41.039999999999999</v>
      </c>
    </row>
    <row r="280" s="2" customFormat="1" ht="16.5" customHeight="1">
      <c r="A280" s="29"/>
      <c r="B280" s="30"/>
      <c r="C280" s="218" t="s">
        <v>681</v>
      </c>
      <c r="D280" s="218" t="s">
        <v>125</v>
      </c>
      <c r="E280" s="219" t="s">
        <v>900</v>
      </c>
      <c r="F280" s="220" t="s">
        <v>901</v>
      </c>
      <c r="G280" s="221" t="s">
        <v>138</v>
      </c>
      <c r="H280" s="222">
        <v>4</v>
      </c>
      <c r="I280" s="223">
        <v>10.26</v>
      </c>
      <c r="J280" s="223">
        <f>ROUND(I280*H280,2)</f>
        <v>41.039999999999999</v>
      </c>
      <c r="K280" s="224"/>
      <c r="L280" s="35"/>
      <c r="M280" s="225" t="s">
        <v>1</v>
      </c>
      <c r="N280" s="226" t="s">
        <v>39</v>
      </c>
      <c r="O280" s="227">
        <v>0</v>
      </c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229" t="s">
        <v>156</v>
      </c>
      <c r="AT280" s="229" t="s">
        <v>125</v>
      </c>
      <c r="AU280" s="229" t="s">
        <v>130</v>
      </c>
      <c r="AY280" s="14" t="s">
        <v>122</v>
      </c>
      <c r="BE280" s="230">
        <f>IF(N280="základná",J280,0)</f>
        <v>0</v>
      </c>
      <c r="BF280" s="230">
        <f>IF(N280="znížená",J280,0)</f>
        <v>41.039999999999999</v>
      </c>
      <c r="BG280" s="230">
        <f>IF(N280="zákl. prenesená",J280,0)</f>
        <v>0</v>
      </c>
      <c r="BH280" s="230">
        <f>IF(N280="zníž. prenesená",J280,0)</f>
        <v>0</v>
      </c>
      <c r="BI280" s="230">
        <f>IF(N280="nulová",J280,0)</f>
        <v>0</v>
      </c>
      <c r="BJ280" s="14" t="s">
        <v>130</v>
      </c>
      <c r="BK280" s="230">
        <f>ROUND(I280*H280,2)</f>
        <v>41.039999999999999</v>
      </c>
      <c r="BL280" s="14" t="s">
        <v>156</v>
      </c>
      <c r="BM280" s="229" t="s">
        <v>902</v>
      </c>
    </row>
    <row r="281" s="12" customFormat="1" ht="22.8" customHeight="1">
      <c r="A281" s="12"/>
      <c r="B281" s="203"/>
      <c r="C281" s="204"/>
      <c r="D281" s="205" t="s">
        <v>72</v>
      </c>
      <c r="E281" s="216" t="s">
        <v>903</v>
      </c>
      <c r="F281" s="216" t="s">
        <v>904</v>
      </c>
      <c r="G281" s="204"/>
      <c r="H281" s="204"/>
      <c r="I281" s="204"/>
      <c r="J281" s="217">
        <f>BK281</f>
        <v>181.40000000000001</v>
      </c>
      <c r="K281" s="204"/>
      <c r="L281" s="208"/>
      <c r="M281" s="209"/>
      <c r="N281" s="210"/>
      <c r="O281" s="210"/>
      <c r="P281" s="211">
        <f>SUM(P282:P283)</f>
        <v>0</v>
      </c>
      <c r="Q281" s="210"/>
      <c r="R281" s="211">
        <f>SUM(R282:R283)</f>
        <v>0</v>
      </c>
      <c r="S281" s="210"/>
      <c r="T281" s="212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3" t="s">
        <v>130</v>
      </c>
      <c r="AT281" s="214" t="s">
        <v>72</v>
      </c>
      <c r="AU281" s="214" t="s">
        <v>81</v>
      </c>
      <c r="AY281" s="213" t="s">
        <v>122</v>
      </c>
      <c r="BK281" s="215">
        <f>SUM(BK282:BK283)</f>
        <v>181.40000000000001</v>
      </c>
    </row>
    <row r="282" s="2" customFormat="1" ht="24.15" customHeight="1">
      <c r="A282" s="29"/>
      <c r="B282" s="30"/>
      <c r="C282" s="218" t="s">
        <v>905</v>
      </c>
      <c r="D282" s="218" t="s">
        <v>125</v>
      </c>
      <c r="E282" s="219" t="s">
        <v>906</v>
      </c>
      <c r="F282" s="220" t="s">
        <v>907</v>
      </c>
      <c r="G282" s="221" t="s">
        <v>387</v>
      </c>
      <c r="H282" s="222">
        <v>4.5</v>
      </c>
      <c r="I282" s="223">
        <v>38.57</v>
      </c>
      <c r="J282" s="223">
        <f>ROUND(I282*H282,2)</f>
        <v>173.56999999999999</v>
      </c>
      <c r="K282" s="224"/>
      <c r="L282" s="35"/>
      <c r="M282" s="225" t="s">
        <v>1</v>
      </c>
      <c r="N282" s="226" t="s">
        <v>39</v>
      </c>
      <c r="O282" s="227">
        <v>0</v>
      </c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229" t="s">
        <v>156</v>
      </c>
      <c r="AT282" s="229" t="s">
        <v>125</v>
      </c>
      <c r="AU282" s="229" t="s">
        <v>130</v>
      </c>
      <c r="AY282" s="14" t="s">
        <v>122</v>
      </c>
      <c r="BE282" s="230">
        <f>IF(N282="základná",J282,0)</f>
        <v>0</v>
      </c>
      <c r="BF282" s="230">
        <f>IF(N282="znížená",J282,0)</f>
        <v>173.56999999999999</v>
      </c>
      <c r="BG282" s="230">
        <f>IF(N282="zákl. prenesená",J282,0)</f>
        <v>0</v>
      </c>
      <c r="BH282" s="230">
        <f>IF(N282="zníž. prenesená",J282,0)</f>
        <v>0</v>
      </c>
      <c r="BI282" s="230">
        <f>IF(N282="nulová",J282,0)</f>
        <v>0</v>
      </c>
      <c r="BJ282" s="14" t="s">
        <v>130</v>
      </c>
      <c r="BK282" s="230">
        <f>ROUND(I282*H282,2)</f>
        <v>173.56999999999999</v>
      </c>
      <c r="BL282" s="14" t="s">
        <v>156</v>
      </c>
      <c r="BM282" s="229" t="s">
        <v>908</v>
      </c>
    </row>
    <row r="283" s="2" customFormat="1" ht="24.15" customHeight="1">
      <c r="A283" s="29"/>
      <c r="B283" s="30"/>
      <c r="C283" s="218" t="s">
        <v>684</v>
      </c>
      <c r="D283" s="218" t="s">
        <v>125</v>
      </c>
      <c r="E283" s="219" t="s">
        <v>909</v>
      </c>
      <c r="F283" s="220" t="s">
        <v>910</v>
      </c>
      <c r="G283" s="221" t="s">
        <v>250</v>
      </c>
      <c r="H283" s="222">
        <v>1.74</v>
      </c>
      <c r="I283" s="223">
        <v>4.5</v>
      </c>
      <c r="J283" s="223">
        <f>ROUND(I283*H283,2)</f>
        <v>7.8300000000000001</v>
      </c>
      <c r="K283" s="224"/>
      <c r="L283" s="35"/>
      <c r="M283" s="225" t="s">
        <v>1</v>
      </c>
      <c r="N283" s="226" t="s">
        <v>39</v>
      </c>
      <c r="O283" s="227">
        <v>0</v>
      </c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229" t="s">
        <v>156</v>
      </c>
      <c r="AT283" s="229" t="s">
        <v>125</v>
      </c>
      <c r="AU283" s="229" t="s">
        <v>130</v>
      </c>
      <c r="AY283" s="14" t="s">
        <v>122</v>
      </c>
      <c r="BE283" s="230">
        <f>IF(N283="základná",J283,0)</f>
        <v>0</v>
      </c>
      <c r="BF283" s="230">
        <f>IF(N283="znížená",J283,0)</f>
        <v>7.8300000000000001</v>
      </c>
      <c r="BG283" s="230">
        <f>IF(N283="zákl. prenesená",J283,0)</f>
        <v>0</v>
      </c>
      <c r="BH283" s="230">
        <f>IF(N283="zníž. prenesená",J283,0)</f>
        <v>0</v>
      </c>
      <c r="BI283" s="230">
        <f>IF(N283="nulová",J283,0)</f>
        <v>0</v>
      </c>
      <c r="BJ283" s="14" t="s">
        <v>130</v>
      </c>
      <c r="BK283" s="230">
        <f>ROUND(I283*H283,2)</f>
        <v>7.8300000000000001</v>
      </c>
      <c r="BL283" s="14" t="s">
        <v>156</v>
      </c>
      <c r="BM283" s="229" t="s">
        <v>911</v>
      </c>
    </row>
    <row r="284" s="12" customFormat="1" ht="22.8" customHeight="1">
      <c r="A284" s="12"/>
      <c r="B284" s="203"/>
      <c r="C284" s="204"/>
      <c r="D284" s="205" t="s">
        <v>72</v>
      </c>
      <c r="E284" s="216" t="s">
        <v>912</v>
      </c>
      <c r="F284" s="216" t="s">
        <v>913</v>
      </c>
      <c r="G284" s="204"/>
      <c r="H284" s="204"/>
      <c r="I284" s="204"/>
      <c r="J284" s="217">
        <f>BK284</f>
        <v>2807.4499999999998</v>
      </c>
      <c r="K284" s="204"/>
      <c r="L284" s="208"/>
      <c r="M284" s="209"/>
      <c r="N284" s="210"/>
      <c r="O284" s="210"/>
      <c r="P284" s="211">
        <f>SUM(P285:P292)</f>
        <v>0</v>
      </c>
      <c r="Q284" s="210"/>
      <c r="R284" s="211">
        <f>SUM(R285:R292)</f>
        <v>0</v>
      </c>
      <c r="S284" s="210"/>
      <c r="T284" s="212">
        <f>SUM(T285:T292)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3" t="s">
        <v>130</v>
      </c>
      <c r="AT284" s="214" t="s">
        <v>72</v>
      </c>
      <c r="AU284" s="214" t="s">
        <v>81</v>
      </c>
      <c r="AY284" s="213" t="s">
        <v>122</v>
      </c>
      <c r="BK284" s="215">
        <f>SUM(BK285:BK292)</f>
        <v>2807.4499999999998</v>
      </c>
    </row>
    <row r="285" s="2" customFormat="1" ht="37.8" customHeight="1">
      <c r="A285" s="29"/>
      <c r="B285" s="30"/>
      <c r="C285" s="218" t="s">
        <v>914</v>
      </c>
      <c r="D285" s="218" t="s">
        <v>125</v>
      </c>
      <c r="E285" s="219" t="s">
        <v>915</v>
      </c>
      <c r="F285" s="220" t="s">
        <v>916</v>
      </c>
      <c r="G285" s="221" t="s">
        <v>128</v>
      </c>
      <c r="H285" s="222">
        <v>4.2999999999999998</v>
      </c>
      <c r="I285" s="223">
        <v>1.44</v>
      </c>
      <c r="J285" s="223">
        <f>ROUND(I285*H285,2)</f>
        <v>6.1900000000000004</v>
      </c>
      <c r="K285" s="224"/>
      <c r="L285" s="35"/>
      <c r="M285" s="225" t="s">
        <v>1</v>
      </c>
      <c r="N285" s="226" t="s">
        <v>39</v>
      </c>
      <c r="O285" s="227">
        <v>0</v>
      </c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229" t="s">
        <v>156</v>
      </c>
      <c r="AT285" s="229" t="s">
        <v>125</v>
      </c>
      <c r="AU285" s="229" t="s">
        <v>130</v>
      </c>
      <c r="AY285" s="14" t="s">
        <v>122</v>
      </c>
      <c r="BE285" s="230">
        <f>IF(N285="základná",J285,0)</f>
        <v>0</v>
      </c>
      <c r="BF285" s="230">
        <f>IF(N285="znížená",J285,0)</f>
        <v>6.1900000000000004</v>
      </c>
      <c r="BG285" s="230">
        <f>IF(N285="zákl. prenesená",J285,0)</f>
        <v>0</v>
      </c>
      <c r="BH285" s="230">
        <f>IF(N285="zníž. prenesená",J285,0)</f>
        <v>0</v>
      </c>
      <c r="BI285" s="230">
        <f>IF(N285="nulová",J285,0)</f>
        <v>0</v>
      </c>
      <c r="BJ285" s="14" t="s">
        <v>130</v>
      </c>
      <c r="BK285" s="230">
        <f>ROUND(I285*H285,2)</f>
        <v>6.1900000000000004</v>
      </c>
      <c r="BL285" s="14" t="s">
        <v>156</v>
      </c>
      <c r="BM285" s="229" t="s">
        <v>917</v>
      </c>
    </row>
    <row r="286" s="2" customFormat="1" ht="24.15" customHeight="1">
      <c r="A286" s="29"/>
      <c r="B286" s="30"/>
      <c r="C286" s="218" t="s">
        <v>688</v>
      </c>
      <c r="D286" s="218" t="s">
        <v>125</v>
      </c>
      <c r="E286" s="219" t="s">
        <v>918</v>
      </c>
      <c r="F286" s="220" t="s">
        <v>919</v>
      </c>
      <c r="G286" s="221" t="s">
        <v>128</v>
      </c>
      <c r="H286" s="222">
        <v>64.689999999999998</v>
      </c>
      <c r="I286" s="223">
        <v>1.6699999999999999</v>
      </c>
      <c r="J286" s="223">
        <f>ROUND(I286*H286,2)</f>
        <v>108.03</v>
      </c>
      <c r="K286" s="224"/>
      <c r="L286" s="35"/>
      <c r="M286" s="225" t="s">
        <v>1</v>
      </c>
      <c r="N286" s="226" t="s">
        <v>39</v>
      </c>
      <c r="O286" s="227">
        <v>0</v>
      </c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229" t="s">
        <v>156</v>
      </c>
      <c r="AT286" s="229" t="s">
        <v>125</v>
      </c>
      <c r="AU286" s="229" t="s">
        <v>130</v>
      </c>
      <c r="AY286" s="14" t="s">
        <v>122</v>
      </c>
      <c r="BE286" s="230">
        <f>IF(N286="základná",J286,0)</f>
        <v>0</v>
      </c>
      <c r="BF286" s="230">
        <f>IF(N286="znížená",J286,0)</f>
        <v>108.03</v>
      </c>
      <c r="BG286" s="230">
        <f>IF(N286="zákl. prenesená",J286,0)</f>
        <v>0</v>
      </c>
      <c r="BH286" s="230">
        <f>IF(N286="zníž. prenesená",J286,0)</f>
        <v>0</v>
      </c>
      <c r="BI286" s="230">
        <f>IF(N286="nulová",J286,0)</f>
        <v>0</v>
      </c>
      <c r="BJ286" s="14" t="s">
        <v>130</v>
      </c>
      <c r="BK286" s="230">
        <f>ROUND(I286*H286,2)</f>
        <v>108.03</v>
      </c>
      <c r="BL286" s="14" t="s">
        <v>156</v>
      </c>
      <c r="BM286" s="229" t="s">
        <v>920</v>
      </c>
    </row>
    <row r="287" s="2" customFormat="1" ht="16.5" customHeight="1">
      <c r="A287" s="29"/>
      <c r="B287" s="30"/>
      <c r="C287" s="218" t="s">
        <v>921</v>
      </c>
      <c r="D287" s="218" t="s">
        <v>125</v>
      </c>
      <c r="E287" s="219" t="s">
        <v>922</v>
      </c>
      <c r="F287" s="220" t="s">
        <v>923</v>
      </c>
      <c r="G287" s="221" t="s">
        <v>387</v>
      </c>
      <c r="H287" s="222">
        <v>4.5</v>
      </c>
      <c r="I287" s="223">
        <v>32.450000000000003</v>
      </c>
      <c r="J287" s="223">
        <f>ROUND(I287*H287,2)</f>
        <v>146.03</v>
      </c>
      <c r="K287" s="224"/>
      <c r="L287" s="35"/>
      <c r="M287" s="225" t="s">
        <v>1</v>
      </c>
      <c r="N287" s="226" t="s">
        <v>39</v>
      </c>
      <c r="O287" s="227">
        <v>0</v>
      </c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229" t="s">
        <v>156</v>
      </c>
      <c r="AT287" s="229" t="s">
        <v>125</v>
      </c>
      <c r="AU287" s="229" t="s">
        <v>130</v>
      </c>
      <c r="AY287" s="14" t="s">
        <v>122</v>
      </c>
      <c r="BE287" s="230">
        <f>IF(N287="základná",J287,0)</f>
        <v>0</v>
      </c>
      <c r="BF287" s="230">
        <f>IF(N287="znížená",J287,0)</f>
        <v>146.03</v>
      </c>
      <c r="BG287" s="230">
        <f>IF(N287="zákl. prenesená",J287,0)</f>
        <v>0</v>
      </c>
      <c r="BH287" s="230">
        <f>IF(N287="zníž. prenesená",J287,0)</f>
        <v>0</v>
      </c>
      <c r="BI287" s="230">
        <f>IF(N287="nulová",J287,0)</f>
        <v>0</v>
      </c>
      <c r="BJ287" s="14" t="s">
        <v>130</v>
      </c>
      <c r="BK287" s="230">
        <f>ROUND(I287*H287,2)</f>
        <v>146.03</v>
      </c>
      <c r="BL287" s="14" t="s">
        <v>156</v>
      </c>
      <c r="BM287" s="229" t="s">
        <v>924</v>
      </c>
    </row>
    <row r="288" s="2" customFormat="1" ht="24.15" customHeight="1">
      <c r="A288" s="29"/>
      <c r="B288" s="30"/>
      <c r="C288" s="218" t="s">
        <v>691</v>
      </c>
      <c r="D288" s="218" t="s">
        <v>125</v>
      </c>
      <c r="E288" s="219" t="s">
        <v>925</v>
      </c>
      <c r="F288" s="220" t="s">
        <v>926</v>
      </c>
      <c r="G288" s="221" t="s">
        <v>128</v>
      </c>
      <c r="H288" s="222">
        <v>120.7</v>
      </c>
      <c r="I288" s="223">
        <v>1.3</v>
      </c>
      <c r="J288" s="223">
        <f>ROUND(I288*H288,2)</f>
        <v>156.91</v>
      </c>
      <c r="K288" s="224"/>
      <c r="L288" s="35"/>
      <c r="M288" s="225" t="s">
        <v>1</v>
      </c>
      <c r="N288" s="226" t="s">
        <v>39</v>
      </c>
      <c r="O288" s="227">
        <v>0</v>
      </c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229" t="s">
        <v>156</v>
      </c>
      <c r="AT288" s="229" t="s">
        <v>125</v>
      </c>
      <c r="AU288" s="229" t="s">
        <v>130</v>
      </c>
      <c r="AY288" s="14" t="s">
        <v>122</v>
      </c>
      <c r="BE288" s="230">
        <f>IF(N288="základná",J288,0)</f>
        <v>0</v>
      </c>
      <c r="BF288" s="230">
        <f>IF(N288="znížená",J288,0)</f>
        <v>156.91</v>
      </c>
      <c r="BG288" s="230">
        <f>IF(N288="zákl. prenesená",J288,0)</f>
        <v>0</v>
      </c>
      <c r="BH288" s="230">
        <f>IF(N288="zníž. prenesená",J288,0)</f>
        <v>0</v>
      </c>
      <c r="BI288" s="230">
        <f>IF(N288="nulová",J288,0)</f>
        <v>0</v>
      </c>
      <c r="BJ288" s="14" t="s">
        <v>130</v>
      </c>
      <c r="BK288" s="230">
        <f>ROUND(I288*H288,2)</f>
        <v>156.91</v>
      </c>
      <c r="BL288" s="14" t="s">
        <v>156</v>
      </c>
      <c r="BM288" s="229" t="s">
        <v>927</v>
      </c>
    </row>
    <row r="289" s="2" customFormat="1" ht="16.5" customHeight="1">
      <c r="A289" s="29"/>
      <c r="B289" s="30"/>
      <c r="C289" s="218" t="s">
        <v>928</v>
      </c>
      <c r="D289" s="218" t="s">
        <v>125</v>
      </c>
      <c r="E289" s="219" t="s">
        <v>929</v>
      </c>
      <c r="F289" s="220" t="s">
        <v>930</v>
      </c>
      <c r="G289" s="221" t="s">
        <v>245</v>
      </c>
      <c r="H289" s="222">
        <v>3</v>
      </c>
      <c r="I289" s="223">
        <v>37.5</v>
      </c>
      <c r="J289" s="223">
        <f>ROUND(I289*H289,2)</f>
        <v>112.5</v>
      </c>
      <c r="K289" s="224"/>
      <c r="L289" s="35"/>
      <c r="M289" s="225" t="s">
        <v>1</v>
      </c>
      <c r="N289" s="226" t="s">
        <v>39</v>
      </c>
      <c r="O289" s="227">
        <v>0</v>
      </c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229" t="s">
        <v>156</v>
      </c>
      <c r="AT289" s="229" t="s">
        <v>125</v>
      </c>
      <c r="AU289" s="229" t="s">
        <v>130</v>
      </c>
      <c r="AY289" s="14" t="s">
        <v>122</v>
      </c>
      <c r="BE289" s="230">
        <f>IF(N289="základná",J289,0)</f>
        <v>0</v>
      </c>
      <c r="BF289" s="230">
        <f>IF(N289="znížená",J289,0)</f>
        <v>112.5</v>
      </c>
      <c r="BG289" s="230">
        <f>IF(N289="zákl. prenesená",J289,0)</f>
        <v>0</v>
      </c>
      <c r="BH289" s="230">
        <f>IF(N289="zníž. prenesená",J289,0)</f>
        <v>0</v>
      </c>
      <c r="BI289" s="230">
        <f>IF(N289="nulová",J289,0)</f>
        <v>0</v>
      </c>
      <c r="BJ289" s="14" t="s">
        <v>130</v>
      </c>
      <c r="BK289" s="230">
        <f>ROUND(I289*H289,2)</f>
        <v>112.5</v>
      </c>
      <c r="BL289" s="14" t="s">
        <v>156</v>
      </c>
      <c r="BM289" s="229" t="s">
        <v>931</v>
      </c>
    </row>
    <row r="290" s="2" customFormat="1" ht="16.5" customHeight="1">
      <c r="A290" s="29"/>
      <c r="B290" s="30"/>
      <c r="C290" s="218" t="s">
        <v>696</v>
      </c>
      <c r="D290" s="218" t="s">
        <v>125</v>
      </c>
      <c r="E290" s="219" t="s">
        <v>932</v>
      </c>
      <c r="F290" s="220" t="s">
        <v>933</v>
      </c>
      <c r="G290" s="221" t="s">
        <v>128</v>
      </c>
      <c r="H290" s="222">
        <v>15</v>
      </c>
      <c r="I290" s="223">
        <v>44.600000000000001</v>
      </c>
      <c r="J290" s="223">
        <f>ROUND(I290*H290,2)</f>
        <v>669</v>
      </c>
      <c r="K290" s="224"/>
      <c r="L290" s="35"/>
      <c r="M290" s="225" t="s">
        <v>1</v>
      </c>
      <c r="N290" s="226" t="s">
        <v>39</v>
      </c>
      <c r="O290" s="227">
        <v>0</v>
      </c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229" t="s">
        <v>156</v>
      </c>
      <c r="AT290" s="229" t="s">
        <v>125</v>
      </c>
      <c r="AU290" s="229" t="s">
        <v>130</v>
      </c>
      <c r="AY290" s="14" t="s">
        <v>122</v>
      </c>
      <c r="BE290" s="230">
        <f>IF(N290="základná",J290,0)</f>
        <v>0</v>
      </c>
      <c r="BF290" s="230">
        <f>IF(N290="znížená",J290,0)</f>
        <v>669</v>
      </c>
      <c r="BG290" s="230">
        <f>IF(N290="zákl. prenesená",J290,0)</f>
        <v>0</v>
      </c>
      <c r="BH290" s="230">
        <f>IF(N290="zníž. prenesená",J290,0)</f>
        <v>0</v>
      </c>
      <c r="BI290" s="230">
        <f>IF(N290="nulová",J290,0)</f>
        <v>0</v>
      </c>
      <c r="BJ290" s="14" t="s">
        <v>130</v>
      </c>
      <c r="BK290" s="230">
        <f>ROUND(I290*H290,2)</f>
        <v>669</v>
      </c>
      <c r="BL290" s="14" t="s">
        <v>156</v>
      </c>
      <c r="BM290" s="229" t="s">
        <v>934</v>
      </c>
    </row>
    <row r="291" s="2" customFormat="1" ht="24.15" customHeight="1">
      <c r="A291" s="29"/>
      <c r="B291" s="30"/>
      <c r="C291" s="218" t="s">
        <v>935</v>
      </c>
      <c r="D291" s="218" t="s">
        <v>125</v>
      </c>
      <c r="E291" s="219" t="s">
        <v>936</v>
      </c>
      <c r="F291" s="220" t="s">
        <v>937</v>
      </c>
      <c r="G291" s="221" t="s">
        <v>128</v>
      </c>
      <c r="H291" s="222">
        <v>64.689999999999998</v>
      </c>
      <c r="I291" s="223">
        <v>24.059999999999999</v>
      </c>
      <c r="J291" s="223">
        <f>ROUND(I291*H291,2)</f>
        <v>1556.4400000000001</v>
      </c>
      <c r="K291" s="224"/>
      <c r="L291" s="35"/>
      <c r="M291" s="225" t="s">
        <v>1</v>
      </c>
      <c r="N291" s="226" t="s">
        <v>39</v>
      </c>
      <c r="O291" s="227">
        <v>0</v>
      </c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229" t="s">
        <v>156</v>
      </c>
      <c r="AT291" s="229" t="s">
        <v>125</v>
      </c>
      <c r="AU291" s="229" t="s">
        <v>130</v>
      </c>
      <c r="AY291" s="14" t="s">
        <v>122</v>
      </c>
      <c r="BE291" s="230">
        <f>IF(N291="základná",J291,0)</f>
        <v>0</v>
      </c>
      <c r="BF291" s="230">
        <f>IF(N291="znížená",J291,0)</f>
        <v>1556.4400000000001</v>
      </c>
      <c r="BG291" s="230">
        <f>IF(N291="zákl. prenesená",J291,0)</f>
        <v>0</v>
      </c>
      <c r="BH291" s="230">
        <f>IF(N291="zníž. prenesená",J291,0)</f>
        <v>0</v>
      </c>
      <c r="BI291" s="230">
        <f>IF(N291="nulová",J291,0)</f>
        <v>0</v>
      </c>
      <c r="BJ291" s="14" t="s">
        <v>130</v>
      </c>
      <c r="BK291" s="230">
        <f>ROUND(I291*H291,2)</f>
        <v>1556.4400000000001</v>
      </c>
      <c r="BL291" s="14" t="s">
        <v>156</v>
      </c>
      <c r="BM291" s="229" t="s">
        <v>938</v>
      </c>
    </row>
    <row r="292" s="2" customFormat="1" ht="24.15" customHeight="1">
      <c r="A292" s="29"/>
      <c r="B292" s="30"/>
      <c r="C292" s="218" t="s">
        <v>699</v>
      </c>
      <c r="D292" s="218" t="s">
        <v>125</v>
      </c>
      <c r="E292" s="219" t="s">
        <v>939</v>
      </c>
      <c r="F292" s="220" t="s">
        <v>940</v>
      </c>
      <c r="G292" s="221" t="s">
        <v>250</v>
      </c>
      <c r="H292" s="222">
        <v>27.550000000000001</v>
      </c>
      <c r="I292" s="223">
        <v>1.8999999999999999</v>
      </c>
      <c r="J292" s="223">
        <f>ROUND(I292*H292,2)</f>
        <v>52.350000000000001</v>
      </c>
      <c r="K292" s="224"/>
      <c r="L292" s="35"/>
      <c r="M292" s="225" t="s">
        <v>1</v>
      </c>
      <c r="N292" s="226" t="s">
        <v>39</v>
      </c>
      <c r="O292" s="227">
        <v>0</v>
      </c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229" t="s">
        <v>156</v>
      </c>
      <c r="AT292" s="229" t="s">
        <v>125</v>
      </c>
      <c r="AU292" s="229" t="s">
        <v>130</v>
      </c>
      <c r="AY292" s="14" t="s">
        <v>122</v>
      </c>
      <c r="BE292" s="230">
        <f>IF(N292="základná",J292,0)</f>
        <v>0</v>
      </c>
      <c r="BF292" s="230">
        <f>IF(N292="znížená",J292,0)</f>
        <v>52.350000000000001</v>
      </c>
      <c r="BG292" s="230">
        <f>IF(N292="zákl. prenesená",J292,0)</f>
        <v>0</v>
      </c>
      <c r="BH292" s="230">
        <f>IF(N292="zníž. prenesená",J292,0)</f>
        <v>0</v>
      </c>
      <c r="BI292" s="230">
        <f>IF(N292="nulová",J292,0)</f>
        <v>0</v>
      </c>
      <c r="BJ292" s="14" t="s">
        <v>130</v>
      </c>
      <c r="BK292" s="230">
        <f>ROUND(I292*H292,2)</f>
        <v>52.350000000000001</v>
      </c>
      <c r="BL292" s="14" t="s">
        <v>156</v>
      </c>
      <c r="BM292" s="229" t="s">
        <v>941</v>
      </c>
    </row>
    <row r="293" s="12" customFormat="1" ht="22.8" customHeight="1">
      <c r="A293" s="12"/>
      <c r="B293" s="203"/>
      <c r="C293" s="204"/>
      <c r="D293" s="205" t="s">
        <v>72</v>
      </c>
      <c r="E293" s="216" t="s">
        <v>942</v>
      </c>
      <c r="F293" s="216" t="s">
        <v>943</v>
      </c>
      <c r="G293" s="204"/>
      <c r="H293" s="204"/>
      <c r="I293" s="204"/>
      <c r="J293" s="217">
        <f>BK293</f>
        <v>7092.1099999999997</v>
      </c>
      <c r="K293" s="204"/>
      <c r="L293" s="208"/>
      <c r="M293" s="209"/>
      <c r="N293" s="210"/>
      <c r="O293" s="210"/>
      <c r="P293" s="211">
        <f>SUM(P294:P303)</f>
        <v>0</v>
      </c>
      <c r="Q293" s="210"/>
      <c r="R293" s="211">
        <f>SUM(R294:R303)</f>
        <v>0</v>
      </c>
      <c r="S293" s="210"/>
      <c r="T293" s="212">
        <f>SUM(T294:T303)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3" t="s">
        <v>130</v>
      </c>
      <c r="AT293" s="214" t="s">
        <v>72</v>
      </c>
      <c r="AU293" s="214" t="s">
        <v>81</v>
      </c>
      <c r="AY293" s="213" t="s">
        <v>122</v>
      </c>
      <c r="BK293" s="215">
        <f>SUM(BK294:BK303)</f>
        <v>7092.1099999999997</v>
      </c>
    </row>
    <row r="294" s="2" customFormat="1" ht="24.15" customHeight="1">
      <c r="A294" s="29"/>
      <c r="B294" s="30"/>
      <c r="C294" s="218" t="s">
        <v>944</v>
      </c>
      <c r="D294" s="218" t="s">
        <v>125</v>
      </c>
      <c r="E294" s="219" t="s">
        <v>945</v>
      </c>
      <c r="F294" s="220" t="s">
        <v>946</v>
      </c>
      <c r="G294" s="221" t="s">
        <v>128</v>
      </c>
      <c r="H294" s="222">
        <v>58.420000000000002</v>
      </c>
      <c r="I294" s="223">
        <v>16.5</v>
      </c>
      <c r="J294" s="223">
        <f>ROUND(I294*H294,2)</f>
        <v>963.92999999999995</v>
      </c>
      <c r="K294" s="224"/>
      <c r="L294" s="35"/>
      <c r="M294" s="225" t="s">
        <v>1</v>
      </c>
      <c r="N294" s="226" t="s">
        <v>39</v>
      </c>
      <c r="O294" s="227">
        <v>0</v>
      </c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229" t="s">
        <v>156</v>
      </c>
      <c r="AT294" s="229" t="s">
        <v>125</v>
      </c>
      <c r="AU294" s="229" t="s">
        <v>130</v>
      </c>
      <c r="AY294" s="14" t="s">
        <v>122</v>
      </c>
      <c r="BE294" s="230">
        <f>IF(N294="základná",J294,0)</f>
        <v>0</v>
      </c>
      <c r="BF294" s="230">
        <f>IF(N294="znížená",J294,0)</f>
        <v>963.92999999999995</v>
      </c>
      <c r="BG294" s="230">
        <f>IF(N294="zákl. prenesená",J294,0)</f>
        <v>0</v>
      </c>
      <c r="BH294" s="230">
        <f>IF(N294="zníž. prenesená",J294,0)</f>
        <v>0</v>
      </c>
      <c r="BI294" s="230">
        <f>IF(N294="nulová",J294,0)</f>
        <v>0</v>
      </c>
      <c r="BJ294" s="14" t="s">
        <v>130</v>
      </c>
      <c r="BK294" s="230">
        <f>ROUND(I294*H294,2)</f>
        <v>963.92999999999995</v>
      </c>
      <c r="BL294" s="14" t="s">
        <v>156</v>
      </c>
      <c r="BM294" s="229" t="s">
        <v>947</v>
      </c>
    </row>
    <row r="295" s="2" customFormat="1" ht="37.8" customHeight="1">
      <c r="A295" s="29"/>
      <c r="B295" s="30"/>
      <c r="C295" s="231" t="s">
        <v>703</v>
      </c>
      <c r="D295" s="231" t="s">
        <v>119</v>
      </c>
      <c r="E295" s="232" t="s">
        <v>948</v>
      </c>
      <c r="F295" s="233" t="s">
        <v>949</v>
      </c>
      <c r="G295" s="234" t="s">
        <v>128</v>
      </c>
      <c r="H295" s="235">
        <v>61.340000000000003</v>
      </c>
      <c r="I295" s="236">
        <v>2.2999999999999998</v>
      </c>
      <c r="J295" s="236">
        <f>ROUND(I295*H295,2)</f>
        <v>141.08000000000001</v>
      </c>
      <c r="K295" s="237"/>
      <c r="L295" s="238"/>
      <c r="M295" s="239" t="s">
        <v>1</v>
      </c>
      <c r="N295" s="240" t="s">
        <v>39</v>
      </c>
      <c r="O295" s="227">
        <v>0</v>
      </c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229" t="s">
        <v>183</v>
      </c>
      <c r="AT295" s="229" t="s">
        <v>119</v>
      </c>
      <c r="AU295" s="229" t="s">
        <v>130</v>
      </c>
      <c r="AY295" s="14" t="s">
        <v>122</v>
      </c>
      <c r="BE295" s="230">
        <f>IF(N295="základná",J295,0)</f>
        <v>0</v>
      </c>
      <c r="BF295" s="230">
        <f>IF(N295="znížená",J295,0)</f>
        <v>141.08000000000001</v>
      </c>
      <c r="BG295" s="230">
        <f>IF(N295="zákl. prenesená",J295,0)</f>
        <v>0</v>
      </c>
      <c r="BH295" s="230">
        <f>IF(N295="zníž. prenesená",J295,0)</f>
        <v>0</v>
      </c>
      <c r="BI295" s="230">
        <f>IF(N295="nulová",J295,0)</f>
        <v>0</v>
      </c>
      <c r="BJ295" s="14" t="s">
        <v>130</v>
      </c>
      <c r="BK295" s="230">
        <f>ROUND(I295*H295,2)</f>
        <v>141.08000000000001</v>
      </c>
      <c r="BL295" s="14" t="s">
        <v>156</v>
      </c>
      <c r="BM295" s="229" t="s">
        <v>950</v>
      </c>
    </row>
    <row r="296" s="2" customFormat="1" ht="37.8" customHeight="1">
      <c r="A296" s="29"/>
      <c r="B296" s="30"/>
      <c r="C296" s="231" t="s">
        <v>951</v>
      </c>
      <c r="D296" s="231" t="s">
        <v>119</v>
      </c>
      <c r="E296" s="232" t="s">
        <v>952</v>
      </c>
      <c r="F296" s="233" t="s">
        <v>953</v>
      </c>
      <c r="G296" s="234" t="s">
        <v>128</v>
      </c>
      <c r="H296" s="235">
        <v>61.340000000000003</v>
      </c>
      <c r="I296" s="236">
        <v>2.2999999999999998</v>
      </c>
      <c r="J296" s="236">
        <f>ROUND(I296*H296,2)</f>
        <v>141.08000000000001</v>
      </c>
      <c r="K296" s="237"/>
      <c r="L296" s="238"/>
      <c r="M296" s="239" t="s">
        <v>1</v>
      </c>
      <c r="N296" s="240" t="s">
        <v>39</v>
      </c>
      <c r="O296" s="227">
        <v>0</v>
      </c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229" t="s">
        <v>183</v>
      </c>
      <c r="AT296" s="229" t="s">
        <v>119</v>
      </c>
      <c r="AU296" s="229" t="s">
        <v>130</v>
      </c>
      <c r="AY296" s="14" t="s">
        <v>122</v>
      </c>
      <c r="BE296" s="230">
        <f>IF(N296="základná",J296,0)</f>
        <v>0</v>
      </c>
      <c r="BF296" s="230">
        <f>IF(N296="znížená",J296,0)</f>
        <v>141.08000000000001</v>
      </c>
      <c r="BG296" s="230">
        <f>IF(N296="zákl. prenesená",J296,0)</f>
        <v>0</v>
      </c>
      <c r="BH296" s="230">
        <f>IF(N296="zníž. prenesená",J296,0)</f>
        <v>0</v>
      </c>
      <c r="BI296" s="230">
        <f>IF(N296="nulová",J296,0)</f>
        <v>0</v>
      </c>
      <c r="BJ296" s="14" t="s">
        <v>130</v>
      </c>
      <c r="BK296" s="230">
        <f>ROUND(I296*H296,2)</f>
        <v>141.08000000000001</v>
      </c>
      <c r="BL296" s="14" t="s">
        <v>156</v>
      </c>
      <c r="BM296" s="229" t="s">
        <v>954</v>
      </c>
    </row>
    <row r="297" s="2" customFormat="1" ht="37.8" customHeight="1">
      <c r="A297" s="29"/>
      <c r="B297" s="30"/>
      <c r="C297" s="231" t="s">
        <v>706</v>
      </c>
      <c r="D297" s="231" t="s">
        <v>119</v>
      </c>
      <c r="E297" s="232" t="s">
        <v>955</v>
      </c>
      <c r="F297" s="233" t="s">
        <v>956</v>
      </c>
      <c r="G297" s="234" t="s">
        <v>138</v>
      </c>
      <c r="H297" s="235">
        <v>13</v>
      </c>
      <c r="I297" s="236">
        <v>104.08</v>
      </c>
      <c r="J297" s="236">
        <f>ROUND(I297*H297,2)</f>
        <v>1353.04</v>
      </c>
      <c r="K297" s="237"/>
      <c r="L297" s="238"/>
      <c r="M297" s="239" t="s">
        <v>1</v>
      </c>
      <c r="N297" s="240" t="s">
        <v>39</v>
      </c>
      <c r="O297" s="227">
        <v>0</v>
      </c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229" t="s">
        <v>183</v>
      </c>
      <c r="AT297" s="229" t="s">
        <v>119</v>
      </c>
      <c r="AU297" s="229" t="s">
        <v>130</v>
      </c>
      <c r="AY297" s="14" t="s">
        <v>122</v>
      </c>
      <c r="BE297" s="230">
        <f>IF(N297="základná",J297,0)</f>
        <v>0</v>
      </c>
      <c r="BF297" s="230">
        <f>IF(N297="znížená",J297,0)</f>
        <v>1353.04</v>
      </c>
      <c r="BG297" s="230">
        <f>IF(N297="zákl. prenesená",J297,0)</f>
        <v>0</v>
      </c>
      <c r="BH297" s="230">
        <f>IF(N297="zníž. prenesená",J297,0)</f>
        <v>0</v>
      </c>
      <c r="BI297" s="230">
        <f>IF(N297="nulová",J297,0)</f>
        <v>0</v>
      </c>
      <c r="BJ297" s="14" t="s">
        <v>130</v>
      </c>
      <c r="BK297" s="230">
        <f>ROUND(I297*H297,2)</f>
        <v>1353.04</v>
      </c>
      <c r="BL297" s="14" t="s">
        <v>156</v>
      </c>
      <c r="BM297" s="229" t="s">
        <v>957</v>
      </c>
    </row>
    <row r="298" s="2" customFormat="1" ht="37.8" customHeight="1">
      <c r="A298" s="29"/>
      <c r="B298" s="30"/>
      <c r="C298" s="231" t="s">
        <v>958</v>
      </c>
      <c r="D298" s="231" t="s">
        <v>119</v>
      </c>
      <c r="E298" s="232" t="s">
        <v>959</v>
      </c>
      <c r="F298" s="233" t="s">
        <v>960</v>
      </c>
      <c r="G298" s="234" t="s">
        <v>138</v>
      </c>
      <c r="H298" s="235">
        <v>1</v>
      </c>
      <c r="I298" s="236">
        <v>2818.25</v>
      </c>
      <c r="J298" s="236">
        <f>ROUND(I298*H298,2)</f>
        <v>2818.25</v>
      </c>
      <c r="K298" s="237"/>
      <c r="L298" s="238"/>
      <c r="M298" s="239" t="s">
        <v>1</v>
      </c>
      <c r="N298" s="240" t="s">
        <v>39</v>
      </c>
      <c r="O298" s="227">
        <v>0</v>
      </c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229" t="s">
        <v>183</v>
      </c>
      <c r="AT298" s="229" t="s">
        <v>119</v>
      </c>
      <c r="AU298" s="229" t="s">
        <v>130</v>
      </c>
      <c r="AY298" s="14" t="s">
        <v>122</v>
      </c>
      <c r="BE298" s="230">
        <f>IF(N298="základná",J298,0)</f>
        <v>0</v>
      </c>
      <c r="BF298" s="230">
        <f>IF(N298="znížená",J298,0)</f>
        <v>2818.25</v>
      </c>
      <c r="BG298" s="230">
        <f>IF(N298="zákl. prenesená",J298,0)</f>
        <v>0</v>
      </c>
      <c r="BH298" s="230">
        <f>IF(N298="zníž. prenesená",J298,0)</f>
        <v>0</v>
      </c>
      <c r="BI298" s="230">
        <f>IF(N298="nulová",J298,0)</f>
        <v>0</v>
      </c>
      <c r="BJ298" s="14" t="s">
        <v>130</v>
      </c>
      <c r="BK298" s="230">
        <f>ROUND(I298*H298,2)</f>
        <v>2818.25</v>
      </c>
      <c r="BL298" s="14" t="s">
        <v>156</v>
      </c>
      <c r="BM298" s="229" t="s">
        <v>961</v>
      </c>
    </row>
    <row r="299" s="2" customFormat="1" ht="37.8" customHeight="1">
      <c r="A299" s="29"/>
      <c r="B299" s="30"/>
      <c r="C299" s="218" t="s">
        <v>710</v>
      </c>
      <c r="D299" s="218" t="s">
        <v>125</v>
      </c>
      <c r="E299" s="219" t="s">
        <v>962</v>
      </c>
      <c r="F299" s="220" t="s">
        <v>963</v>
      </c>
      <c r="G299" s="221" t="s">
        <v>138</v>
      </c>
      <c r="H299" s="222">
        <v>5</v>
      </c>
      <c r="I299" s="223">
        <v>32.979999999999997</v>
      </c>
      <c r="J299" s="223">
        <f>ROUND(I299*H299,2)</f>
        <v>164.90000000000001</v>
      </c>
      <c r="K299" s="224"/>
      <c r="L299" s="35"/>
      <c r="M299" s="225" t="s">
        <v>1</v>
      </c>
      <c r="N299" s="226" t="s">
        <v>39</v>
      </c>
      <c r="O299" s="227">
        <v>0</v>
      </c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229" t="s">
        <v>156</v>
      </c>
      <c r="AT299" s="229" t="s">
        <v>125</v>
      </c>
      <c r="AU299" s="229" t="s">
        <v>130</v>
      </c>
      <c r="AY299" s="14" t="s">
        <v>122</v>
      </c>
      <c r="BE299" s="230">
        <f>IF(N299="základná",J299,0)</f>
        <v>0</v>
      </c>
      <c r="BF299" s="230">
        <f>IF(N299="znížená",J299,0)</f>
        <v>164.90000000000001</v>
      </c>
      <c r="BG299" s="230">
        <f>IF(N299="zákl. prenesená",J299,0)</f>
        <v>0</v>
      </c>
      <c r="BH299" s="230">
        <f>IF(N299="zníž. prenesená",J299,0)</f>
        <v>0</v>
      </c>
      <c r="BI299" s="230">
        <f>IF(N299="nulová",J299,0)</f>
        <v>0</v>
      </c>
      <c r="BJ299" s="14" t="s">
        <v>130</v>
      </c>
      <c r="BK299" s="230">
        <f>ROUND(I299*H299,2)</f>
        <v>164.90000000000001</v>
      </c>
      <c r="BL299" s="14" t="s">
        <v>156</v>
      </c>
      <c r="BM299" s="229" t="s">
        <v>964</v>
      </c>
    </row>
    <row r="300" s="2" customFormat="1" ht="33" customHeight="1">
      <c r="A300" s="29"/>
      <c r="B300" s="30"/>
      <c r="C300" s="231" t="s">
        <v>965</v>
      </c>
      <c r="D300" s="231" t="s">
        <v>119</v>
      </c>
      <c r="E300" s="232" t="s">
        <v>966</v>
      </c>
      <c r="F300" s="233" t="s">
        <v>967</v>
      </c>
      <c r="G300" s="234" t="s">
        <v>138</v>
      </c>
      <c r="H300" s="235">
        <v>5</v>
      </c>
      <c r="I300" s="236">
        <v>291.54000000000002</v>
      </c>
      <c r="J300" s="236">
        <f>ROUND(I300*H300,2)</f>
        <v>1457.7000000000001</v>
      </c>
      <c r="K300" s="237"/>
      <c r="L300" s="238"/>
      <c r="M300" s="239" t="s">
        <v>1</v>
      </c>
      <c r="N300" s="240" t="s">
        <v>39</v>
      </c>
      <c r="O300" s="227">
        <v>0</v>
      </c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229" t="s">
        <v>183</v>
      </c>
      <c r="AT300" s="229" t="s">
        <v>119</v>
      </c>
      <c r="AU300" s="229" t="s">
        <v>130</v>
      </c>
      <c r="AY300" s="14" t="s">
        <v>122</v>
      </c>
      <c r="BE300" s="230">
        <f>IF(N300="základná",J300,0)</f>
        <v>0</v>
      </c>
      <c r="BF300" s="230">
        <f>IF(N300="znížená",J300,0)</f>
        <v>1457.7000000000001</v>
      </c>
      <c r="BG300" s="230">
        <f>IF(N300="zákl. prenesená",J300,0)</f>
        <v>0</v>
      </c>
      <c r="BH300" s="230">
        <f>IF(N300="zníž. prenesená",J300,0)</f>
        <v>0</v>
      </c>
      <c r="BI300" s="230">
        <f>IF(N300="nulová",J300,0)</f>
        <v>0</v>
      </c>
      <c r="BJ300" s="14" t="s">
        <v>130</v>
      </c>
      <c r="BK300" s="230">
        <f>ROUND(I300*H300,2)</f>
        <v>1457.7000000000001</v>
      </c>
      <c r="BL300" s="14" t="s">
        <v>156</v>
      </c>
      <c r="BM300" s="229" t="s">
        <v>968</v>
      </c>
    </row>
    <row r="301" s="2" customFormat="1" ht="24.15" customHeight="1">
      <c r="A301" s="29"/>
      <c r="B301" s="30"/>
      <c r="C301" s="218" t="s">
        <v>713</v>
      </c>
      <c r="D301" s="218" t="s">
        <v>125</v>
      </c>
      <c r="E301" s="219" t="s">
        <v>969</v>
      </c>
      <c r="F301" s="220" t="s">
        <v>970</v>
      </c>
      <c r="G301" s="221" t="s">
        <v>138</v>
      </c>
      <c r="H301" s="222">
        <v>13</v>
      </c>
      <c r="I301" s="223">
        <v>1.27</v>
      </c>
      <c r="J301" s="223">
        <f>ROUND(I301*H301,2)</f>
        <v>16.510000000000002</v>
      </c>
      <c r="K301" s="224"/>
      <c r="L301" s="35"/>
      <c r="M301" s="225" t="s">
        <v>1</v>
      </c>
      <c r="N301" s="226" t="s">
        <v>39</v>
      </c>
      <c r="O301" s="227">
        <v>0</v>
      </c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29" t="s">
        <v>156</v>
      </c>
      <c r="AT301" s="229" t="s">
        <v>125</v>
      </c>
      <c r="AU301" s="229" t="s">
        <v>130</v>
      </c>
      <c r="AY301" s="14" t="s">
        <v>122</v>
      </c>
      <c r="BE301" s="230">
        <f>IF(N301="základná",J301,0)</f>
        <v>0</v>
      </c>
      <c r="BF301" s="230">
        <f>IF(N301="znížená",J301,0)</f>
        <v>16.510000000000002</v>
      </c>
      <c r="BG301" s="230">
        <f>IF(N301="zákl. prenesená",J301,0)</f>
        <v>0</v>
      </c>
      <c r="BH301" s="230">
        <f>IF(N301="zníž. prenesená",J301,0)</f>
        <v>0</v>
      </c>
      <c r="BI301" s="230">
        <f>IF(N301="nulová",J301,0)</f>
        <v>0</v>
      </c>
      <c r="BJ301" s="14" t="s">
        <v>130</v>
      </c>
      <c r="BK301" s="230">
        <f>ROUND(I301*H301,2)</f>
        <v>16.510000000000002</v>
      </c>
      <c r="BL301" s="14" t="s">
        <v>156</v>
      </c>
      <c r="BM301" s="229" t="s">
        <v>971</v>
      </c>
    </row>
    <row r="302" s="2" customFormat="1" ht="24.15" customHeight="1">
      <c r="A302" s="29"/>
      <c r="B302" s="30"/>
      <c r="C302" s="218" t="s">
        <v>972</v>
      </c>
      <c r="D302" s="218" t="s">
        <v>125</v>
      </c>
      <c r="E302" s="219" t="s">
        <v>973</v>
      </c>
      <c r="F302" s="220" t="s">
        <v>974</v>
      </c>
      <c r="G302" s="221" t="s">
        <v>138</v>
      </c>
      <c r="H302" s="222">
        <v>1</v>
      </c>
      <c r="I302" s="223">
        <v>2.2999999999999998</v>
      </c>
      <c r="J302" s="223">
        <f>ROUND(I302*H302,2)</f>
        <v>2.2999999999999998</v>
      </c>
      <c r="K302" s="224"/>
      <c r="L302" s="35"/>
      <c r="M302" s="225" t="s">
        <v>1</v>
      </c>
      <c r="N302" s="226" t="s">
        <v>39</v>
      </c>
      <c r="O302" s="227">
        <v>0</v>
      </c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229" t="s">
        <v>156</v>
      </c>
      <c r="AT302" s="229" t="s">
        <v>125</v>
      </c>
      <c r="AU302" s="229" t="s">
        <v>130</v>
      </c>
      <c r="AY302" s="14" t="s">
        <v>122</v>
      </c>
      <c r="BE302" s="230">
        <f>IF(N302="základná",J302,0)</f>
        <v>0</v>
      </c>
      <c r="BF302" s="230">
        <f>IF(N302="znížená",J302,0)</f>
        <v>2.2999999999999998</v>
      </c>
      <c r="BG302" s="230">
        <f>IF(N302="zákl. prenesená",J302,0)</f>
        <v>0</v>
      </c>
      <c r="BH302" s="230">
        <f>IF(N302="zníž. prenesená",J302,0)</f>
        <v>0</v>
      </c>
      <c r="BI302" s="230">
        <f>IF(N302="nulová",J302,0)</f>
        <v>0</v>
      </c>
      <c r="BJ302" s="14" t="s">
        <v>130</v>
      </c>
      <c r="BK302" s="230">
        <f>ROUND(I302*H302,2)</f>
        <v>2.2999999999999998</v>
      </c>
      <c r="BL302" s="14" t="s">
        <v>156</v>
      </c>
      <c r="BM302" s="229" t="s">
        <v>975</v>
      </c>
    </row>
    <row r="303" s="2" customFormat="1" ht="24.15" customHeight="1">
      <c r="A303" s="29"/>
      <c r="B303" s="30"/>
      <c r="C303" s="218" t="s">
        <v>717</v>
      </c>
      <c r="D303" s="218" t="s">
        <v>125</v>
      </c>
      <c r="E303" s="219" t="s">
        <v>976</v>
      </c>
      <c r="F303" s="220" t="s">
        <v>977</v>
      </c>
      <c r="G303" s="221" t="s">
        <v>250</v>
      </c>
      <c r="H303" s="222">
        <v>60.590000000000003</v>
      </c>
      <c r="I303" s="223">
        <v>0.55000000000000004</v>
      </c>
      <c r="J303" s="223">
        <f>ROUND(I303*H303,2)</f>
        <v>33.32</v>
      </c>
      <c r="K303" s="224"/>
      <c r="L303" s="35"/>
      <c r="M303" s="225" t="s">
        <v>1</v>
      </c>
      <c r="N303" s="226" t="s">
        <v>39</v>
      </c>
      <c r="O303" s="227">
        <v>0</v>
      </c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229" t="s">
        <v>156</v>
      </c>
      <c r="AT303" s="229" t="s">
        <v>125</v>
      </c>
      <c r="AU303" s="229" t="s">
        <v>130</v>
      </c>
      <c r="AY303" s="14" t="s">
        <v>122</v>
      </c>
      <c r="BE303" s="230">
        <f>IF(N303="základná",J303,0)</f>
        <v>0</v>
      </c>
      <c r="BF303" s="230">
        <f>IF(N303="znížená",J303,0)</f>
        <v>33.32</v>
      </c>
      <c r="BG303" s="230">
        <f>IF(N303="zákl. prenesená",J303,0)</f>
        <v>0</v>
      </c>
      <c r="BH303" s="230">
        <f>IF(N303="zníž. prenesená",J303,0)</f>
        <v>0</v>
      </c>
      <c r="BI303" s="230">
        <f>IF(N303="nulová",J303,0)</f>
        <v>0</v>
      </c>
      <c r="BJ303" s="14" t="s">
        <v>130</v>
      </c>
      <c r="BK303" s="230">
        <f>ROUND(I303*H303,2)</f>
        <v>33.32</v>
      </c>
      <c r="BL303" s="14" t="s">
        <v>156</v>
      </c>
      <c r="BM303" s="229" t="s">
        <v>978</v>
      </c>
    </row>
    <row r="304" s="12" customFormat="1" ht="22.8" customHeight="1">
      <c r="A304" s="12"/>
      <c r="B304" s="203"/>
      <c r="C304" s="204"/>
      <c r="D304" s="205" t="s">
        <v>72</v>
      </c>
      <c r="E304" s="216" t="s">
        <v>979</v>
      </c>
      <c r="F304" s="216" t="s">
        <v>980</v>
      </c>
      <c r="G304" s="204"/>
      <c r="H304" s="204"/>
      <c r="I304" s="204"/>
      <c r="J304" s="217">
        <f>BK304</f>
        <v>238.78999999999999</v>
      </c>
      <c r="K304" s="204"/>
      <c r="L304" s="208"/>
      <c r="M304" s="209"/>
      <c r="N304" s="210"/>
      <c r="O304" s="210"/>
      <c r="P304" s="211">
        <f>SUM(P305:P307)</f>
        <v>0</v>
      </c>
      <c r="Q304" s="210"/>
      <c r="R304" s="211">
        <f>SUM(R305:R307)</f>
        <v>0</v>
      </c>
      <c r="S304" s="210"/>
      <c r="T304" s="212">
        <f>SUM(T305:T307)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3" t="s">
        <v>130</v>
      </c>
      <c r="AT304" s="214" t="s">
        <v>72</v>
      </c>
      <c r="AU304" s="214" t="s">
        <v>81</v>
      </c>
      <c r="AY304" s="213" t="s">
        <v>122</v>
      </c>
      <c r="BK304" s="215">
        <f>SUM(BK305:BK307)</f>
        <v>238.78999999999999</v>
      </c>
    </row>
    <row r="305" s="2" customFormat="1" ht="16.5" customHeight="1">
      <c r="A305" s="29"/>
      <c r="B305" s="30"/>
      <c r="C305" s="218" t="s">
        <v>981</v>
      </c>
      <c r="D305" s="218" t="s">
        <v>125</v>
      </c>
      <c r="E305" s="219" t="s">
        <v>982</v>
      </c>
      <c r="F305" s="220" t="s">
        <v>983</v>
      </c>
      <c r="G305" s="221" t="s">
        <v>387</v>
      </c>
      <c r="H305" s="222">
        <v>9.8800000000000008</v>
      </c>
      <c r="I305" s="223">
        <v>11.199999999999999</v>
      </c>
      <c r="J305" s="223">
        <f>ROUND(I305*H305,2)</f>
        <v>110.66</v>
      </c>
      <c r="K305" s="224"/>
      <c r="L305" s="35"/>
      <c r="M305" s="225" t="s">
        <v>1</v>
      </c>
      <c r="N305" s="226" t="s">
        <v>39</v>
      </c>
      <c r="O305" s="227">
        <v>0</v>
      </c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229" t="s">
        <v>156</v>
      </c>
      <c r="AT305" s="229" t="s">
        <v>125</v>
      </c>
      <c r="AU305" s="229" t="s">
        <v>130</v>
      </c>
      <c r="AY305" s="14" t="s">
        <v>122</v>
      </c>
      <c r="BE305" s="230">
        <f>IF(N305="základná",J305,0)</f>
        <v>0</v>
      </c>
      <c r="BF305" s="230">
        <f>IF(N305="znížená",J305,0)</f>
        <v>110.66</v>
      </c>
      <c r="BG305" s="230">
        <f>IF(N305="zákl. prenesená",J305,0)</f>
        <v>0</v>
      </c>
      <c r="BH305" s="230">
        <f>IF(N305="zníž. prenesená",J305,0)</f>
        <v>0</v>
      </c>
      <c r="BI305" s="230">
        <f>IF(N305="nulová",J305,0)</f>
        <v>0</v>
      </c>
      <c r="BJ305" s="14" t="s">
        <v>130</v>
      </c>
      <c r="BK305" s="230">
        <f>ROUND(I305*H305,2)</f>
        <v>110.66</v>
      </c>
      <c r="BL305" s="14" t="s">
        <v>156</v>
      </c>
      <c r="BM305" s="229" t="s">
        <v>984</v>
      </c>
    </row>
    <row r="306" s="2" customFormat="1" ht="21.75" customHeight="1">
      <c r="A306" s="29"/>
      <c r="B306" s="30"/>
      <c r="C306" s="218" t="s">
        <v>720</v>
      </c>
      <c r="D306" s="218" t="s">
        <v>125</v>
      </c>
      <c r="E306" s="219" t="s">
        <v>985</v>
      </c>
      <c r="F306" s="220" t="s">
        <v>986</v>
      </c>
      <c r="G306" s="221" t="s">
        <v>245</v>
      </c>
      <c r="H306" s="222">
        <v>2</v>
      </c>
      <c r="I306" s="223">
        <v>63</v>
      </c>
      <c r="J306" s="223">
        <f>ROUND(I306*H306,2)</f>
        <v>126</v>
      </c>
      <c r="K306" s="224"/>
      <c r="L306" s="35"/>
      <c r="M306" s="225" t="s">
        <v>1</v>
      </c>
      <c r="N306" s="226" t="s">
        <v>39</v>
      </c>
      <c r="O306" s="227">
        <v>0</v>
      </c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229" t="s">
        <v>156</v>
      </c>
      <c r="AT306" s="229" t="s">
        <v>125</v>
      </c>
      <c r="AU306" s="229" t="s">
        <v>130</v>
      </c>
      <c r="AY306" s="14" t="s">
        <v>122</v>
      </c>
      <c r="BE306" s="230">
        <f>IF(N306="základná",J306,0)</f>
        <v>0</v>
      </c>
      <c r="BF306" s="230">
        <f>IF(N306="znížená",J306,0)</f>
        <v>126</v>
      </c>
      <c r="BG306" s="230">
        <f>IF(N306="zákl. prenesená",J306,0)</f>
        <v>0</v>
      </c>
      <c r="BH306" s="230">
        <f>IF(N306="zníž. prenesená",J306,0)</f>
        <v>0</v>
      </c>
      <c r="BI306" s="230">
        <f>IF(N306="nulová",J306,0)</f>
        <v>0</v>
      </c>
      <c r="BJ306" s="14" t="s">
        <v>130</v>
      </c>
      <c r="BK306" s="230">
        <f>ROUND(I306*H306,2)</f>
        <v>126</v>
      </c>
      <c r="BL306" s="14" t="s">
        <v>156</v>
      </c>
      <c r="BM306" s="229" t="s">
        <v>987</v>
      </c>
    </row>
    <row r="307" s="2" customFormat="1" ht="24.15" customHeight="1">
      <c r="A307" s="29"/>
      <c r="B307" s="30"/>
      <c r="C307" s="218" t="s">
        <v>988</v>
      </c>
      <c r="D307" s="218" t="s">
        <v>125</v>
      </c>
      <c r="E307" s="219" t="s">
        <v>989</v>
      </c>
      <c r="F307" s="220" t="s">
        <v>990</v>
      </c>
      <c r="G307" s="221" t="s">
        <v>250</v>
      </c>
      <c r="H307" s="222">
        <v>2.3700000000000001</v>
      </c>
      <c r="I307" s="223">
        <v>0.90000000000000002</v>
      </c>
      <c r="J307" s="223">
        <f>ROUND(I307*H307,2)</f>
        <v>2.1299999999999999</v>
      </c>
      <c r="K307" s="224"/>
      <c r="L307" s="35"/>
      <c r="M307" s="225" t="s">
        <v>1</v>
      </c>
      <c r="N307" s="226" t="s">
        <v>39</v>
      </c>
      <c r="O307" s="227">
        <v>0</v>
      </c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229" t="s">
        <v>156</v>
      </c>
      <c r="AT307" s="229" t="s">
        <v>125</v>
      </c>
      <c r="AU307" s="229" t="s">
        <v>130</v>
      </c>
      <c r="AY307" s="14" t="s">
        <v>122</v>
      </c>
      <c r="BE307" s="230">
        <f>IF(N307="základná",J307,0)</f>
        <v>0</v>
      </c>
      <c r="BF307" s="230">
        <f>IF(N307="znížená",J307,0)</f>
        <v>2.1299999999999999</v>
      </c>
      <c r="BG307" s="230">
        <f>IF(N307="zákl. prenesená",J307,0)</f>
        <v>0</v>
      </c>
      <c r="BH307" s="230">
        <f>IF(N307="zníž. prenesená",J307,0)</f>
        <v>0</v>
      </c>
      <c r="BI307" s="230">
        <f>IF(N307="nulová",J307,0)</f>
        <v>0</v>
      </c>
      <c r="BJ307" s="14" t="s">
        <v>130</v>
      </c>
      <c r="BK307" s="230">
        <f>ROUND(I307*H307,2)</f>
        <v>2.1299999999999999</v>
      </c>
      <c r="BL307" s="14" t="s">
        <v>156</v>
      </c>
      <c r="BM307" s="229" t="s">
        <v>991</v>
      </c>
    </row>
    <row r="308" s="12" customFormat="1" ht="22.8" customHeight="1">
      <c r="A308" s="12"/>
      <c r="B308" s="203"/>
      <c r="C308" s="204"/>
      <c r="D308" s="205" t="s">
        <v>72</v>
      </c>
      <c r="E308" s="216" t="s">
        <v>433</v>
      </c>
      <c r="F308" s="216" t="s">
        <v>434</v>
      </c>
      <c r="G308" s="204"/>
      <c r="H308" s="204"/>
      <c r="I308" s="204"/>
      <c r="J308" s="217">
        <f>BK308</f>
        <v>334.14999999999998</v>
      </c>
      <c r="K308" s="204"/>
      <c r="L308" s="208"/>
      <c r="M308" s="209"/>
      <c r="N308" s="210"/>
      <c r="O308" s="210"/>
      <c r="P308" s="211">
        <f>SUM(P309:P316)</f>
        <v>0</v>
      </c>
      <c r="Q308" s="210"/>
      <c r="R308" s="211">
        <f>SUM(R309:R316)</f>
        <v>0</v>
      </c>
      <c r="S308" s="210"/>
      <c r="T308" s="212">
        <f>SUM(T309:T316)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3" t="s">
        <v>130</v>
      </c>
      <c r="AT308" s="214" t="s">
        <v>72</v>
      </c>
      <c r="AU308" s="214" t="s">
        <v>81</v>
      </c>
      <c r="AY308" s="213" t="s">
        <v>122</v>
      </c>
      <c r="BK308" s="215">
        <f>SUM(BK309:BK316)</f>
        <v>334.14999999999998</v>
      </c>
    </row>
    <row r="309" s="2" customFormat="1" ht="21.75" customHeight="1">
      <c r="A309" s="29"/>
      <c r="B309" s="30"/>
      <c r="C309" s="218" t="s">
        <v>724</v>
      </c>
      <c r="D309" s="218" t="s">
        <v>125</v>
      </c>
      <c r="E309" s="219" t="s">
        <v>992</v>
      </c>
      <c r="F309" s="220" t="s">
        <v>993</v>
      </c>
      <c r="G309" s="221" t="s">
        <v>138</v>
      </c>
      <c r="H309" s="222">
        <v>20</v>
      </c>
      <c r="I309" s="223">
        <v>3.54</v>
      </c>
      <c r="J309" s="223">
        <f>ROUND(I309*H309,2)</f>
        <v>70.799999999999997</v>
      </c>
      <c r="K309" s="224"/>
      <c r="L309" s="35"/>
      <c r="M309" s="225" t="s">
        <v>1</v>
      </c>
      <c r="N309" s="226" t="s">
        <v>39</v>
      </c>
      <c r="O309" s="227">
        <v>0</v>
      </c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229" t="s">
        <v>156</v>
      </c>
      <c r="AT309" s="229" t="s">
        <v>125</v>
      </c>
      <c r="AU309" s="229" t="s">
        <v>130</v>
      </c>
      <c r="AY309" s="14" t="s">
        <v>122</v>
      </c>
      <c r="BE309" s="230">
        <f>IF(N309="základná",J309,0)</f>
        <v>0</v>
      </c>
      <c r="BF309" s="230">
        <f>IF(N309="znížená",J309,0)</f>
        <v>70.799999999999997</v>
      </c>
      <c r="BG309" s="230">
        <f>IF(N309="zákl. prenesená",J309,0)</f>
        <v>0</v>
      </c>
      <c r="BH309" s="230">
        <f>IF(N309="zníž. prenesená",J309,0)</f>
        <v>0</v>
      </c>
      <c r="BI309" s="230">
        <f>IF(N309="nulová",J309,0)</f>
        <v>0</v>
      </c>
      <c r="BJ309" s="14" t="s">
        <v>130</v>
      </c>
      <c r="BK309" s="230">
        <f>ROUND(I309*H309,2)</f>
        <v>70.799999999999997</v>
      </c>
      <c r="BL309" s="14" t="s">
        <v>156</v>
      </c>
      <c r="BM309" s="229" t="s">
        <v>994</v>
      </c>
    </row>
    <row r="310" s="2" customFormat="1" ht="24.15" customHeight="1">
      <c r="A310" s="29"/>
      <c r="B310" s="30"/>
      <c r="C310" s="231" t="s">
        <v>995</v>
      </c>
      <c r="D310" s="231" t="s">
        <v>119</v>
      </c>
      <c r="E310" s="232" t="s">
        <v>996</v>
      </c>
      <c r="F310" s="233" t="s">
        <v>997</v>
      </c>
      <c r="G310" s="234" t="s">
        <v>138</v>
      </c>
      <c r="H310" s="235">
        <v>20</v>
      </c>
      <c r="I310" s="236">
        <v>8.9399999999999995</v>
      </c>
      <c r="J310" s="236">
        <f>ROUND(I310*H310,2)</f>
        <v>178.80000000000001</v>
      </c>
      <c r="K310" s="237"/>
      <c r="L310" s="238"/>
      <c r="M310" s="239" t="s">
        <v>1</v>
      </c>
      <c r="N310" s="240" t="s">
        <v>39</v>
      </c>
      <c r="O310" s="227">
        <v>0</v>
      </c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229" t="s">
        <v>183</v>
      </c>
      <c r="AT310" s="229" t="s">
        <v>119</v>
      </c>
      <c r="AU310" s="229" t="s">
        <v>130</v>
      </c>
      <c r="AY310" s="14" t="s">
        <v>122</v>
      </c>
      <c r="BE310" s="230">
        <f>IF(N310="základná",J310,0)</f>
        <v>0</v>
      </c>
      <c r="BF310" s="230">
        <f>IF(N310="znížená",J310,0)</f>
        <v>178.80000000000001</v>
      </c>
      <c r="BG310" s="230">
        <f>IF(N310="zákl. prenesená",J310,0)</f>
        <v>0</v>
      </c>
      <c r="BH310" s="230">
        <f>IF(N310="zníž. prenesená",J310,0)</f>
        <v>0</v>
      </c>
      <c r="BI310" s="230">
        <f>IF(N310="nulová",J310,0)</f>
        <v>0</v>
      </c>
      <c r="BJ310" s="14" t="s">
        <v>130</v>
      </c>
      <c r="BK310" s="230">
        <f>ROUND(I310*H310,2)</f>
        <v>178.80000000000001</v>
      </c>
      <c r="BL310" s="14" t="s">
        <v>156</v>
      </c>
      <c r="BM310" s="229" t="s">
        <v>998</v>
      </c>
    </row>
    <row r="311" s="2" customFormat="1" ht="24.15" customHeight="1">
      <c r="A311" s="29"/>
      <c r="B311" s="30"/>
      <c r="C311" s="218" t="s">
        <v>727</v>
      </c>
      <c r="D311" s="218" t="s">
        <v>125</v>
      </c>
      <c r="E311" s="219" t="s">
        <v>999</v>
      </c>
      <c r="F311" s="220" t="s">
        <v>1000</v>
      </c>
      <c r="G311" s="221" t="s">
        <v>138</v>
      </c>
      <c r="H311" s="222">
        <v>2</v>
      </c>
      <c r="I311" s="223">
        <v>4.46</v>
      </c>
      <c r="J311" s="223">
        <f>ROUND(I311*H311,2)</f>
        <v>8.9199999999999999</v>
      </c>
      <c r="K311" s="224"/>
      <c r="L311" s="35"/>
      <c r="M311" s="225" t="s">
        <v>1</v>
      </c>
      <c r="N311" s="226" t="s">
        <v>39</v>
      </c>
      <c r="O311" s="227">
        <v>0</v>
      </c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229" t="s">
        <v>156</v>
      </c>
      <c r="AT311" s="229" t="s">
        <v>125</v>
      </c>
      <c r="AU311" s="229" t="s">
        <v>130</v>
      </c>
      <c r="AY311" s="14" t="s">
        <v>122</v>
      </c>
      <c r="BE311" s="230">
        <f>IF(N311="základná",J311,0)</f>
        <v>0</v>
      </c>
      <c r="BF311" s="230">
        <f>IF(N311="znížená",J311,0)</f>
        <v>8.9199999999999999</v>
      </c>
      <c r="BG311" s="230">
        <f>IF(N311="zákl. prenesená",J311,0)</f>
        <v>0</v>
      </c>
      <c r="BH311" s="230">
        <f>IF(N311="zníž. prenesená",J311,0)</f>
        <v>0</v>
      </c>
      <c r="BI311" s="230">
        <f>IF(N311="nulová",J311,0)</f>
        <v>0</v>
      </c>
      <c r="BJ311" s="14" t="s">
        <v>130</v>
      </c>
      <c r="BK311" s="230">
        <f>ROUND(I311*H311,2)</f>
        <v>8.9199999999999999</v>
      </c>
      <c r="BL311" s="14" t="s">
        <v>156</v>
      </c>
      <c r="BM311" s="229" t="s">
        <v>1001</v>
      </c>
    </row>
    <row r="312" s="2" customFormat="1" ht="16.5" customHeight="1">
      <c r="A312" s="29"/>
      <c r="B312" s="30"/>
      <c r="C312" s="231" t="s">
        <v>1002</v>
      </c>
      <c r="D312" s="231" t="s">
        <v>119</v>
      </c>
      <c r="E312" s="232" t="s">
        <v>1003</v>
      </c>
      <c r="F312" s="233" t="s">
        <v>1004</v>
      </c>
      <c r="G312" s="234" t="s">
        <v>138</v>
      </c>
      <c r="H312" s="235">
        <v>1</v>
      </c>
      <c r="I312" s="236">
        <v>19.219999999999999</v>
      </c>
      <c r="J312" s="236">
        <f>ROUND(I312*H312,2)</f>
        <v>19.219999999999999</v>
      </c>
      <c r="K312" s="237"/>
      <c r="L312" s="238"/>
      <c r="M312" s="239" t="s">
        <v>1</v>
      </c>
      <c r="N312" s="240" t="s">
        <v>39</v>
      </c>
      <c r="O312" s="227">
        <v>0</v>
      </c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229" t="s">
        <v>183</v>
      </c>
      <c r="AT312" s="229" t="s">
        <v>119</v>
      </c>
      <c r="AU312" s="229" t="s">
        <v>130</v>
      </c>
      <c r="AY312" s="14" t="s">
        <v>122</v>
      </c>
      <c r="BE312" s="230">
        <f>IF(N312="základná",J312,0)</f>
        <v>0</v>
      </c>
      <c r="BF312" s="230">
        <f>IF(N312="znížená",J312,0)</f>
        <v>19.219999999999999</v>
      </c>
      <c r="BG312" s="230">
        <f>IF(N312="zákl. prenesená",J312,0)</f>
        <v>0</v>
      </c>
      <c r="BH312" s="230">
        <f>IF(N312="zníž. prenesená",J312,0)</f>
        <v>0</v>
      </c>
      <c r="BI312" s="230">
        <f>IF(N312="nulová",J312,0)</f>
        <v>0</v>
      </c>
      <c r="BJ312" s="14" t="s">
        <v>130</v>
      </c>
      <c r="BK312" s="230">
        <f>ROUND(I312*H312,2)</f>
        <v>19.219999999999999</v>
      </c>
      <c r="BL312" s="14" t="s">
        <v>156</v>
      </c>
      <c r="BM312" s="229" t="s">
        <v>1005</v>
      </c>
    </row>
    <row r="313" s="2" customFormat="1" ht="16.5" customHeight="1">
      <c r="A313" s="29"/>
      <c r="B313" s="30"/>
      <c r="C313" s="231" t="s">
        <v>733</v>
      </c>
      <c r="D313" s="231" t="s">
        <v>119</v>
      </c>
      <c r="E313" s="232" t="s">
        <v>1006</v>
      </c>
      <c r="F313" s="233" t="s">
        <v>1007</v>
      </c>
      <c r="G313" s="234" t="s">
        <v>138</v>
      </c>
      <c r="H313" s="235">
        <v>1</v>
      </c>
      <c r="I313" s="236">
        <v>26.039999999999999</v>
      </c>
      <c r="J313" s="236">
        <f>ROUND(I313*H313,2)</f>
        <v>26.039999999999999</v>
      </c>
      <c r="K313" s="237"/>
      <c r="L313" s="238"/>
      <c r="M313" s="239" t="s">
        <v>1</v>
      </c>
      <c r="N313" s="240" t="s">
        <v>39</v>
      </c>
      <c r="O313" s="227">
        <v>0</v>
      </c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229" t="s">
        <v>183</v>
      </c>
      <c r="AT313" s="229" t="s">
        <v>119</v>
      </c>
      <c r="AU313" s="229" t="s">
        <v>130</v>
      </c>
      <c r="AY313" s="14" t="s">
        <v>122</v>
      </c>
      <c r="BE313" s="230">
        <f>IF(N313="základná",J313,0)</f>
        <v>0</v>
      </c>
      <c r="BF313" s="230">
        <f>IF(N313="znížená",J313,0)</f>
        <v>26.039999999999999</v>
      </c>
      <c r="BG313" s="230">
        <f>IF(N313="zákl. prenesená",J313,0)</f>
        <v>0</v>
      </c>
      <c r="BH313" s="230">
        <f>IF(N313="zníž. prenesená",J313,0)</f>
        <v>0</v>
      </c>
      <c r="BI313" s="230">
        <f>IF(N313="nulová",J313,0)</f>
        <v>0</v>
      </c>
      <c r="BJ313" s="14" t="s">
        <v>130</v>
      </c>
      <c r="BK313" s="230">
        <f>ROUND(I313*H313,2)</f>
        <v>26.039999999999999</v>
      </c>
      <c r="BL313" s="14" t="s">
        <v>156</v>
      </c>
      <c r="BM313" s="229" t="s">
        <v>1008</v>
      </c>
    </row>
    <row r="314" s="2" customFormat="1" ht="24.15" customHeight="1">
      <c r="A314" s="29"/>
      <c r="B314" s="30"/>
      <c r="C314" s="218" t="s">
        <v>1009</v>
      </c>
      <c r="D314" s="218" t="s">
        <v>125</v>
      </c>
      <c r="E314" s="219" t="s">
        <v>1010</v>
      </c>
      <c r="F314" s="220" t="s">
        <v>1011</v>
      </c>
      <c r="G314" s="221" t="s">
        <v>138</v>
      </c>
      <c r="H314" s="222">
        <v>20</v>
      </c>
      <c r="I314" s="223">
        <v>1.1000000000000001</v>
      </c>
      <c r="J314" s="223">
        <f>ROUND(I314*H314,2)</f>
        <v>22</v>
      </c>
      <c r="K314" s="224"/>
      <c r="L314" s="35"/>
      <c r="M314" s="225" t="s">
        <v>1</v>
      </c>
      <c r="N314" s="226" t="s">
        <v>39</v>
      </c>
      <c r="O314" s="227">
        <v>0</v>
      </c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229" t="s">
        <v>156</v>
      </c>
      <c r="AT314" s="229" t="s">
        <v>125</v>
      </c>
      <c r="AU314" s="229" t="s">
        <v>130</v>
      </c>
      <c r="AY314" s="14" t="s">
        <v>122</v>
      </c>
      <c r="BE314" s="230">
        <f>IF(N314="základná",J314,0)</f>
        <v>0</v>
      </c>
      <c r="BF314" s="230">
        <f>IF(N314="znížená",J314,0)</f>
        <v>22</v>
      </c>
      <c r="BG314" s="230">
        <f>IF(N314="zákl. prenesená",J314,0)</f>
        <v>0</v>
      </c>
      <c r="BH314" s="230">
        <f>IF(N314="zníž. prenesená",J314,0)</f>
        <v>0</v>
      </c>
      <c r="BI314" s="230">
        <f>IF(N314="nulová",J314,0)</f>
        <v>0</v>
      </c>
      <c r="BJ314" s="14" t="s">
        <v>130</v>
      </c>
      <c r="BK314" s="230">
        <f>ROUND(I314*H314,2)</f>
        <v>22</v>
      </c>
      <c r="BL314" s="14" t="s">
        <v>156</v>
      </c>
      <c r="BM314" s="229" t="s">
        <v>1012</v>
      </c>
    </row>
    <row r="315" s="2" customFormat="1" ht="24.15" customHeight="1">
      <c r="A315" s="29"/>
      <c r="B315" s="30"/>
      <c r="C315" s="218" t="s">
        <v>738</v>
      </c>
      <c r="D315" s="218" t="s">
        <v>125</v>
      </c>
      <c r="E315" s="219" t="s">
        <v>1013</v>
      </c>
      <c r="F315" s="220" t="s">
        <v>1014</v>
      </c>
      <c r="G315" s="221" t="s">
        <v>138</v>
      </c>
      <c r="H315" s="222">
        <v>2</v>
      </c>
      <c r="I315" s="223">
        <v>1.3899999999999999</v>
      </c>
      <c r="J315" s="223">
        <f>ROUND(I315*H315,2)</f>
        <v>2.7799999999999998</v>
      </c>
      <c r="K315" s="224"/>
      <c r="L315" s="35"/>
      <c r="M315" s="225" t="s">
        <v>1</v>
      </c>
      <c r="N315" s="226" t="s">
        <v>39</v>
      </c>
      <c r="O315" s="227">
        <v>0</v>
      </c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229" t="s">
        <v>156</v>
      </c>
      <c r="AT315" s="229" t="s">
        <v>125</v>
      </c>
      <c r="AU315" s="229" t="s">
        <v>130</v>
      </c>
      <c r="AY315" s="14" t="s">
        <v>122</v>
      </c>
      <c r="BE315" s="230">
        <f>IF(N315="základná",J315,0)</f>
        <v>0</v>
      </c>
      <c r="BF315" s="230">
        <f>IF(N315="znížená",J315,0)</f>
        <v>2.7799999999999998</v>
      </c>
      <c r="BG315" s="230">
        <f>IF(N315="zákl. prenesená",J315,0)</f>
        <v>0</v>
      </c>
      <c r="BH315" s="230">
        <f>IF(N315="zníž. prenesená",J315,0)</f>
        <v>0</v>
      </c>
      <c r="BI315" s="230">
        <f>IF(N315="nulová",J315,0)</f>
        <v>0</v>
      </c>
      <c r="BJ315" s="14" t="s">
        <v>130</v>
      </c>
      <c r="BK315" s="230">
        <f>ROUND(I315*H315,2)</f>
        <v>2.7799999999999998</v>
      </c>
      <c r="BL315" s="14" t="s">
        <v>156</v>
      </c>
      <c r="BM315" s="229" t="s">
        <v>1015</v>
      </c>
    </row>
    <row r="316" s="2" customFormat="1" ht="24.15" customHeight="1">
      <c r="A316" s="29"/>
      <c r="B316" s="30"/>
      <c r="C316" s="218" t="s">
        <v>1016</v>
      </c>
      <c r="D316" s="218" t="s">
        <v>125</v>
      </c>
      <c r="E316" s="219" t="s">
        <v>1017</v>
      </c>
      <c r="F316" s="220" t="s">
        <v>1018</v>
      </c>
      <c r="G316" s="221" t="s">
        <v>250</v>
      </c>
      <c r="H316" s="222">
        <v>3.29</v>
      </c>
      <c r="I316" s="223">
        <v>1.7</v>
      </c>
      <c r="J316" s="223">
        <f>ROUND(I316*H316,2)</f>
        <v>5.5899999999999999</v>
      </c>
      <c r="K316" s="224"/>
      <c r="L316" s="35"/>
      <c r="M316" s="225" t="s">
        <v>1</v>
      </c>
      <c r="N316" s="226" t="s">
        <v>39</v>
      </c>
      <c r="O316" s="227">
        <v>0</v>
      </c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229" t="s">
        <v>156</v>
      </c>
      <c r="AT316" s="229" t="s">
        <v>125</v>
      </c>
      <c r="AU316" s="229" t="s">
        <v>130</v>
      </c>
      <c r="AY316" s="14" t="s">
        <v>122</v>
      </c>
      <c r="BE316" s="230">
        <f>IF(N316="základná",J316,0)</f>
        <v>0</v>
      </c>
      <c r="BF316" s="230">
        <f>IF(N316="znížená",J316,0)</f>
        <v>5.5899999999999999</v>
      </c>
      <c r="BG316" s="230">
        <f>IF(N316="zákl. prenesená",J316,0)</f>
        <v>0</v>
      </c>
      <c r="BH316" s="230">
        <f>IF(N316="zníž. prenesená",J316,0)</f>
        <v>0</v>
      </c>
      <c r="BI316" s="230">
        <f>IF(N316="nulová",J316,0)</f>
        <v>0</v>
      </c>
      <c r="BJ316" s="14" t="s">
        <v>130</v>
      </c>
      <c r="BK316" s="230">
        <f>ROUND(I316*H316,2)</f>
        <v>5.5899999999999999</v>
      </c>
      <c r="BL316" s="14" t="s">
        <v>156</v>
      </c>
      <c r="BM316" s="229" t="s">
        <v>1019</v>
      </c>
    </row>
    <row r="317" s="12" customFormat="1" ht="22.8" customHeight="1">
      <c r="A317" s="12"/>
      <c r="B317" s="203"/>
      <c r="C317" s="204"/>
      <c r="D317" s="205" t="s">
        <v>72</v>
      </c>
      <c r="E317" s="216" t="s">
        <v>1020</v>
      </c>
      <c r="F317" s="216" t="s">
        <v>1021</v>
      </c>
      <c r="G317" s="204"/>
      <c r="H317" s="204"/>
      <c r="I317" s="204"/>
      <c r="J317" s="217">
        <f>BK317</f>
        <v>8259.0900000000001</v>
      </c>
      <c r="K317" s="204"/>
      <c r="L317" s="208"/>
      <c r="M317" s="209"/>
      <c r="N317" s="210"/>
      <c r="O317" s="210"/>
      <c r="P317" s="211">
        <f>P318</f>
        <v>0</v>
      </c>
      <c r="Q317" s="210"/>
      <c r="R317" s="211">
        <f>R318</f>
        <v>0</v>
      </c>
      <c r="S317" s="210"/>
      <c r="T317" s="212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3" t="s">
        <v>130</v>
      </c>
      <c r="AT317" s="214" t="s">
        <v>72</v>
      </c>
      <c r="AU317" s="214" t="s">
        <v>81</v>
      </c>
      <c r="AY317" s="213" t="s">
        <v>122</v>
      </c>
      <c r="BK317" s="215">
        <f>BK318</f>
        <v>8259.0900000000001</v>
      </c>
    </row>
    <row r="318" s="2" customFormat="1" ht="24.15" customHeight="1">
      <c r="A318" s="29"/>
      <c r="B318" s="30"/>
      <c r="C318" s="218" t="s">
        <v>742</v>
      </c>
      <c r="D318" s="218" t="s">
        <v>125</v>
      </c>
      <c r="E318" s="219" t="s">
        <v>1022</v>
      </c>
      <c r="F318" s="220" t="s">
        <v>1023</v>
      </c>
      <c r="G318" s="221" t="s">
        <v>387</v>
      </c>
      <c r="H318" s="222">
        <v>154.03</v>
      </c>
      <c r="I318" s="223">
        <v>53.619999999999997</v>
      </c>
      <c r="J318" s="223">
        <f>ROUND(I318*H318,2)</f>
        <v>8259.0900000000001</v>
      </c>
      <c r="K318" s="224"/>
      <c r="L318" s="35"/>
      <c r="M318" s="225" t="s">
        <v>1</v>
      </c>
      <c r="N318" s="226" t="s">
        <v>39</v>
      </c>
      <c r="O318" s="227">
        <v>0</v>
      </c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229" t="s">
        <v>156</v>
      </c>
      <c r="AT318" s="229" t="s">
        <v>125</v>
      </c>
      <c r="AU318" s="229" t="s">
        <v>130</v>
      </c>
      <c r="AY318" s="14" t="s">
        <v>122</v>
      </c>
      <c r="BE318" s="230">
        <f>IF(N318="základná",J318,0)</f>
        <v>0</v>
      </c>
      <c r="BF318" s="230">
        <f>IF(N318="znížená",J318,0)</f>
        <v>8259.0900000000001</v>
      </c>
      <c r="BG318" s="230">
        <f>IF(N318="zákl. prenesená",J318,0)</f>
        <v>0</v>
      </c>
      <c r="BH318" s="230">
        <f>IF(N318="zníž. prenesená",J318,0)</f>
        <v>0</v>
      </c>
      <c r="BI318" s="230">
        <f>IF(N318="nulová",J318,0)</f>
        <v>0</v>
      </c>
      <c r="BJ318" s="14" t="s">
        <v>130</v>
      </c>
      <c r="BK318" s="230">
        <f>ROUND(I318*H318,2)</f>
        <v>8259.0900000000001</v>
      </c>
      <c r="BL318" s="14" t="s">
        <v>156</v>
      </c>
      <c r="BM318" s="229" t="s">
        <v>1024</v>
      </c>
    </row>
    <row r="319" s="12" customFormat="1" ht="22.8" customHeight="1">
      <c r="A319" s="12"/>
      <c r="B319" s="203"/>
      <c r="C319" s="204"/>
      <c r="D319" s="205" t="s">
        <v>72</v>
      </c>
      <c r="E319" s="216" t="s">
        <v>1025</v>
      </c>
      <c r="F319" s="216" t="s">
        <v>1026</v>
      </c>
      <c r="G319" s="204"/>
      <c r="H319" s="204"/>
      <c r="I319" s="204"/>
      <c r="J319" s="217">
        <f>BK319</f>
        <v>342.24000000000001</v>
      </c>
      <c r="K319" s="204"/>
      <c r="L319" s="208"/>
      <c r="M319" s="209"/>
      <c r="N319" s="210"/>
      <c r="O319" s="210"/>
      <c r="P319" s="211">
        <f>SUM(P320:P325)</f>
        <v>0</v>
      </c>
      <c r="Q319" s="210"/>
      <c r="R319" s="211">
        <f>SUM(R320:R325)</f>
        <v>0</v>
      </c>
      <c r="S319" s="210"/>
      <c r="T319" s="212">
        <f>SUM(T320:T325)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3" t="s">
        <v>130</v>
      </c>
      <c r="AT319" s="214" t="s">
        <v>72</v>
      </c>
      <c r="AU319" s="214" t="s">
        <v>81</v>
      </c>
      <c r="AY319" s="213" t="s">
        <v>122</v>
      </c>
      <c r="BK319" s="215">
        <f>SUM(BK320:BK325)</f>
        <v>342.24000000000001</v>
      </c>
    </row>
    <row r="320" s="2" customFormat="1" ht="24.15" customHeight="1">
      <c r="A320" s="29"/>
      <c r="B320" s="30"/>
      <c r="C320" s="218" t="s">
        <v>1027</v>
      </c>
      <c r="D320" s="218" t="s">
        <v>125</v>
      </c>
      <c r="E320" s="219" t="s">
        <v>1028</v>
      </c>
      <c r="F320" s="220" t="s">
        <v>1029</v>
      </c>
      <c r="G320" s="221" t="s">
        <v>387</v>
      </c>
      <c r="H320" s="222">
        <v>24</v>
      </c>
      <c r="I320" s="223">
        <v>1.21</v>
      </c>
      <c r="J320" s="223">
        <f>ROUND(I320*H320,2)</f>
        <v>29.039999999999999</v>
      </c>
      <c r="K320" s="224"/>
      <c r="L320" s="35"/>
      <c r="M320" s="225" t="s">
        <v>1</v>
      </c>
      <c r="N320" s="226" t="s">
        <v>39</v>
      </c>
      <c r="O320" s="227">
        <v>0</v>
      </c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229" t="s">
        <v>156</v>
      </c>
      <c r="AT320" s="229" t="s">
        <v>125</v>
      </c>
      <c r="AU320" s="229" t="s">
        <v>130</v>
      </c>
      <c r="AY320" s="14" t="s">
        <v>122</v>
      </c>
      <c r="BE320" s="230">
        <f>IF(N320="základná",J320,0)</f>
        <v>0</v>
      </c>
      <c r="BF320" s="230">
        <f>IF(N320="znížená",J320,0)</f>
        <v>29.039999999999999</v>
      </c>
      <c r="BG320" s="230">
        <f>IF(N320="zákl. prenesená",J320,0)</f>
        <v>0</v>
      </c>
      <c r="BH320" s="230">
        <f>IF(N320="zníž. prenesená",J320,0)</f>
        <v>0</v>
      </c>
      <c r="BI320" s="230">
        <f>IF(N320="nulová",J320,0)</f>
        <v>0</v>
      </c>
      <c r="BJ320" s="14" t="s">
        <v>130</v>
      </c>
      <c r="BK320" s="230">
        <f>ROUND(I320*H320,2)</f>
        <v>29.039999999999999</v>
      </c>
      <c r="BL320" s="14" t="s">
        <v>156</v>
      </c>
      <c r="BM320" s="229" t="s">
        <v>1030</v>
      </c>
    </row>
    <row r="321" s="2" customFormat="1" ht="24.15" customHeight="1">
      <c r="A321" s="29"/>
      <c r="B321" s="30"/>
      <c r="C321" s="218" t="s">
        <v>745</v>
      </c>
      <c r="D321" s="218" t="s">
        <v>125</v>
      </c>
      <c r="E321" s="219" t="s">
        <v>1031</v>
      </c>
      <c r="F321" s="220" t="s">
        <v>1032</v>
      </c>
      <c r="G321" s="221" t="s">
        <v>387</v>
      </c>
      <c r="H321" s="222">
        <v>24</v>
      </c>
      <c r="I321" s="223">
        <v>5.8099999999999996</v>
      </c>
      <c r="J321" s="223">
        <f>ROUND(I321*H321,2)</f>
        <v>139.44</v>
      </c>
      <c r="K321" s="224"/>
      <c r="L321" s="35"/>
      <c r="M321" s="225" t="s">
        <v>1</v>
      </c>
      <c r="N321" s="226" t="s">
        <v>39</v>
      </c>
      <c r="O321" s="227">
        <v>0</v>
      </c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229" t="s">
        <v>156</v>
      </c>
      <c r="AT321" s="229" t="s">
        <v>125</v>
      </c>
      <c r="AU321" s="229" t="s">
        <v>130</v>
      </c>
      <c r="AY321" s="14" t="s">
        <v>122</v>
      </c>
      <c r="BE321" s="230">
        <f>IF(N321="základná",J321,0)</f>
        <v>0</v>
      </c>
      <c r="BF321" s="230">
        <f>IF(N321="znížená",J321,0)</f>
        <v>139.44</v>
      </c>
      <c r="BG321" s="230">
        <f>IF(N321="zákl. prenesená",J321,0)</f>
        <v>0</v>
      </c>
      <c r="BH321" s="230">
        <f>IF(N321="zníž. prenesená",J321,0)</f>
        <v>0</v>
      </c>
      <c r="BI321" s="230">
        <f>IF(N321="nulová",J321,0)</f>
        <v>0</v>
      </c>
      <c r="BJ321" s="14" t="s">
        <v>130</v>
      </c>
      <c r="BK321" s="230">
        <f>ROUND(I321*H321,2)</f>
        <v>139.44</v>
      </c>
      <c r="BL321" s="14" t="s">
        <v>156</v>
      </c>
      <c r="BM321" s="229" t="s">
        <v>1033</v>
      </c>
    </row>
    <row r="322" s="2" customFormat="1" ht="24.15" customHeight="1">
      <c r="A322" s="29"/>
      <c r="B322" s="30"/>
      <c r="C322" s="218" t="s">
        <v>1034</v>
      </c>
      <c r="D322" s="218" t="s">
        <v>125</v>
      </c>
      <c r="E322" s="219" t="s">
        <v>1035</v>
      </c>
      <c r="F322" s="220" t="s">
        <v>1036</v>
      </c>
      <c r="G322" s="221" t="s">
        <v>387</v>
      </c>
      <c r="H322" s="222">
        <v>24</v>
      </c>
      <c r="I322" s="223">
        <v>3.0499999999999998</v>
      </c>
      <c r="J322" s="223">
        <f>ROUND(I322*H322,2)</f>
        <v>73.200000000000003</v>
      </c>
      <c r="K322" s="224"/>
      <c r="L322" s="35"/>
      <c r="M322" s="225" t="s">
        <v>1</v>
      </c>
      <c r="N322" s="226" t="s">
        <v>39</v>
      </c>
      <c r="O322" s="227">
        <v>0</v>
      </c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229" t="s">
        <v>156</v>
      </c>
      <c r="AT322" s="229" t="s">
        <v>125</v>
      </c>
      <c r="AU322" s="229" t="s">
        <v>130</v>
      </c>
      <c r="AY322" s="14" t="s">
        <v>122</v>
      </c>
      <c r="BE322" s="230">
        <f>IF(N322="základná",J322,0)</f>
        <v>0</v>
      </c>
      <c r="BF322" s="230">
        <f>IF(N322="znížená",J322,0)</f>
        <v>73.200000000000003</v>
      </c>
      <c r="BG322" s="230">
        <f>IF(N322="zákl. prenesená",J322,0)</f>
        <v>0</v>
      </c>
      <c r="BH322" s="230">
        <f>IF(N322="zníž. prenesená",J322,0)</f>
        <v>0</v>
      </c>
      <c r="BI322" s="230">
        <f>IF(N322="nulová",J322,0)</f>
        <v>0</v>
      </c>
      <c r="BJ322" s="14" t="s">
        <v>130</v>
      </c>
      <c r="BK322" s="230">
        <f>ROUND(I322*H322,2)</f>
        <v>73.200000000000003</v>
      </c>
      <c r="BL322" s="14" t="s">
        <v>156</v>
      </c>
      <c r="BM322" s="229" t="s">
        <v>1037</v>
      </c>
    </row>
    <row r="323" s="2" customFormat="1" ht="21.75" customHeight="1">
      <c r="A323" s="29"/>
      <c r="B323" s="30"/>
      <c r="C323" s="218" t="s">
        <v>749</v>
      </c>
      <c r="D323" s="218" t="s">
        <v>125</v>
      </c>
      <c r="E323" s="219" t="s">
        <v>1038</v>
      </c>
      <c r="F323" s="220" t="s">
        <v>1039</v>
      </c>
      <c r="G323" s="221" t="s">
        <v>387</v>
      </c>
      <c r="H323" s="222">
        <v>24</v>
      </c>
      <c r="I323" s="223">
        <v>2.2999999999999998</v>
      </c>
      <c r="J323" s="223">
        <f>ROUND(I323*H323,2)</f>
        <v>55.200000000000003</v>
      </c>
      <c r="K323" s="224"/>
      <c r="L323" s="35"/>
      <c r="M323" s="225" t="s">
        <v>1</v>
      </c>
      <c r="N323" s="226" t="s">
        <v>39</v>
      </c>
      <c r="O323" s="227">
        <v>0</v>
      </c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229" t="s">
        <v>156</v>
      </c>
      <c r="AT323" s="229" t="s">
        <v>125</v>
      </c>
      <c r="AU323" s="229" t="s">
        <v>130</v>
      </c>
      <c r="AY323" s="14" t="s">
        <v>122</v>
      </c>
      <c r="BE323" s="230">
        <f>IF(N323="základná",J323,0)</f>
        <v>0</v>
      </c>
      <c r="BF323" s="230">
        <f>IF(N323="znížená",J323,0)</f>
        <v>55.200000000000003</v>
      </c>
      <c r="BG323" s="230">
        <f>IF(N323="zákl. prenesená",J323,0)</f>
        <v>0</v>
      </c>
      <c r="BH323" s="230">
        <f>IF(N323="zníž. prenesená",J323,0)</f>
        <v>0</v>
      </c>
      <c r="BI323" s="230">
        <f>IF(N323="nulová",J323,0)</f>
        <v>0</v>
      </c>
      <c r="BJ323" s="14" t="s">
        <v>130</v>
      </c>
      <c r="BK323" s="230">
        <f>ROUND(I323*H323,2)</f>
        <v>55.200000000000003</v>
      </c>
      <c r="BL323" s="14" t="s">
        <v>156</v>
      </c>
      <c r="BM323" s="229" t="s">
        <v>1040</v>
      </c>
    </row>
    <row r="324" s="2" customFormat="1" ht="16.5" customHeight="1">
      <c r="A324" s="29"/>
      <c r="B324" s="30"/>
      <c r="C324" s="218" t="s">
        <v>1041</v>
      </c>
      <c r="D324" s="218" t="s">
        <v>125</v>
      </c>
      <c r="E324" s="219" t="s">
        <v>1042</v>
      </c>
      <c r="F324" s="220" t="s">
        <v>1043</v>
      </c>
      <c r="G324" s="221" t="s">
        <v>387</v>
      </c>
      <c r="H324" s="222">
        <v>24</v>
      </c>
      <c r="I324" s="223">
        <v>1.1399999999999999</v>
      </c>
      <c r="J324" s="223">
        <f>ROUND(I324*H324,2)</f>
        <v>27.359999999999999</v>
      </c>
      <c r="K324" s="224"/>
      <c r="L324" s="35"/>
      <c r="M324" s="225" t="s">
        <v>1</v>
      </c>
      <c r="N324" s="226" t="s">
        <v>39</v>
      </c>
      <c r="O324" s="227">
        <v>0</v>
      </c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229" t="s">
        <v>156</v>
      </c>
      <c r="AT324" s="229" t="s">
        <v>125</v>
      </c>
      <c r="AU324" s="229" t="s">
        <v>130</v>
      </c>
      <c r="AY324" s="14" t="s">
        <v>122</v>
      </c>
      <c r="BE324" s="230">
        <f>IF(N324="základná",J324,0)</f>
        <v>0</v>
      </c>
      <c r="BF324" s="230">
        <f>IF(N324="znížená",J324,0)</f>
        <v>27.359999999999999</v>
      </c>
      <c r="BG324" s="230">
        <f>IF(N324="zákl. prenesená",J324,0)</f>
        <v>0</v>
      </c>
      <c r="BH324" s="230">
        <f>IF(N324="zníž. prenesená",J324,0)</f>
        <v>0</v>
      </c>
      <c r="BI324" s="230">
        <f>IF(N324="nulová",J324,0)</f>
        <v>0</v>
      </c>
      <c r="BJ324" s="14" t="s">
        <v>130</v>
      </c>
      <c r="BK324" s="230">
        <f>ROUND(I324*H324,2)</f>
        <v>27.359999999999999</v>
      </c>
      <c r="BL324" s="14" t="s">
        <v>156</v>
      </c>
      <c r="BM324" s="229" t="s">
        <v>1044</v>
      </c>
    </row>
    <row r="325" s="2" customFormat="1" ht="24.15" customHeight="1">
      <c r="A325" s="29"/>
      <c r="B325" s="30"/>
      <c r="C325" s="218" t="s">
        <v>752</v>
      </c>
      <c r="D325" s="218" t="s">
        <v>125</v>
      </c>
      <c r="E325" s="219" t="s">
        <v>1045</v>
      </c>
      <c r="F325" s="220" t="s">
        <v>1046</v>
      </c>
      <c r="G325" s="221" t="s">
        <v>387</v>
      </c>
      <c r="H325" s="222">
        <v>24</v>
      </c>
      <c r="I325" s="223">
        <v>0.75</v>
      </c>
      <c r="J325" s="223">
        <f>ROUND(I325*H325,2)</f>
        <v>18</v>
      </c>
      <c r="K325" s="224"/>
      <c r="L325" s="35"/>
      <c r="M325" s="225" t="s">
        <v>1</v>
      </c>
      <c r="N325" s="226" t="s">
        <v>39</v>
      </c>
      <c r="O325" s="227">
        <v>0</v>
      </c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229" t="s">
        <v>156</v>
      </c>
      <c r="AT325" s="229" t="s">
        <v>125</v>
      </c>
      <c r="AU325" s="229" t="s">
        <v>130</v>
      </c>
      <c r="AY325" s="14" t="s">
        <v>122</v>
      </c>
      <c r="BE325" s="230">
        <f>IF(N325="základná",J325,0)</f>
        <v>0</v>
      </c>
      <c r="BF325" s="230">
        <f>IF(N325="znížená",J325,0)</f>
        <v>18</v>
      </c>
      <c r="BG325" s="230">
        <f>IF(N325="zákl. prenesená",J325,0)</f>
        <v>0</v>
      </c>
      <c r="BH325" s="230">
        <f>IF(N325="zníž. prenesená",J325,0)</f>
        <v>0</v>
      </c>
      <c r="BI325" s="230">
        <f>IF(N325="nulová",J325,0)</f>
        <v>0</v>
      </c>
      <c r="BJ325" s="14" t="s">
        <v>130</v>
      </c>
      <c r="BK325" s="230">
        <f>ROUND(I325*H325,2)</f>
        <v>18</v>
      </c>
      <c r="BL325" s="14" t="s">
        <v>156</v>
      </c>
      <c r="BM325" s="229" t="s">
        <v>1047</v>
      </c>
    </row>
    <row r="326" s="12" customFormat="1" ht="22.8" customHeight="1">
      <c r="A326" s="12"/>
      <c r="B326" s="203"/>
      <c r="C326" s="204"/>
      <c r="D326" s="205" t="s">
        <v>72</v>
      </c>
      <c r="E326" s="216" t="s">
        <v>1048</v>
      </c>
      <c r="F326" s="216" t="s">
        <v>1049</v>
      </c>
      <c r="G326" s="204"/>
      <c r="H326" s="204"/>
      <c r="I326" s="204"/>
      <c r="J326" s="217">
        <f>BK326</f>
        <v>2023.8899999999999</v>
      </c>
      <c r="K326" s="204"/>
      <c r="L326" s="208"/>
      <c r="M326" s="209"/>
      <c r="N326" s="210"/>
      <c r="O326" s="210"/>
      <c r="P326" s="211">
        <f>SUM(P327:P330)</f>
        <v>0</v>
      </c>
      <c r="Q326" s="210"/>
      <c r="R326" s="211">
        <f>SUM(R327:R330)</f>
        <v>0</v>
      </c>
      <c r="S326" s="210"/>
      <c r="T326" s="212">
        <f>SUM(T327:T330)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3" t="s">
        <v>130</v>
      </c>
      <c r="AT326" s="214" t="s">
        <v>72</v>
      </c>
      <c r="AU326" s="214" t="s">
        <v>81</v>
      </c>
      <c r="AY326" s="213" t="s">
        <v>122</v>
      </c>
      <c r="BK326" s="215">
        <f>SUM(BK327:BK330)</f>
        <v>2023.8899999999999</v>
      </c>
    </row>
    <row r="327" s="2" customFormat="1" ht="21.75" customHeight="1">
      <c r="A327" s="29"/>
      <c r="B327" s="30"/>
      <c r="C327" s="218" t="s">
        <v>1050</v>
      </c>
      <c r="D327" s="218" t="s">
        <v>125</v>
      </c>
      <c r="E327" s="219" t="s">
        <v>1051</v>
      </c>
      <c r="F327" s="220" t="s">
        <v>1052</v>
      </c>
      <c r="G327" s="221" t="s">
        <v>138</v>
      </c>
      <c r="H327" s="222">
        <v>40</v>
      </c>
      <c r="I327" s="223">
        <v>0.39000000000000001</v>
      </c>
      <c r="J327" s="223">
        <f>ROUND(I327*H327,2)</f>
        <v>15.6</v>
      </c>
      <c r="K327" s="224"/>
      <c r="L327" s="35"/>
      <c r="M327" s="225" t="s">
        <v>1</v>
      </c>
      <c r="N327" s="226" t="s">
        <v>39</v>
      </c>
      <c r="O327" s="227">
        <v>0</v>
      </c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229" t="s">
        <v>156</v>
      </c>
      <c r="AT327" s="229" t="s">
        <v>125</v>
      </c>
      <c r="AU327" s="229" t="s">
        <v>130</v>
      </c>
      <c r="AY327" s="14" t="s">
        <v>122</v>
      </c>
      <c r="BE327" s="230">
        <f>IF(N327="základná",J327,0)</f>
        <v>0</v>
      </c>
      <c r="BF327" s="230">
        <f>IF(N327="znížená",J327,0)</f>
        <v>15.6</v>
      </c>
      <c r="BG327" s="230">
        <f>IF(N327="zákl. prenesená",J327,0)</f>
        <v>0</v>
      </c>
      <c r="BH327" s="230">
        <f>IF(N327="zníž. prenesená",J327,0)</f>
        <v>0</v>
      </c>
      <c r="BI327" s="230">
        <f>IF(N327="nulová",J327,0)</f>
        <v>0</v>
      </c>
      <c r="BJ327" s="14" t="s">
        <v>130</v>
      </c>
      <c r="BK327" s="230">
        <f>ROUND(I327*H327,2)</f>
        <v>15.6</v>
      </c>
      <c r="BL327" s="14" t="s">
        <v>156</v>
      </c>
      <c r="BM327" s="229" t="s">
        <v>1053</v>
      </c>
    </row>
    <row r="328" s="2" customFormat="1" ht="24.15" customHeight="1">
      <c r="A328" s="29"/>
      <c r="B328" s="30"/>
      <c r="C328" s="218" t="s">
        <v>756</v>
      </c>
      <c r="D328" s="218" t="s">
        <v>125</v>
      </c>
      <c r="E328" s="219" t="s">
        <v>1054</v>
      </c>
      <c r="F328" s="220" t="s">
        <v>1055</v>
      </c>
      <c r="G328" s="221" t="s">
        <v>387</v>
      </c>
      <c r="H328" s="222">
        <v>722.42999999999995</v>
      </c>
      <c r="I328" s="223">
        <v>0.67000000000000004</v>
      </c>
      <c r="J328" s="223">
        <f>ROUND(I328*H328,2)</f>
        <v>484.02999999999997</v>
      </c>
      <c r="K328" s="224"/>
      <c r="L328" s="35"/>
      <c r="M328" s="225" t="s">
        <v>1</v>
      </c>
      <c r="N328" s="226" t="s">
        <v>39</v>
      </c>
      <c r="O328" s="227">
        <v>0</v>
      </c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229" t="s">
        <v>156</v>
      </c>
      <c r="AT328" s="229" t="s">
        <v>125</v>
      </c>
      <c r="AU328" s="229" t="s">
        <v>130</v>
      </c>
      <c r="AY328" s="14" t="s">
        <v>122</v>
      </c>
      <c r="BE328" s="230">
        <f>IF(N328="základná",J328,0)</f>
        <v>0</v>
      </c>
      <c r="BF328" s="230">
        <f>IF(N328="znížená",J328,0)</f>
        <v>484.02999999999997</v>
      </c>
      <c r="BG328" s="230">
        <f>IF(N328="zákl. prenesená",J328,0)</f>
        <v>0</v>
      </c>
      <c r="BH328" s="230">
        <f>IF(N328="zníž. prenesená",J328,0)</f>
        <v>0</v>
      </c>
      <c r="BI328" s="230">
        <f>IF(N328="nulová",J328,0)</f>
        <v>0</v>
      </c>
      <c r="BJ328" s="14" t="s">
        <v>130</v>
      </c>
      <c r="BK328" s="230">
        <f>ROUND(I328*H328,2)</f>
        <v>484.02999999999997</v>
      </c>
      <c r="BL328" s="14" t="s">
        <v>156</v>
      </c>
      <c r="BM328" s="229" t="s">
        <v>1056</v>
      </c>
    </row>
    <row r="329" s="2" customFormat="1" ht="24.15" customHeight="1">
      <c r="A329" s="29"/>
      <c r="B329" s="30"/>
      <c r="C329" s="218" t="s">
        <v>1057</v>
      </c>
      <c r="D329" s="218" t="s">
        <v>125</v>
      </c>
      <c r="E329" s="219" t="s">
        <v>1058</v>
      </c>
      <c r="F329" s="220" t="s">
        <v>1059</v>
      </c>
      <c r="G329" s="221" t="s">
        <v>387</v>
      </c>
      <c r="H329" s="222">
        <v>154.03</v>
      </c>
      <c r="I329" s="223">
        <v>0.75</v>
      </c>
      <c r="J329" s="223">
        <f>ROUND(I329*H329,2)</f>
        <v>115.52</v>
      </c>
      <c r="K329" s="224"/>
      <c r="L329" s="35"/>
      <c r="M329" s="225" t="s">
        <v>1</v>
      </c>
      <c r="N329" s="226" t="s">
        <v>39</v>
      </c>
      <c r="O329" s="227">
        <v>0</v>
      </c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229" t="s">
        <v>156</v>
      </c>
      <c r="AT329" s="229" t="s">
        <v>125</v>
      </c>
      <c r="AU329" s="229" t="s">
        <v>130</v>
      </c>
      <c r="AY329" s="14" t="s">
        <v>122</v>
      </c>
      <c r="BE329" s="230">
        <f>IF(N329="základná",J329,0)</f>
        <v>0</v>
      </c>
      <c r="BF329" s="230">
        <f>IF(N329="znížená",J329,0)</f>
        <v>115.52</v>
      </c>
      <c r="BG329" s="230">
        <f>IF(N329="zákl. prenesená",J329,0)</f>
        <v>0</v>
      </c>
      <c r="BH329" s="230">
        <f>IF(N329="zníž. prenesená",J329,0)</f>
        <v>0</v>
      </c>
      <c r="BI329" s="230">
        <f>IF(N329="nulová",J329,0)</f>
        <v>0</v>
      </c>
      <c r="BJ329" s="14" t="s">
        <v>130</v>
      </c>
      <c r="BK329" s="230">
        <f>ROUND(I329*H329,2)</f>
        <v>115.52</v>
      </c>
      <c r="BL329" s="14" t="s">
        <v>156</v>
      </c>
      <c r="BM329" s="229" t="s">
        <v>1060</v>
      </c>
    </row>
    <row r="330" s="2" customFormat="1" ht="33" customHeight="1">
      <c r="A330" s="29"/>
      <c r="B330" s="30"/>
      <c r="C330" s="218" t="s">
        <v>761</v>
      </c>
      <c r="D330" s="218" t="s">
        <v>125</v>
      </c>
      <c r="E330" s="219" t="s">
        <v>1061</v>
      </c>
      <c r="F330" s="220" t="s">
        <v>1062</v>
      </c>
      <c r="G330" s="221" t="s">
        <v>387</v>
      </c>
      <c r="H330" s="222">
        <v>722.42999999999995</v>
      </c>
      <c r="I330" s="223">
        <v>1.95</v>
      </c>
      <c r="J330" s="223">
        <f>ROUND(I330*H330,2)</f>
        <v>1408.74</v>
      </c>
      <c r="K330" s="224"/>
      <c r="L330" s="35"/>
      <c r="M330" s="241" t="s">
        <v>1</v>
      </c>
      <c r="N330" s="242" t="s">
        <v>39</v>
      </c>
      <c r="O330" s="243">
        <v>0</v>
      </c>
      <c r="P330" s="243">
        <f>O330*H330</f>
        <v>0</v>
      </c>
      <c r="Q330" s="243">
        <v>0</v>
      </c>
      <c r="R330" s="243">
        <f>Q330*H330</f>
        <v>0</v>
      </c>
      <c r="S330" s="243">
        <v>0</v>
      </c>
      <c r="T330" s="244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229" t="s">
        <v>156</v>
      </c>
      <c r="AT330" s="229" t="s">
        <v>125</v>
      </c>
      <c r="AU330" s="229" t="s">
        <v>130</v>
      </c>
      <c r="AY330" s="14" t="s">
        <v>122</v>
      </c>
      <c r="BE330" s="230">
        <f>IF(N330="základná",J330,0)</f>
        <v>0</v>
      </c>
      <c r="BF330" s="230">
        <f>IF(N330="znížená",J330,0)</f>
        <v>1408.74</v>
      </c>
      <c r="BG330" s="230">
        <f>IF(N330="zákl. prenesená",J330,0)</f>
        <v>0</v>
      </c>
      <c r="BH330" s="230">
        <f>IF(N330="zníž. prenesená",J330,0)</f>
        <v>0</v>
      </c>
      <c r="BI330" s="230">
        <f>IF(N330="nulová",J330,0)</f>
        <v>0</v>
      </c>
      <c r="BJ330" s="14" t="s">
        <v>130</v>
      </c>
      <c r="BK330" s="230">
        <f>ROUND(I330*H330,2)</f>
        <v>1408.74</v>
      </c>
      <c r="BL330" s="14" t="s">
        <v>156</v>
      </c>
      <c r="BM330" s="229" t="s">
        <v>1063</v>
      </c>
    </row>
    <row r="331" s="2" customFormat="1" ht="6.96" customHeight="1">
      <c r="A331" s="29"/>
      <c r="B331" s="62"/>
      <c r="C331" s="63"/>
      <c r="D331" s="63"/>
      <c r="E331" s="63"/>
      <c r="F331" s="63"/>
      <c r="G331" s="63"/>
      <c r="H331" s="63"/>
      <c r="I331" s="63"/>
      <c r="J331" s="63"/>
      <c r="K331" s="63"/>
      <c r="L331" s="35"/>
      <c r="M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</row>
  </sheetData>
  <sheetProtection sheet="1" autoFilter="0" formatColumns="0" formatRows="0" objects="1" scenarios="1" spinCount="100000" saltValue="bXS28XI0jz5tR01iW7ZUkUTlcIfpTyGFZVtbkdAot7Plxx7R/tdwx8ik0egqa8t84LpVSuVhqbB5AqrLzLCx0g==" hashValue="RxJ5P67olWMv5YHBGMDGLtCn7CI6Gbyv3bII4T4an4H/YooUU6MElUr+3nCDnKO1iMQ/N7tKWFLLiOTxuP0y9w==" algorithmName="SHA-512" password="CC35"/>
  <autoFilter ref="C134:K330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95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ZŠ Cabajská – školský pavilón, stravovací pavilón v Nitre - zateplenie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96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1064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26. 10. 2021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 xml:space="preserve"> </v>
      </c>
      <c r="F15" s="29"/>
      <c r="G15" s="29"/>
      <c r="H15" s="29"/>
      <c r="I15" s="136" t="s">
        <v>23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24</v>
      </c>
      <c r="E17" s="29"/>
      <c r="F17" s="29"/>
      <c r="G17" s="29"/>
      <c r="H17" s="29"/>
      <c r="I17" s="136" t="s">
        <v>22</v>
      </c>
      <c r="J17" s="139" t="str">
        <f>'Rekapitulácia stavby'!AN13</f>
        <v>31588506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ERPOS, spol. s r.o.</v>
      </c>
      <c r="F18" s="139"/>
      <c r="G18" s="139"/>
      <c r="H18" s="139"/>
      <c r="I18" s="136" t="s">
        <v>23</v>
      </c>
      <c r="J18" s="139" t="str">
        <f>'Rekapitulácia stavby'!AN14</f>
        <v>SK2020449079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28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 xml:space="preserve"> </v>
      </c>
      <c r="F21" s="29"/>
      <c r="G21" s="29"/>
      <c r="H21" s="29"/>
      <c r="I21" s="136" t="s">
        <v>23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Ing. Paula Petrušová</v>
      </c>
      <c r="F24" s="29"/>
      <c r="G24" s="29"/>
      <c r="H24" s="29"/>
      <c r="I24" s="136" t="s">
        <v>23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32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ROUND(J133, 2)</f>
        <v>321197.04999999999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ROUND((SUM(BE133:BE315)),  2)</f>
        <v>0</v>
      </c>
      <c r="G33" s="152"/>
      <c r="H33" s="152"/>
      <c r="I33" s="153">
        <v>0.20000000000000001</v>
      </c>
      <c r="J33" s="151">
        <f>ROUND(((SUM(BE133:BE315))*I33),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ROUND((SUM(BF133:BF315)),  2)</f>
        <v>321197.04999999999</v>
      </c>
      <c r="G34" s="29"/>
      <c r="H34" s="29"/>
      <c r="I34" s="155">
        <v>0.20000000000000001</v>
      </c>
      <c r="J34" s="154">
        <f>ROUND(((SUM(BF133:BF315))*I34),  2)</f>
        <v>64239.410000000003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ROUND((SUM(BG133:BG315)),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ROUND((SUM(BH133:BH315)),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ROUND((SUM(BI133:BI315)),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385436.45999999996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74" t="str">
        <f>E7</f>
        <v>ZŠ Cabajská – školský pavilón, stravovací pavilón v Nitre - zateplenie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ZFS01 - Zadanie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26. 10. 2021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 xml:space="preserve"> </v>
      </c>
      <c r="G91" s="31"/>
      <c r="H91" s="31"/>
      <c r="I91" s="26" t="s">
        <v>28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24</v>
      </c>
      <c r="D92" s="31"/>
      <c r="E92" s="31"/>
      <c r="F92" s="23" t="str">
        <f>IF(E18="","",E18)</f>
        <v>ERPOS, spol. s r.o.</v>
      </c>
      <c r="G92" s="31"/>
      <c r="H92" s="31"/>
      <c r="I92" s="26" t="s">
        <v>30</v>
      </c>
      <c r="J92" s="27" t="str">
        <f>E24</f>
        <v>Ing. Paula Petrušová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101</v>
      </c>
      <c r="D96" s="31"/>
      <c r="E96" s="31"/>
      <c r="F96" s="31"/>
      <c r="G96" s="31"/>
      <c r="H96" s="31"/>
      <c r="I96" s="31"/>
      <c r="J96" s="106">
        <f>J133</f>
        <v>321197.05000000005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hidden="1" s="9" customFormat="1" ht="24.96" customHeight="1">
      <c r="A97" s="9"/>
      <c r="B97" s="179"/>
      <c r="C97" s="180"/>
      <c r="D97" s="181" t="s">
        <v>493</v>
      </c>
      <c r="E97" s="182"/>
      <c r="F97" s="182"/>
      <c r="G97" s="182"/>
      <c r="H97" s="182"/>
      <c r="I97" s="182"/>
      <c r="J97" s="183">
        <f>J134</f>
        <v>165109.25000000003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494</v>
      </c>
      <c r="E98" s="188"/>
      <c r="F98" s="188"/>
      <c r="G98" s="188"/>
      <c r="H98" s="188"/>
      <c r="I98" s="188"/>
      <c r="J98" s="189">
        <f>J135</f>
        <v>2681.9000000000005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1065</v>
      </c>
      <c r="E99" s="188"/>
      <c r="F99" s="188"/>
      <c r="G99" s="188"/>
      <c r="H99" s="188"/>
      <c r="I99" s="188"/>
      <c r="J99" s="189">
        <f>J142</f>
        <v>147.31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495</v>
      </c>
      <c r="E100" s="188"/>
      <c r="F100" s="188"/>
      <c r="G100" s="188"/>
      <c r="H100" s="188"/>
      <c r="I100" s="188"/>
      <c r="J100" s="189">
        <f>J144</f>
        <v>297.44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496</v>
      </c>
      <c r="E101" s="188"/>
      <c r="F101" s="188"/>
      <c r="G101" s="188"/>
      <c r="H101" s="188"/>
      <c r="I101" s="188"/>
      <c r="J101" s="189">
        <f>J146</f>
        <v>93181.520000000033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497</v>
      </c>
      <c r="E102" s="188"/>
      <c r="F102" s="188"/>
      <c r="G102" s="188"/>
      <c r="H102" s="188"/>
      <c r="I102" s="188"/>
      <c r="J102" s="189">
        <f>J175</f>
        <v>62537.810000000005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498</v>
      </c>
      <c r="E103" s="188"/>
      <c r="F103" s="188"/>
      <c r="G103" s="188"/>
      <c r="H103" s="188"/>
      <c r="I103" s="188"/>
      <c r="J103" s="189">
        <f>J208</f>
        <v>6263.2700000000004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9"/>
      <c r="C104" s="180"/>
      <c r="D104" s="181" t="s">
        <v>298</v>
      </c>
      <c r="E104" s="182"/>
      <c r="F104" s="182"/>
      <c r="G104" s="182"/>
      <c r="H104" s="182"/>
      <c r="I104" s="182"/>
      <c r="J104" s="183">
        <f>J210</f>
        <v>156087.79999999999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5"/>
      <c r="C105" s="186"/>
      <c r="D105" s="187" t="s">
        <v>499</v>
      </c>
      <c r="E105" s="188"/>
      <c r="F105" s="188"/>
      <c r="G105" s="188"/>
      <c r="H105" s="188"/>
      <c r="I105" s="188"/>
      <c r="J105" s="189">
        <f>J211</f>
        <v>3778.6999999999998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500</v>
      </c>
      <c r="E106" s="188"/>
      <c r="F106" s="188"/>
      <c r="G106" s="188"/>
      <c r="H106" s="188"/>
      <c r="I106" s="188"/>
      <c r="J106" s="189">
        <f>J218</f>
        <v>45853.55000000001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501</v>
      </c>
      <c r="E107" s="188"/>
      <c r="F107" s="188"/>
      <c r="G107" s="188"/>
      <c r="H107" s="188"/>
      <c r="I107" s="188"/>
      <c r="J107" s="189">
        <f>J260</f>
        <v>58419.570000000007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503</v>
      </c>
      <c r="E108" s="188"/>
      <c r="F108" s="188"/>
      <c r="G108" s="188"/>
      <c r="H108" s="188"/>
      <c r="I108" s="188"/>
      <c r="J108" s="189">
        <f>J271</f>
        <v>2712.6899999999996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504</v>
      </c>
      <c r="E109" s="188"/>
      <c r="F109" s="188"/>
      <c r="G109" s="188"/>
      <c r="H109" s="188"/>
      <c r="I109" s="188"/>
      <c r="J109" s="189">
        <f>J277</f>
        <v>5381.9499999999998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5"/>
      <c r="C110" s="186"/>
      <c r="D110" s="187" t="s">
        <v>505</v>
      </c>
      <c r="E110" s="188"/>
      <c r="F110" s="188"/>
      <c r="G110" s="188"/>
      <c r="H110" s="188"/>
      <c r="I110" s="188"/>
      <c r="J110" s="189">
        <f>J289</f>
        <v>2016.8399999999999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5"/>
      <c r="C111" s="186"/>
      <c r="D111" s="187" t="s">
        <v>506</v>
      </c>
      <c r="E111" s="188"/>
      <c r="F111" s="188"/>
      <c r="G111" s="188"/>
      <c r="H111" s="188"/>
      <c r="I111" s="188"/>
      <c r="J111" s="189">
        <f>J294</f>
        <v>37024.019999999997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430</v>
      </c>
      <c r="E112" s="188"/>
      <c r="F112" s="188"/>
      <c r="G112" s="188"/>
      <c r="H112" s="188"/>
      <c r="I112" s="188"/>
      <c r="J112" s="189">
        <f>J303</f>
        <v>394.27000000000004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5"/>
      <c r="C113" s="186"/>
      <c r="D113" s="187" t="s">
        <v>508</v>
      </c>
      <c r="E113" s="188"/>
      <c r="F113" s="188"/>
      <c r="G113" s="188"/>
      <c r="H113" s="188"/>
      <c r="I113" s="188"/>
      <c r="J113" s="189">
        <f>J308</f>
        <v>506.21000000000004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2" customFormat="1" ht="21.84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hidden="1" s="2" customFormat="1" ht="6.96" customHeight="1">
      <c r="A115" s="29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hidden="1"/>
    <row r="117" hidden="1"/>
    <row r="118" hidden="1"/>
    <row r="119" s="2" customFormat="1" ht="6.96" customHeight="1">
      <c r="A119" s="29"/>
      <c r="B119" s="64"/>
      <c r="C119" s="65"/>
      <c r="D119" s="65"/>
      <c r="E119" s="65"/>
      <c r="F119" s="65"/>
      <c r="G119" s="65"/>
      <c r="H119" s="65"/>
      <c r="I119" s="65"/>
      <c r="J119" s="65"/>
      <c r="K119" s="65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24.96" customHeight="1">
      <c r="A120" s="29"/>
      <c r="B120" s="30"/>
      <c r="C120" s="20" t="s">
        <v>107</v>
      </c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2" customHeight="1">
      <c r="A122" s="29"/>
      <c r="B122" s="30"/>
      <c r="C122" s="26" t="s">
        <v>13</v>
      </c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26.25" customHeight="1">
      <c r="A123" s="29"/>
      <c r="B123" s="30"/>
      <c r="C123" s="31"/>
      <c r="D123" s="31"/>
      <c r="E123" s="174" t="str">
        <f>E7</f>
        <v>ZŠ Cabajská – školský pavilón, stravovací pavilón v Nitre - zateplenie</v>
      </c>
      <c r="F123" s="26"/>
      <c r="G123" s="26"/>
      <c r="H123" s="26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96</v>
      </c>
      <c r="D124" s="31"/>
      <c r="E124" s="31"/>
      <c r="F124" s="31"/>
      <c r="G124" s="31"/>
      <c r="H124" s="31"/>
      <c r="I124" s="31"/>
      <c r="J124" s="31"/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6.5" customHeight="1">
      <c r="A125" s="29"/>
      <c r="B125" s="30"/>
      <c r="C125" s="31"/>
      <c r="D125" s="31"/>
      <c r="E125" s="72" t="str">
        <f>E9</f>
        <v>ZFS01 - Zadanie</v>
      </c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6.96" customHeight="1">
      <c r="A126" s="29"/>
      <c r="B126" s="30"/>
      <c r="C126" s="31"/>
      <c r="D126" s="31"/>
      <c r="E126" s="31"/>
      <c r="F126" s="31"/>
      <c r="G126" s="31"/>
      <c r="H126" s="31"/>
      <c r="I126" s="31"/>
      <c r="J126" s="31"/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2" customHeight="1">
      <c r="A127" s="29"/>
      <c r="B127" s="30"/>
      <c r="C127" s="26" t="s">
        <v>17</v>
      </c>
      <c r="D127" s="31"/>
      <c r="E127" s="31"/>
      <c r="F127" s="23" t="str">
        <f>F12</f>
        <v xml:space="preserve"> </v>
      </c>
      <c r="G127" s="31"/>
      <c r="H127" s="31"/>
      <c r="I127" s="26" t="s">
        <v>19</v>
      </c>
      <c r="J127" s="75" t="str">
        <f>IF(J12="","",J12)</f>
        <v>26. 10. 2021</v>
      </c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6.96" customHeight="1">
      <c r="A128" s="29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2" customFormat="1" ht="15.15" customHeight="1">
      <c r="A129" s="29"/>
      <c r="B129" s="30"/>
      <c r="C129" s="26" t="s">
        <v>21</v>
      </c>
      <c r="D129" s="31"/>
      <c r="E129" s="31"/>
      <c r="F129" s="23" t="str">
        <f>E15</f>
        <v xml:space="preserve"> </v>
      </c>
      <c r="G129" s="31"/>
      <c r="H129" s="31"/>
      <c r="I129" s="26" t="s">
        <v>28</v>
      </c>
      <c r="J129" s="27" t="str">
        <f>E21</f>
        <v xml:space="preserve"> </v>
      </c>
      <c r="K129" s="31"/>
      <c r="L129" s="5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="2" customFormat="1" ht="15.15" customHeight="1">
      <c r="A130" s="29"/>
      <c r="B130" s="30"/>
      <c r="C130" s="26" t="s">
        <v>24</v>
      </c>
      <c r="D130" s="31"/>
      <c r="E130" s="31"/>
      <c r="F130" s="23" t="str">
        <f>IF(E18="","",E18)</f>
        <v>ERPOS, spol. s r.o.</v>
      </c>
      <c r="G130" s="31"/>
      <c r="H130" s="31"/>
      <c r="I130" s="26" t="s">
        <v>30</v>
      </c>
      <c r="J130" s="27" t="str">
        <f>E24</f>
        <v>Ing. Paula Petrušová</v>
      </c>
      <c r="K130" s="31"/>
      <c r="L130" s="5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="2" customFormat="1" ht="10.32" customHeight="1">
      <c r="A131" s="29"/>
      <c r="B131" s="30"/>
      <c r="C131" s="31"/>
      <c r="D131" s="31"/>
      <c r="E131" s="31"/>
      <c r="F131" s="31"/>
      <c r="G131" s="31"/>
      <c r="H131" s="31"/>
      <c r="I131" s="31"/>
      <c r="J131" s="31"/>
      <c r="K131" s="31"/>
      <c r="L131" s="5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="11" customFormat="1" ht="29.28" customHeight="1">
      <c r="A132" s="191"/>
      <c r="B132" s="192"/>
      <c r="C132" s="193" t="s">
        <v>108</v>
      </c>
      <c r="D132" s="194" t="s">
        <v>58</v>
      </c>
      <c r="E132" s="194" t="s">
        <v>54</v>
      </c>
      <c r="F132" s="194" t="s">
        <v>55</v>
      </c>
      <c r="G132" s="194" t="s">
        <v>109</v>
      </c>
      <c r="H132" s="194" t="s">
        <v>110</v>
      </c>
      <c r="I132" s="194" t="s">
        <v>111</v>
      </c>
      <c r="J132" s="195" t="s">
        <v>100</v>
      </c>
      <c r="K132" s="196" t="s">
        <v>112</v>
      </c>
      <c r="L132" s="197"/>
      <c r="M132" s="96" t="s">
        <v>1</v>
      </c>
      <c r="N132" s="97" t="s">
        <v>37</v>
      </c>
      <c r="O132" s="97" t="s">
        <v>113</v>
      </c>
      <c r="P132" s="97" t="s">
        <v>114</v>
      </c>
      <c r="Q132" s="97" t="s">
        <v>115</v>
      </c>
      <c r="R132" s="97" t="s">
        <v>116</v>
      </c>
      <c r="S132" s="97" t="s">
        <v>117</v>
      </c>
      <c r="T132" s="98" t="s">
        <v>118</v>
      </c>
      <c r="U132" s="191"/>
      <c r="V132" s="191"/>
      <c r="W132" s="191"/>
      <c r="X132" s="191"/>
      <c r="Y132" s="191"/>
      <c r="Z132" s="191"/>
      <c r="AA132" s="191"/>
      <c r="AB132" s="191"/>
      <c r="AC132" s="191"/>
      <c r="AD132" s="191"/>
      <c r="AE132" s="191"/>
    </row>
    <row r="133" s="2" customFormat="1" ht="22.8" customHeight="1">
      <c r="A133" s="29"/>
      <c r="B133" s="30"/>
      <c r="C133" s="103" t="s">
        <v>101</v>
      </c>
      <c r="D133" s="31"/>
      <c r="E133" s="31"/>
      <c r="F133" s="31"/>
      <c r="G133" s="31"/>
      <c r="H133" s="31"/>
      <c r="I133" s="31"/>
      <c r="J133" s="198">
        <f>BK133</f>
        <v>321197.05000000005</v>
      </c>
      <c r="K133" s="31"/>
      <c r="L133" s="35"/>
      <c r="M133" s="99"/>
      <c r="N133" s="199"/>
      <c r="O133" s="100"/>
      <c r="P133" s="200">
        <f>P134+P210</f>
        <v>0</v>
      </c>
      <c r="Q133" s="100"/>
      <c r="R133" s="200">
        <f>R134+R210</f>
        <v>0</v>
      </c>
      <c r="S133" s="100"/>
      <c r="T133" s="201">
        <f>T134+T210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72</v>
      </c>
      <c r="AU133" s="14" t="s">
        <v>102</v>
      </c>
      <c r="BK133" s="202">
        <f>BK134+BK210</f>
        <v>321197.05000000005</v>
      </c>
    </row>
    <row r="134" s="12" customFormat="1" ht="25.92" customHeight="1">
      <c r="A134" s="12"/>
      <c r="B134" s="203"/>
      <c r="C134" s="204"/>
      <c r="D134" s="205" t="s">
        <v>72</v>
      </c>
      <c r="E134" s="206" t="s">
        <v>510</v>
      </c>
      <c r="F134" s="206" t="s">
        <v>511</v>
      </c>
      <c r="G134" s="204"/>
      <c r="H134" s="204"/>
      <c r="I134" s="204"/>
      <c r="J134" s="207">
        <f>BK134</f>
        <v>165109.25000000003</v>
      </c>
      <c r="K134" s="204"/>
      <c r="L134" s="208"/>
      <c r="M134" s="209"/>
      <c r="N134" s="210"/>
      <c r="O134" s="210"/>
      <c r="P134" s="211">
        <f>P135+P142+P144+P146+P175+P208</f>
        <v>0</v>
      </c>
      <c r="Q134" s="210"/>
      <c r="R134" s="211">
        <f>R135+R142+R144+R146+R175+R208</f>
        <v>0</v>
      </c>
      <c r="S134" s="210"/>
      <c r="T134" s="212">
        <f>T135+T142+T144+T146+T175+T208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73</v>
      </c>
      <c r="AY134" s="213" t="s">
        <v>122</v>
      </c>
      <c r="BK134" s="215">
        <f>BK135+BK142+BK144+BK146+BK175+BK208</f>
        <v>165109.25000000003</v>
      </c>
    </row>
    <row r="135" s="12" customFormat="1" ht="22.8" customHeight="1">
      <c r="A135" s="12"/>
      <c r="B135" s="203"/>
      <c r="C135" s="204"/>
      <c r="D135" s="205" t="s">
        <v>72</v>
      </c>
      <c r="E135" s="216" t="s">
        <v>81</v>
      </c>
      <c r="F135" s="216" t="s">
        <v>512</v>
      </c>
      <c r="G135" s="204"/>
      <c r="H135" s="204"/>
      <c r="I135" s="204"/>
      <c r="J135" s="217">
        <f>BK135</f>
        <v>2681.9000000000005</v>
      </c>
      <c r="K135" s="204"/>
      <c r="L135" s="208"/>
      <c r="M135" s="209"/>
      <c r="N135" s="210"/>
      <c r="O135" s="210"/>
      <c r="P135" s="211">
        <f>SUM(P136:P141)</f>
        <v>0</v>
      </c>
      <c r="Q135" s="210"/>
      <c r="R135" s="211">
        <f>SUM(R136:R141)</f>
        <v>0</v>
      </c>
      <c r="S135" s="210"/>
      <c r="T135" s="212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122</v>
      </c>
      <c r="BK135" s="215">
        <f>SUM(BK136:BK141)</f>
        <v>2681.9000000000005</v>
      </c>
    </row>
    <row r="136" s="2" customFormat="1" ht="33" customHeight="1">
      <c r="A136" s="29"/>
      <c r="B136" s="30"/>
      <c r="C136" s="218" t="s">
        <v>81</v>
      </c>
      <c r="D136" s="218" t="s">
        <v>125</v>
      </c>
      <c r="E136" s="219" t="s">
        <v>1066</v>
      </c>
      <c r="F136" s="220" t="s">
        <v>1067</v>
      </c>
      <c r="G136" s="221" t="s">
        <v>387</v>
      </c>
      <c r="H136" s="222">
        <v>4.7999999999999998</v>
      </c>
      <c r="I136" s="223">
        <v>1.8100000000000001</v>
      </c>
      <c r="J136" s="223">
        <f>ROUND(I136*H136,2)</f>
        <v>8.6899999999999995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135</v>
      </c>
      <c r="AT136" s="229" t="s">
        <v>125</v>
      </c>
      <c r="AU136" s="229" t="s">
        <v>130</v>
      </c>
      <c r="AY136" s="14" t="s">
        <v>122</v>
      </c>
      <c r="BE136" s="230">
        <f>IF(N136="základná",J136,0)</f>
        <v>0</v>
      </c>
      <c r="BF136" s="230">
        <f>IF(N136="znížená",J136,0)</f>
        <v>8.6899999999999995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130</v>
      </c>
      <c r="BK136" s="230">
        <f>ROUND(I136*H136,2)</f>
        <v>8.6899999999999995</v>
      </c>
      <c r="BL136" s="14" t="s">
        <v>135</v>
      </c>
      <c r="BM136" s="229" t="s">
        <v>130</v>
      </c>
    </row>
    <row r="137" s="2" customFormat="1" ht="24.15" customHeight="1">
      <c r="A137" s="29"/>
      <c r="B137" s="30"/>
      <c r="C137" s="218" t="s">
        <v>130</v>
      </c>
      <c r="D137" s="218" t="s">
        <v>125</v>
      </c>
      <c r="E137" s="219" t="s">
        <v>513</v>
      </c>
      <c r="F137" s="220" t="s">
        <v>514</v>
      </c>
      <c r="G137" s="221" t="s">
        <v>515</v>
      </c>
      <c r="H137" s="222">
        <v>37.859999999999999</v>
      </c>
      <c r="I137" s="223">
        <v>63.619999999999997</v>
      </c>
      <c r="J137" s="223">
        <f>ROUND(I137*H137,2)</f>
        <v>2408.6500000000001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135</v>
      </c>
      <c r="AT137" s="229" t="s">
        <v>125</v>
      </c>
      <c r="AU137" s="229" t="s">
        <v>130</v>
      </c>
      <c r="AY137" s="14" t="s">
        <v>122</v>
      </c>
      <c r="BE137" s="230">
        <f>IF(N137="základná",J137,0)</f>
        <v>0</v>
      </c>
      <c r="BF137" s="230">
        <f>IF(N137="znížená",J137,0)</f>
        <v>2408.6500000000001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130</v>
      </c>
      <c r="BK137" s="230">
        <f>ROUND(I137*H137,2)</f>
        <v>2408.6500000000001</v>
      </c>
      <c r="BL137" s="14" t="s">
        <v>135</v>
      </c>
      <c r="BM137" s="229" t="s">
        <v>135</v>
      </c>
    </row>
    <row r="138" s="2" customFormat="1" ht="24.15" customHeight="1">
      <c r="A138" s="29"/>
      <c r="B138" s="30"/>
      <c r="C138" s="218" t="s">
        <v>121</v>
      </c>
      <c r="D138" s="218" t="s">
        <v>125</v>
      </c>
      <c r="E138" s="219" t="s">
        <v>516</v>
      </c>
      <c r="F138" s="220" t="s">
        <v>517</v>
      </c>
      <c r="G138" s="221" t="s">
        <v>515</v>
      </c>
      <c r="H138" s="222">
        <v>12.49</v>
      </c>
      <c r="I138" s="223">
        <v>11.66</v>
      </c>
      <c r="J138" s="223">
        <f>ROUND(I138*H138,2)</f>
        <v>145.63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135</v>
      </c>
      <c r="AT138" s="229" t="s">
        <v>125</v>
      </c>
      <c r="AU138" s="229" t="s">
        <v>130</v>
      </c>
      <c r="AY138" s="14" t="s">
        <v>122</v>
      </c>
      <c r="BE138" s="230">
        <f>IF(N138="základná",J138,0)</f>
        <v>0</v>
      </c>
      <c r="BF138" s="230">
        <f>IF(N138="znížená",J138,0)</f>
        <v>145.63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130</v>
      </c>
      <c r="BK138" s="230">
        <f>ROUND(I138*H138,2)</f>
        <v>145.63</v>
      </c>
      <c r="BL138" s="14" t="s">
        <v>135</v>
      </c>
      <c r="BM138" s="229" t="s">
        <v>139</v>
      </c>
    </row>
    <row r="139" s="2" customFormat="1" ht="16.5" customHeight="1">
      <c r="A139" s="29"/>
      <c r="B139" s="30"/>
      <c r="C139" s="218" t="s">
        <v>135</v>
      </c>
      <c r="D139" s="218" t="s">
        <v>125</v>
      </c>
      <c r="E139" s="219" t="s">
        <v>1068</v>
      </c>
      <c r="F139" s="220" t="s">
        <v>1069</v>
      </c>
      <c r="G139" s="221" t="s">
        <v>515</v>
      </c>
      <c r="H139" s="222">
        <v>1.3400000000000001</v>
      </c>
      <c r="I139" s="223">
        <v>48.460000000000001</v>
      </c>
      <c r="J139" s="223">
        <f>ROUND(I139*H139,2)</f>
        <v>64.939999999999998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135</v>
      </c>
      <c r="AT139" s="229" t="s">
        <v>125</v>
      </c>
      <c r="AU139" s="229" t="s">
        <v>130</v>
      </c>
      <c r="AY139" s="14" t="s">
        <v>122</v>
      </c>
      <c r="BE139" s="230">
        <f>IF(N139="základná",J139,0)</f>
        <v>0</v>
      </c>
      <c r="BF139" s="230">
        <f>IF(N139="znížená",J139,0)</f>
        <v>64.939999999999998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130</v>
      </c>
      <c r="BK139" s="230">
        <f>ROUND(I139*H139,2)</f>
        <v>64.939999999999998</v>
      </c>
      <c r="BL139" s="14" t="s">
        <v>135</v>
      </c>
      <c r="BM139" s="229" t="s">
        <v>142</v>
      </c>
    </row>
    <row r="140" s="2" customFormat="1" ht="24.15" customHeight="1">
      <c r="A140" s="29"/>
      <c r="B140" s="30"/>
      <c r="C140" s="218" t="s">
        <v>143</v>
      </c>
      <c r="D140" s="218" t="s">
        <v>125</v>
      </c>
      <c r="E140" s="219" t="s">
        <v>1070</v>
      </c>
      <c r="F140" s="220" t="s">
        <v>1071</v>
      </c>
      <c r="G140" s="221" t="s">
        <v>515</v>
      </c>
      <c r="H140" s="222">
        <v>0.44</v>
      </c>
      <c r="I140" s="223">
        <v>6.5899999999999999</v>
      </c>
      <c r="J140" s="223">
        <f>ROUND(I140*H140,2)</f>
        <v>2.8999999999999999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135</v>
      </c>
      <c r="AT140" s="229" t="s">
        <v>125</v>
      </c>
      <c r="AU140" s="229" t="s">
        <v>130</v>
      </c>
      <c r="AY140" s="14" t="s">
        <v>122</v>
      </c>
      <c r="BE140" s="230">
        <f>IF(N140="základná",J140,0)</f>
        <v>0</v>
      </c>
      <c r="BF140" s="230">
        <f>IF(N140="znížená",J140,0)</f>
        <v>2.8999999999999999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130</v>
      </c>
      <c r="BK140" s="230">
        <f>ROUND(I140*H140,2)</f>
        <v>2.8999999999999999</v>
      </c>
      <c r="BL140" s="14" t="s">
        <v>135</v>
      </c>
      <c r="BM140" s="229" t="s">
        <v>146</v>
      </c>
    </row>
    <row r="141" s="2" customFormat="1" ht="24.15" customHeight="1">
      <c r="A141" s="29"/>
      <c r="B141" s="30"/>
      <c r="C141" s="218" t="s">
        <v>139</v>
      </c>
      <c r="D141" s="218" t="s">
        <v>125</v>
      </c>
      <c r="E141" s="219" t="s">
        <v>518</v>
      </c>
      <c r="F141" s="220" t="s">
        <v>519</v>
      </c>
      <c r="G141" s="221" t="s">
        <v>515</v>
      </c>
      <c r="H141" s="222">
        <v>16.219999999999999</v>
      </c>
      <c r="I141" s="223">
        <v>3.1499999999999999</v>
      </c>
      <c r="J141" s="223">
        <f>ROUND(I141*H141,2)</f>
        <v>51.090000000000003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135</v>
      </c>
      <c r="AT141" s="229" t="s">
        <v>125</v>
      </c>
      <c r="AU141" s="229" t="s">
        <v>130</v>
      </c>
      <c r="AY141" s="14" t="s">
        <v>122</v>
      </c>
      <c r="BE141" s="230">
        <f>IF(N141="základná",J141,0)</f>
        <v>0</v>
      </c>
      <c r="BF141" s="230">
        <f>IF(N141="znížená",J141,0)</f>
        <v>51.090000000000003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130</v>
      </c>
      <c r="BK141" s="230">
        <f>ROUND(I141*H141,2)</f>
        <v>51.090000000000003</v>
      </c>
      <c r="BL141" s="14" t="s">
        <v>135</v>
      </c>
      <c r="BM141" s="229" t="s">
        <v>149</v>
      </c>
    </row>
    <row r="142" s="12" customFormat="1" ht="22.8" customHeight="1">
      <c r="A142" s="12"/>
      <c r="B142" s="203"/>
      <c r="C142" s="204"/>
      <c r="D142" s="205" t="s">
        <v>72</v>
      </c>
      <c r="E142" s="216" t="s">
        <v>130</v>
      </c>
      <c r="F142" s="216" t="s">
        <v>1072</v>
      </c>
      <c r="G142" s="204"/>
      <c r="H142" s="204"/>
      <c r="I142" s="204"/>
      <c r="J142" s="217">
        <f>BK142</f>
        <v>147.31</v>
      </c>
      <c r="K142" s="204"/>
      <c r="L142" s="208"/>
      <c r="M142" s="209"/>
      <c r="N142" s="210"/>
      <c r="O142" s="210"/>
      <c r="P142" s="211">
        <f>P143</f>
        <v>0</v>
      </c>
      <c r="Q142" s="210"/>
      <c r="R142" s="211">
        <f>R143</f>
        <v>0</v>
      </c>
      <c r="S142" s="210"/>
      <c r="T142" s="21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122</v>
      </c>
      <c r="BK142" s="215">
        <f>BK143</f>
        <v>147.31</v>
      </c>
    </row>
    <row r="143" s="2" customFormat="1" ht="16.5" customHeight="1">
      <c r="A143" s="29"/>
      <c r="B143" s="30"/>
      <c r="C143" s="218" t="s">
        <v>150</v>
      </c>
      <c r="D143" s="218" t="s">
        <v>125</v>
      </c>
      <c r="E143" s="219" t="s">
        <v>1073</v>
      </c>
      <c r="F143" s="220" t="s">
        <v>1074</v>
      </c>
      <c r="G143" s="221" t="s">
        <v>515</v>
      </c>
      <c r="H143" s="222">
        <v>1.3899999999999999</v>
      </c>
      <c r="I143" s="223">
        <v>105.98</v>
      </c>
      <c r="J143" s="223">
        <f>ROUND(I143*H143,2)</f>
        <v>147.31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135</v>
      </c>
      <c r="AT143" s="229" t="s">
        <v>125</v>
      </c>
      <c r="AU143" s="229" t="s">
        <v>130</v>
      </c>
      <c r="AY143" s="14" t="s">
        <v>122</v>
      </c>
      <c r="BE143" s="230">
        <f>IF(N143="základná",J143,0)</f>
        <v>0</v>
      </c>
      <c r="BF143" s="230">
        <f>IF(N143="znížená",J143,0)</f>
        <v>147.31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130</v>
      </c>
      <c r="BK143" s="230">
        <f>ROUND(I143*H143,2)</f>
        <v>147.31</v>
      </c>
      <c r="BL143" s="14" t="s">
        <v>135</v>
      </c>
      <c r="BM143" s="229" t="s">
        <v>153</v>
      </c>
    </row>
    <row r="144" s="12" customFormat="1" ht="22.8" customHeight="1">
      <c r="A144" s="12"/>
      <c r="B144" s="203"/>
      <c r="C144" s="204"/>
      <c r="D144" s="205" t="s">
        <v>72</v>
      </c>
      <c r="E144" s="216" t="s">
        <v>143</v>
      </c>
      <c r="F144" s="216" t="s">
        <v>520</v>
      </c>
      <c r="G144" s="204"/>
      <c r="H144" s="204"/>
      <c r="I144" s="204"/>
      <c r="J144" s="217">
        <f>BK144</f>
        <v>297.44</v>
      </c>
      <c r="K144" s="204"/>
      <c r="L144" s="208"/>
      <c r="M144" s="209"/>
      <c r="N144" s="210"/>
      <c r="O144" s="210"/>
      <c r="P144" s="211">
        <f>P145</f>
        <v>0</v>
      </c>
      <c r="Q144" s="210"/>
      <c r="R144" s="211">
        <f>R145</f>
        <v>0</v>
      </c>
      <c r="S144" s="210"/>
      <c r="T144" s="212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81</v>
      </c>
      <c r="AT144" s="214" t="s">
        <v>72</v>
      </c>
      <c r="AU144" s="214" t="s">
        <v>81</v>
      </c>
      <c r="AY144" s="213" t="s">
        <v>122</v>
      </c>
      <c r="BK144" s="215">
        <f>BK145</f>
        <v>297.44</v>
      </c>
    </row>
    <row r="145" s="2" customFormat="1" ht="33" customHeight="1">
      <c r="A145" s="29"/>
      <c r="B145" s="30"/>
      <c r="C145" s="218" t="s">
        <v>142</v>
      </c>
      <c r="D145" s="218" t="s">
        <v>125</v>
      </c>
      <c r="E145" s="219" t="s">
        <v>521</v>
      </c>
      <c r="F145" s="220" t="s">
        <v>522</v>
      </c>
      <c r="G145" s="221" t="s">
        <v>387</v>
      </c>
      <c r="H145" s="222">
        <v>67.599999999999994</v>
      </c>
      <c r="I145" s="223">
        <v>4.4000000000000004</v>
      </c>
      <c r="J145" s="223">
        <f>ROUND(I145*H145,2)</f>
        <v>297.44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135</v>
      </c>
      <c r="AT145" s="229" t="s">
        <v>125</v>
      </c>
      <c r="AU145" s="229" t="s">
        <v>130</v>
      </c>
      <c r="AY145" s="14" t="s">
        <v>122</v>
      </c>
      <c r="BE145" s="230">
        <f>IF(N145="základná",J145,0)</f>
        <v>0</v>
      </c>
      <c r="BF145" s="230">
        <f>IF(N145="znížená",J145,0)</f>
        <v>297.44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130</v>
      </c>
      <c r="BK145" s="230">
        <f>ROUND(I145*H145,2)</f>
        <v>297.44</v>
      </c>
      <c r="BL145" s="14" t="s">
        <v>135</v>
      </c>
      <c r="BM145" s="229" t="s">
        <v>156</v>
      </c>
    </row>
    <row r="146" s="12" customFormat="1" ht="22.8" customHeight="1">
      <c r="A146" s="12"/>
      <c r="B146" s="203"/>
      <c r="C146" s="204"/>
      <c r="D146" s="205" t="s">
        <v>72</v>
      </c>
      <c r="E146" s="216" t="s">
        <v>139</v>
      </c>
      <c r="F146" s="216" t="s">
        <v>523</v>
      </c>
      <c r="G146" s="204"/>
      <c r="H146" s="204"/>
      <c r="I146" s="204"/>
      <c r="J146" s="217">
        <f>BK146</f>
        <v>93181.520000000033</v>
      </c>
      <c r="K146" s="204"/>
      <c r="L146" s="208"/>
      <c r="M146" s="209"/>
      <c r="N146" s="210"/>
      <c r="O146" s="210"/>
      <c r="P146" s="211">
        <f>SUM(P147:P174)</f>
        <v>0</v>
      </c>
      <c r="Q146" s="210"/>
      <c r="R146" s="211">
        <f>SUM(R147:R174)</f>
        <v>0</v>
      </c>
      <c r="S146" s="210"/>
      <c r="T146" s="212">
        <f>SUM(T147:T174)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81</v>
      </c>
      <c r="AT146" s="214" t="s">
        <v>72</v>
      </c>
      <c r="AU146" s="214" t="s">
        <v>81</v>
      </c>
      <c r="AY146" s="213" t="s">
        <v>122</v>
      </c>
      <c r="BK146" s="215">
        <f>SUM(BK147:BK174)</f>
        <v>93181.520000000033</v>
      </c>
    </row>
    <row r="147" s="2" customFormat="1" ht="37.8" customHeight="1">
      <c r="A147" s="29"/>
      <c r="B147" s="30"/>
      <c r="C147" s="218" t="s">
        <v>157</v>
      </c>
      <c r="D147" s="218" t="s">
        <v>125</v>
      </c>
      <c r="E147" s="219" t="s">
        <v>536</v>
      </c>
      <c r="F147" s="220" t="s">
        <v>537</v>
      </c>
      <c r="G147" s="221" t="s">
        <v>387</v>
      </c>
      <c r="H147" s="222">
        <v>253.22</v>
      </c>
      <c r="I147" s="223">
        <v>1.3</v>
      </c>
      <c r="J147" s="223">
        <f>ROUND(I147*H147,2)</f>
        <v>329.19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135</v>
      </c>
      <c r="AT147" s="229" t="s">
        <v>125</v>
      </c>
      <c r="AU147" s="229" t="s">
        <v>130</v>
      </c>
      <c r="AY147" s="14" t="s">
        <v>122</v>
      </c>
      <c r="BE147" s="230">
        <f>IF(N147="základná",J147,0)</f>
        <v>0</v>
      </c>
      <c r="BF147" s="230">
        <f>IF(N147="znížená",J147,0)</f>
        <v>329.19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130</v>
      </c>
      <c r="BK147" s="230">
        <f>ROUND(I147*H147,2)</f>
        <v>329.19</v>
      </c>
      <c r="BL147" s="14" t="s">
        <v>135</v>
      </c>
      <c r="BM147" s="229" t="s">
        <v>160</v>
      </c>
    </row>
    <row r="148" s="2" customFormat="1" ht="24.15" customHeight="1">
      <c r="A148" s="29"/>
      <c r="B148" s="30"/>
      <c r="C148" s="218" t="s">
        <v>146</v>
      </c>
      <c r="D148" s="218" t="s">
        <v>125</v>
      </c>
      <c r="E148" s="219" t="s">
        <v>1075</v>
      </c>
      <c r="F148" s="220" t="s">
        <v>1076</v>
      </c>
      <c r="G148" s="221" t="s">
        <v>387</v>
      </c>
      <c r="H148" s="222">
        <v>9.6899999999999995</v>
      </c>
      <c r="I148" s="223">
        <v>3.3700000000000001</v>
      </c>
      <c r="J148" s="223">
        <f>ROUND(I148*H148,2)</f>
        <v>32.659999999999997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135</v>
      </c>
      <c r="AT148" s="229" t="s">
        <v>125</v>
      </c>
      <c r="AU148" s="229" t="s">
        <v>130</v>
      </c>
      <c r="AY148" s="14" t="s">
        <v>122</v>
      </c>
      <c r="BE148" s="230">
        <f>IF(N148="základná",J148,0)</f>
        <v>0</v>
      </c>
      <c r="BF148" s="230">
        <f>IF(N148="znížená",J148,0)</f>
        <v>32.659999999999997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130</v>
      </c>
      <c r="BK148" s="230">
        <f>ROUND(I148*H148,2)</f>
        <v>32.659999999999997</v>
      </c>
      <c r="BL148" s="14" t="s">
        <v>135</v>
      </c>
      <c r="BM148" s="229" t="s">
        <v>7</v>
      </c>
    </row>
    <row r="149" s="2" customFormat="1" ht="24.15" customHeight="1">
      <c r="A149" s="29"/>
      <c r="B149" s="30"/>
      <c r="C149" s="218" t="s">
        <v>163</v>
      </c>
      <c r="D149" s="218" t="s">
        <v>125</v>
      </c>
      <c r="E149" s="219" t="s">
        <v>1077</v>
      </c>
      <c r="F149" s="220" t="s">
        <v>1078</v>
      </c>
      <c r="G149" s="221" t="s">
        <v>387</v>
      </c>
      <c r="H149" s="222">
        <v>9.6899999999999995</v>
      </c>
      <c r="I149" s="223">
        <v>16.640000000000001</v>
      </c>
      <c r="J149" s="223">
        <f>ROUND(I149*H149,2)</f>
        <v>161.24000000000001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135</v>
      </c>
      <c r="AT149" s="229" t="s">
        <v>125</v>
      </c>
      <c r="AU149" s="229" t="s">
        <v>130</v>
      </c>
      <c r="AY149" s="14" t="s">
        <v>122</v>
      </c>
      <c r="BE149" s="230">
        <f>IF(N149="základná",J149,0)</f>
        <v>0</v>
      </c>
      <c r="BF149" s="230">
        <f>IF(N149="znížená",J149,0)</f>
        <v>161.24000000000001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130</v>
      </c>
      <c r="BK149" s="230">
        <f>ROUND(I149*H149,2)</f>
        <v>161.24000000000001</v>
      </c>
      <c r="BL149" s="14" t="s">
        <v>135</v>
      </c>
      <c r="BM149" s="229" t="s">
        <v>166</v>
      </c>
    </row>
    <row r="150" s="2" customFormat="1" ht="24.15" customHeight="1">
      <c r="A150" s="29"/>
      <c r="B150" s="30"/>
      <c r="C150" s="218" t="s">
        <v>149</v>
      </c>
      <c r="D150" s="218" t="s">
        <v>125</v>
      </c>
      <c r="E150" s="219" t="s">
        <v>1079</v>
      </c>
      <c r="F150" s="220" t="s">
        <v>1080</v>
      </c>
      <c r="G150" s="221" t="s">
        <v>387</v>
      </c>
      <c r="H150" s="222">
        <v>6</v>
      </c>
      <c r="I150" s="223">
        <v>3.1499999999999999</v>
      </c>
      <c r="J150" s="223">
        <f>ROUND(I150*H150,2)</f>
        <v>18.899999999999999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135</v>
      </c>
      <c r="AT150" s="229" t="s">
        <v>125</v>
      </c>
      <c r="AU150" s="229" t="s">
        <v>130</v>
      </c>
      <c r="AY150" s="14" t="s">
        <v>122</v>
      </c>
      <c r="BE150" s="230">
        <f>IF(N150="základná",J150,0)</f>
        <v>0</v>
      </c>
      <c r="BF150" s="230">
        <f>IF(N150="znížená",J150,0)</f>
        <v>18.899999999999999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130</v>
      </c>
      <c r="BK150" s="230">
        <f>ROUND(I150*H150,2)</f>
        <v>18.899999999999999</v>
      </c>
      <c r="BL150" s="14" t="s">
        <v>135</v>
      </c>
      <c r="BM150" s="229" t="s">
        <v>169</v>
      </c>
    </row>
    <row r="151" s="2" customFormat="1" ht="24.15" customHeight="1">
      <c r="A151" s="29"/>
      <c r="B151" s="30"/>
      <c r="C151" s="218" t="s">
        <v>170</v>
      </c>
      <c r="D151" s="218" t="s">
        <v>125</v>
      </c>
      <c r="E151" s="219" t="s">
        <v>1081</v>
      </c>
      <c r="F151" s="220" t="s">
        <v>1082</v>
      </c>
      <c r="G151" s="221" t="s">
        <v>387</v>
      </c>
      <c r="H151" s="222">
        <v>6</v>
      </c>
      <c r="I151" s="223">
        <v>20.59</v>
      </c>
      <c r="J151" s="223">
        <f>ROUND(I151*H151,2)</f>
        <v>123.54000000000001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135</v>
      </c>
      <c r="AT151" s="229" t="s">
        <v>125</v>
      </c>
      <c r="AU151" s="229" t="s">
        <v>130</v>
      </c>
      <c r="AY151" s="14" t="s">
        <v>122</v>
      </c>
      <c r="BE151" s="230">
        <f>IF(N151="základná",J151,0)</f>
        <v>0</v>
      </c>
      <c r="BF151" s="230">
        <f>IF(N151="znížená",J151,0)</f>
        <v>123.54000000000001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130</v>
      </c>
      <c r="BK151" s="230">
        <f>ROUND(I151*H151,2)</f>
        <v>123.54000000000001</v>
      </c>
      <c r="BL151" s="14" t="s">
        <v>135</v>
      </c>
      <c r="BM151" s="229" t="s">
        <v>173</v>
      </c>
    </row>
    <row r="152" s="2" customFormat="1" ht="24.15" customHeight="1">
      <c r="A152" s="29"/>
      <c r="B152" s="30"/>
      <c r="C152" s="218" t="s">
        <v>153</v>
      </c>
      <c r="D152" s="218" t="s">
        <v>125</v>
      </c>
      <c r="E152" s="219" t="s">
        <v>538</v>
      </c>
      <c r="F152" s="220" t="s">
        <v>539</v>
      </c>
      <c r="G152" s="221" t="s">
        <v>387</v>
      </c>
      <c r="H152" s="222">
        <v>107.04000000000001</v>
      </c>
      <c r="I152" s="223">
        <v>20.579999999999998</v>
      </c>
      <c r="J152" s="223">
        <f>ROUND(I152*H152,2)</f>
        <v>2202.8800000000001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135</v>
      </c>
      <c r="AT152" s="229" t="s">
        <v>125</v>
      </c>
      <c r="AU152" s="229" t="s">
        <v>130</v>
      </c>
      <c r="AY152" s="14" t="s">
        <v>122</v>
      </c>
      <c r="BE152" s="230">
        <f>IF(N152="základná",J152,0)</f>
        <v>0</v>
      </c>
      <c r="BF152" s="230">
        <f>IF(N152="znížená",J152,0)</f>
        <v>2202.8800000000001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130</v>
      </c>
      <c r="BK152" s="230">
        <f>ROUND(I152*H152,2)</f>
        <v>2202.8800000000001</v>
      </c>
      <c r="BL152" s="14" t="s">
        <v>135</v>
      </c>
      <c r="BM152" s="229" t="s">
        <v>176</v>
      </c>
    </row>
    <row r="153" s="2" customFormat="1" ht="24.15" customHeight="1">
      <c r="A153" s="29"/>
      <c r="B153" s="30"/>
      <c r="C153" s="218" t="s">
        <v>177</v>
      </c>
      <c r="D153" s="218" t="s">
        <v>125</v>
      </c>
      <c r="E153" s="219" t="s">
        <v>540</v>
      </c>
      <c r="F153" s="220" t="s">
        <v>541</v>
      </c>
      <c r="G153" s="221" t="s">
        <v>387</v>
      </c>
      <c r="H153" s="222">
        <v>857.32000000000005</v>
      </c>
      <c r="I153" s="223">
        <v>8.9000000000000004</v>
      </c>
      <c r="J153" s="223">
        <f>ROUND(I153*H153,2)</f>
        <v>7630.1499999999996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135</v>
      </c>
      <c r="AT153" s="229" t="s">
        <v>125</v>
      </c>
      <c r="AU153" s="229" t="s">
        <v>130</v>
      </c>
      <c r="AY153" s="14" t="s">
        <v>122</v>
      </c>
      <c r="BE153" s="230">
        <f>IF(N153="základná",J153,0)</f>
        <v>0</v>
      </c>
      <c r="BF153" s="230">
        <f>IF(N153="znížená",J153,0)</f>
        <v>7630.1499999999996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130</v>
      </c>
      <c r="BK153" s="230">
        <f>ROUND(I153*H153,2)</f>
        <v>7630.1499999999996</v>
      </c>
      <c r="BL153" s="14" t="s">
        <v>135</v>
      </c>
      <c r="BM153" s="229" t="s">
        <v>180</v>
      </c>
    </row>
    <row r="154" s="2" customFormat="1" ht="24.15" customHeight="1">
      <c r="A154" s="29"/>
      <c r="B154" s="30"/>
      <c r="C154" s="218" t="s">
        <v>156</v>
      </c>
      <c r="D154" s="218" t="s">
        <v>125</v>
      </c>
      <c r="E154" s="219" t="s">
        <v>542</v>
      </c>
      <c r="F154" s="220" t="s">
        <v>543</v>
      </c>
      <c r="G154" s="221" t="s">
        <v>387</v>
      </c>
      <c r="H154" s="222">
        <v>1036.02</v>
      </c>
      <c r="I154" s="223">
        <v>1.98</v>
      </c>
      <c r="J154" s="223">
        <f>ROUND(I154*H154,2)</f>
        <v>2051.3200000000002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135</v>
      </c>
      <c r="AT154" s="229" t="s">
        <v>125</v>
      </c>
      <c r="AU154" s="229" t="s">
        <v>130</v>
      </c>
      <c r="AY154" s="14" t="s">
        <v>122</v>
      </c>
      <c r="BE154" s="230">
        <f>IF(N154="základná",J154,0)</f>
        <v>0</v>
      </c>
      <c r="BF154" s="230">
        <f>IF(N154="znížená",J154,0)</f>
        <v>2051.3200000000002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130</v>
      </c>
      <c r="BK154" s="230">
        <f>ROUND(I154*H154,2)</f>
        <v>2051.3200000000002</v>
      </c>
      <c r="BL154" s="14" t="s">
        <v>135</v>
      </c>
      <c r="BM154" s="229" t="s">
        <v>183</v>
      </c>
    </row>
    <row r="155" s="2" customFormat="1" ht="24.15" customHeight="1">
      <c r="A155" s="29"/>
      <c r="B155" s="30"/>
      <c r="C155" s="218" t="s">
        <v>184</v>
      </c>
      <c r="D155" s="218" t="s">
        <v>125</v>
      </c>
      <c r="E155" s="219" t="s">
        <v>544</v>
      </c>
      <c r="F155" s="220" t="s">
        <v>545</v>
      </c>
      <c r="G155" s="221" t="s">
        <v>387</v>
      </c>
      <c r="H155" s="222">
        <v>1036.02</v>
      </c>
      <c r="I155" s="223">
        <v>2.4399999999999999</v>
      </c>
      <c r="J155" s="223">
        <f>ROUND(I155*H155,2)</f>
        <v>2527.8899999999999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135</v>
      </c>
      <c r="AT155" s="229" t="s">
        <v>125</v>
      </c>
      <c r="AU155" s="229" t="s">
        <v>130</v>
      </c>
      <c r="AY155" s="14" t="s">
        <v>122</v>
      </c>
      <c r="BE155" s="230">
        <f>IF(N155="základná",J155,0)</f>
        <v>0</v>
      </c>
      <c r="BF155" s="230">
        <f>IF(N155="znížená",J155,0)</f>
        <v>2527.8899999999999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130</v>
      </c>
      <c r="BK155" s="230">
        <f>ROUND(I155*H155,2)</f>
        <v>2527.8899999999999</v>
      </c>
      <c r="BL155" s="14" t="s">
        <v>135</v>
      </c>
      <c r="BM155" s="229" t="s">
        <v>187</v>
      </c>
    </row>
    <row r="156" s="2" customFormat="1" ht="24.15" customHeight="1">
      <c r="A156" s="29"/>
      <c r="B156" s="30"/>
      <c r="C156" s="218" t="s">
        <v>160</v>
      </c>
      <c r="D156" s="218" t="s">
        <v>125</v>
      </c>
      <c r="E156" s="219" t="s">
        <v>546</v>
      </c>
      <c r="F156" s="220" t="s">
        <v>547</v>
      </c>
      <c r="G156" s="221" t="s">
        <v>387</v>
      </c>
      <c r="H156" s="222">
        <v>1036.02</v>
      </c>
      <c r="I156" s="223">
        <v>11.24</v>
      </c>
      <c r="J156" s="223">
        <f>ROUND(I156*H156,2)</f>
        <v>11644.860000000001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135</v>
      </c>
      <c r="AT156" s="229" t="s">
        <v>125</v>
      </c>
      <c r="AU156" s="229" t="s">
        <v>130</v>
      </c>
      <c r="AY156" s="14" t="s">
        <v>122</v>
      </c>
      <c r="BE156" s="230">
        <f>IF(N156="základná",J156,0)</f>
        <v>0</v>
      </c>
      <c r="BF156" s="230">
        <f>IF(N156="znížená",J156,0)</f>
        <v>11644.860000000001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130</v>
      </c>
      <c r="BK156" s="230">
        <f>ROUND(I156*H156,2)</f>
        <v>11644.860000000001</v>
      </c>
      <c r="BL156" s="14" t="s">
        <v>135</v>
      </c>
      <c r="BM156" s="229" t="s">
        <v>190</v>
      </c>
    </row>
    <row r="157" s="2" customFormat="1" ht="37.8" customHeight="1">
      <c r="A157" s="29"/>
      <c r="B157" s="30"/>
      <c r="C157" s="218" t="s">
        <v>191</v>
      </c>
      <c r="D157" s="218" t="s">
        <v>125</v>
      </c>
      <c r="E157" s="219" t="s">
        <v>548</v>
      </c>
      <c r="F157" s="220" t="s">
        <v>549</v>
      </c>
      <c r="G157" s="221" t="s">
        <v>387</v>
      </c>
      <c r="H157" s="222">
        <v>5.5800000000000001</v>
      </c>
      <c r="I157" s="223">
        <v>2.3399999999999999</v>
      </c>
      <c r="J157" s="223">
        <f>ROUND(I157*H157,2)</f>
        <v>13.060000000000001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135</v>
      </c>
      <c r="AT157" s="229" t="s">
        <v>125</v>
      </c>
      <c r="AU157" s="229" t="s">
        <v>130</v>
      </c>
      <c r="AY157" s="14" t="s">
        <v>122</v>
      </c>
      <c r="BE157" s="230">
        <f>IF(N157="základná",J157,0)</f>
        <v>0</v>
      </c>
      <c r="BF157" s="230">
        <f>IF(N157="znížená",J157,0)</f>
        <v>13.060000000000001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130</v>
      </c>
      <c r="BK157" s="230">
        <f>ROUND(I157*H157,2)</f>
        <v>13.060000000000001</v>
      </c>
      <c r="BL157" s="14" t="s">
        <v>135</v>
      </c>
      <c r="BM157" s="229" t="s">
        <v>194</v>
      </c>
    </row>
    <row r="158" s="2" customFormat="1" ht="37.8" customHeight="1">
      <c r="A158" s="29"/>
      <c r="B158" s="30"/>
      <c r="C158" s="218" t="s">
        <v>7</v>
      </c>
      <c r="D158" s="218" t="s">
        <v>125</v>
      </c>
      <c r="E158" s="219" t="s">
        <v>1083</v>
      </c>
      <c r="F158" s="220" t="s">
        <v>1084</v>
      </c>
      <c r="G158" s="221" t="s">
        <v>387</v>
      </c>
      <c r="H158" s="222">
        <v>4.1100000000000003</v>
      </c>
      <c r="I158" s="223">
        <v>2.5899999999999999</v>
      </c>
      <c r="J158" s="223">
        <f>ROUND(I158*H158,2)</f>
        <v>10.640000000000001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135</v>
      </c>
      <c r="AT158" s="229" t="s">
        <v>125</v>
      </c>
      <c r="AU158" s="229" t="s">
        <v>130</v>
      </c>
      <c r="AY158" s="14" t="s">
        <v>122</v>
      </c>
      <c r="BE158" s="230">
        <f>IF(N158="základná",J158,0)</f>
        <v>0</v>
      </c>
      <c r="BF158" s="230">
        <f>IF(N158="znížená",J158,0)</f>
        <v>10.640000000000001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130</v>
      </c>
      <c r="BK158" s="230">
        <f>ROUND(I158*H158,2)</f>
        <v>10.640000000000001</v>
      </c>
      <c r="BL158" s="14" t="s">
        <v>135</v>
      </c>
      <c r="BM158" s="229" t="s">
        <v>197</v>
      </c>
    </row>
    <row r="159" s="2" customFormat="1" ht="44.25" customHeight="1">
      <c r="A159" s="29"/>
      <c r="B159" s="30"/>
      <c r="C159" s="218" t="s">
        <v>198</v>
      </c>
      <c r="D159" s="218" t="s">
        <v>125</v>
      </c>
      <c r="E159" s="219" t="s">
        <v>550</v>
      </c>
      <c r="F159" s="220" t="s">
        <v>551</v>
      </c>
      <c r="G159" s="221" t="s">
        <v>387</v>
      </c>
      <c r="H159" s="222">
        <v>133.80000000000001</v>
      </c>
      <c r="I159" s="223">
        <v>54.880000000000003</v>
      </c>
      <c r="J159" s="223">
        <f>ROUND(I159*H159,2)</f>
        <v>7342.9399999999996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135</v>
      </c>
      <c r="AT159" s="229" t="s">
        <v>125</v>
      </c>
      <c r="AU159" s="229" t="s">
        <v>130</v>
      </c>
      <c r="AY159" s="14" t="s">
        <v>122</v>
      </c>
      <c r="BE159" s="230">
        <f>IF(N159="základná",J159,0)</f>
        <v>0</v>
      </c>
      <c r="BF159" s="230">
        <f>IF(N159="znížená",J159,0)</f>
        <v>7342.9399999999996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130</v>
      </c>
      <c r="BK159" s="230">
        <f>ROUND(I159*H159,2)</f>
        <v>7342.9399999999996</v>
      </c>
      <c r="BL159" s="14" t="s">
        <v>135</v>
      </c>
      <c r="BM159" s="229" t="s">
        <v>201</v>
      </c>
    </row>
    <row r="160" s="2" customFormat="1" ht="24.15" customHeight="1">
      <c r="A160" s="29"/>
      <c r="B160" s="30"/>
      <c r="C160" s="218" t="s">
        <v>166</v>
      </c>
      <c r="D160" s="218" t="s">
        <v>125</v>
      </c>
      <c r="E160" s="219" t="s">
        <v>552</v>
      </c>
      <c r="F160" s="220" t="s">
        <v>553</v>
      </c>
      <c r="G160" s="221" t="s">
        <v>387</v>
      </c>
      <c r="H160" s="222">
        <v>35.399999999999999</v>
      </c>
      <c r="I160" s="223">
        <v>34.460000000000001</v>
      </c>
      <c r="J160" s="223">
        <f>ROUND(I160*H160,2)</f>
        <v>1219.8800000000001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135</v>
      </c>
      <c r="AT160" s="229" t="s">
        <v>125</v>
      </c>
      <c r="AU160" s="229" t="s">
        <v>130</v>
      </c>
      <c r="AY160" s="14" t="s">
        <v>122</v>
      </c>
      <c r="BE160" s="230">
        <f>IF(N160="základná",J160,0)</f>
        <v>0</v>
      </c>
      <c r="BF160" s="230">
        <f>IF(N160="znížená",J160,0)</f>
        <v>1219.8800000000001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130</v>
      </c>
      <c r="BK160" s="230">
        <f>ROUND(I160*H160,2)</f>
        <v>1219.8800000000001</v>
      </c>
      <c r="BL160" s="14" t="s">
        <v>135</v>
      </c>
      <c r="BM160" s="229" t="s">
        <v>204</v>
      </c>
    </row>
    <row r="161" s="2" customFormat="1" ht="24.15" customHeight="1">
      <c r="A161" s="29"/>
      <c r="B161" s="30"/>
      <c r="C161" s="218" t="s">
        <v>205</v>
      </c>
      <c r="D161" s="218" t="s">
        <v>125</v>
      </c>
      <c r="E161" s="219" t="s">
        <v>554</v>
      </c>
      <c r="F161" s="220" t="s">
        <v>555</v>
      </c>
      <c r="G161" s="221" t="s">
        <v>387</v>
      </c>
      <c r="H161" s="222">
        <v>5.5800000000000001</v>
      </c>
      <c r="I161" s="223">
        <v>36.490000000000002</v>
      </c>
      <c r="J161" s="223">
        <f>ROUND(I161*H161,2)</f>
        <v>203.61000000000001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135</v>
      </c>
      <c r="AT161" s="229" t="s">
        <v>125</v>
      </c>
      <c r="AU161" s="229" t="s">
        <v>130</v>
      </c>
      <c r="AY161" s="14" t="s">
        <v>122</v>
      </c>
      <c r="BE161" s="230">
        <f>IF(N161="základná",J161,0)</f>
        <v>0</v>
      </c>
      <c r="BF161" s="230">
        <f>IF(N161="znížená",J161,0)</f>
        <v>203.61000000000001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130</v>
      </c>
      <c r="BK161" s="230">
        <f>ROUND(I161*H161,2)</f>
        <v>203.61000000000001</v>
      </c>
      <c r="BL161" s="14" t="s">
        <v>135</v>
      </c>
      <c r="BM161" s="229" t="s">
        <v>208</v>
      </c>
    </row>
    <row r="162" s="2" customFormat="1" ht="37.8" customHeight="1">
      <c r="A162" s="29"/>
      <c r="B162" s="30"/>
      <c r="C162" s="218" t="s">
        <v>169</v>
      </c>
      <c r="D162" s="218" t="s">
        <v>125</v>
      </c>
      <c r="E162" s="219" t="s">
        <v>558</v>
      </c>
      <c r="F162" s="220" t="s">
        <v>559</v>
      </c>
      <c r="G162" s="221" t="s">
        <v>387</v>
      </c>
      <c r="H162" s="222">
        <v>6.7199999999999998</v>
      </c>
      <c r="I162" s="223">
        <v>46.350000000000001</v>
      </c>
      <c r="J162" s="223">
        <f>ROUND(I162*H162,2)</f>
        <v>311.47000000000003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135</v>
      </c>
      <c r="AT162" s="229" t="s">
        <v>125</v>
      </c>
      <c r="AU162" s="229" t="s">
        <v>130</v>
      </c>
      <c r="AY162" s="14" t="s">
        <v>122</v>
      </c>
      <c r="BE162" s="230">
        <f>IF(N162="základná",J162,0)</f>
        <v>0</v>
      </c>
      <c r="BF162" s="230">
        <f>IF(N162="znížená",J162,0)</f>
        <v>311.47000000000003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130</v>
      </c>
      <c r="BK162" s="230">
        <f>ROUND(I162*H162,2)</f>
        <v>311.47000000000003</v>
      </c>
      <c r="BL162" s="14" t="s">
        <v>135</v>
      </c>
      <c r="BM162" s="229" t="s">
        <v>211</v>
      </c>
    </row>
    <row r="163" s="2" customFormat="1" ht="37.8" customHeight="1">
      <c r="A163" s="29"/>
      <c r="B163" s="30"/>
      <c r="C163" s="218" t="s">
        <v>212</v>
      </c>
      <c r="D163" s="218" t="s">
        <v>125</v>
      </c>
      <c r="E163" s="219" t="s">
        <v>562</v>
      </c>
      <c r="F163" s="220" t="s">
        <v>563</v>
      </c>
      <c r="G163" s="221" t="s">
        <v>387</v>
      </c>
      <c r="H163" s="222">
        <v>831.17999999999995</v>
      </c>
      <c r="I163" s="223">
        <v>54.119999999999997</v>
      </c>
      <c r="J163" s="223">
        <f>ROUND(I163*H163,2)</f>
        <v>44983.459999999999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135</v>
      </c>
      <c r="AT163" s="229" t="s">
        <v>125</v>
      </c>
      <c r="AU163" s="229" t="s">
        <v>130</v>
      </c>
      <c r="AY163" s="14" t="s">
        <v>122</v>
      </c>
      <c r="BE163" s="230">
        <f>IF(N163="základná",J163,0)</f>
        <v>0</v>
      </c>
      <c r="BF163" s="230">
        <f>IF(N163="znížená",J163,0)</f>
        <v>44983.459999999999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130</v>
      </c>
      <c r="BK163" s="230">
        <f>ROUND(I163*H163,2)</f>
        <v>44983.459999999999</v>
      </c>
      <c r="BL163" s="14" t="s">
        <v>135</v>
      </c>
      <c r="BM163" s="229" t="s">
        <v>215</v>
      </c>
    </row>
    <row r="164" s="2" customFormat="1" ht="33" customHeight="1">
      <c r="A164" s="29"/>
      <c r="B164" s="30"/>
      <c r="C164" s="218" t="s">
        <v>173</v>
      </c>
      <c r="D164" s="218" t="s">
        <v>125</v>
      </c>
      <c r="E164" s="219" t="s">
        <v>1085</v>
      </c>
      <c r="F164" s="220" t="s">
        <v>1086</v>
      </c>
      <c r="G164" s="221" t="s">
        <v>387</v>
      </c>
      <c r="H164" s="222">
        <v>4.1100000000000003</v>
      </c>
      <c r="I164" s="223">
        <v>65.400000000000006</v>
      </c>
      <c r="J164" s="223">
        <f>ROUND(I164*H164,2)</f>
        <v>268.79000000000002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135</v>
      </c>
      <c r="AT164" s="229" t="s">
        <v>125</v>
      </c>
      <c r="AU164" s="229" t="s">
        <v>130</v>
      </c>
      <c r="AY164" s="14" t="s">
        <v>122</v>
      </c>
      <c r="BE164" s="230">
        <f>IF(N164="základná",J164,0)</f>
        <v>0</v>
      </c>
      <c r="BF164" s="230">
        <f>IF(N164="znížená",J164,0)</f>
        <v>268.79000000000002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130</v>
      </c>
      <c r="BK164" s="230">
        <f>ROUND(I164*H164,2)</f>
        <v>268.79000000000002</v>
      </c>
      <c r="BL164" s="14" t="s">
        <v>135</v>
      </c>
      <c r="BM164" s="229" t="s">
        <v>218</v>
      </c>
    </row>
    <row r="165" s="2" customFormat="1" ht="33" customHeight="1">
      <c r="A165" s="29"/>
      <c r="B165" s="30"/>
      <c r="C165" s="218" t="s">
        <v>219</v>
      </c>
      <c r="D165" s="218" t="s">
        <v>125</v>
      </c>
      <c r="E165" s="219" t="s">
        <v>564</v>
      </c>
      <c r="F165" s="220" t="s">
        <v>565</v>
      </c>
      <c r="G165" s="221" t="s">
        <v>387</v>
      </c>
      <c r="H165" s="222">
        <v>164.69999999999999</v>
      </c>
      <c r="I165" s="223">
        <v>34.869999999999997</v>
      </c>
      <c r="J165" s="223">
        <f>ROUND(I165*H165,2)</f>
        <v>5743.0900000000001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135</v>
      </c>
      <c r="AT165" s="229" t="s">
        <v>125</v>
      </c>
      <c r="AU165" s="229" t="s">
        <v>130</v>
      </c>
      <c r="AY165" s="14" t="s">
        <v>122</v>
      </c>
      <c r="BE165" s="230">
        <f>IF(N165="základná",J165,0)</f>
        <v>0</v>
      </c>
      <c r="BF165" s="230">
        <f>IF(N165="znížená",J165,0)</f>
        <v>5743.0900000000001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130</v>
      </c>
      <c r="BK165" s="230">
        <f>ROUND(I165*H165,2)</f>
        <v>5743.0900000000001</v>
      </c>
      <c r="BL165" s="14" t="s">
        <v>135</v>
      </c>
      <c r="BM165" s="229" t="s">
        <v>222</v>
      </c>
    </row>
    <row r="166" s="2" customFormat="1" ht="21.75" customHeight="1">
      <c r="A166" s="29"/>
      <c r="B166" s="30"/>
      <c r="C166" s="218" t="s">
        <v>176</v>
      </c>
      <c r="D166" s="218" t="s">
        <v>125</v>
      </c>
      <c r="E166" s="219" t="s">
        <v>1087</v>
      </c>
      <c r="F166" s="220" t="s">
        <v>1088</v>
      </c>
      <c r="G166" s="221" t="s">
        <v>387</v>
      </c>
      <c r="H166" s="222">
        <v>39.140000000000001</v>
      </c>
      <c r="I166" s="223">
        <v>37.719999999999999</v>
      </c>
      <c r="J166" s="223">
        <f>ROUND(I166*H166,2)</f>
        <v>1476.3599999999999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135</v>
      </c>
      <c r="AT166" s="229" t="s">
        <v>125</v>
      </c>
      <c r="AU166" s="229" t="s">
        <v>130</v>
      </c>
      <c r="AY166" s="14" t="s">
        <v>122</v>
      </c>
      <c r="BE166" s="230">
        <f>IF(N166="základná",J166,0)</f>
        <v>0</v>
      </c>
      <c r="BF166" s="230">
        <f>IF(N166="znížená",J166,0)</f>
        <v>1476.3599999999999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130</v>
      </c>
      <c r="BK166" s="230">
        <f>ROUND(I166*H166,2)</f>
        <v>1476.3599999999999</v>
      </c>
      <c r="BL166" s="14" t="s">
        <v>135</v>
      </c>
      <c r="BM166" s="229" t="s">
        <v>225</v>
      </c>
    </row>
    <row r="167" s="2" customFormat="1" ht="24.15" customHeight="1">
      <c r="A167" s="29"/>
      <c r="B167" s="30"/>
      <c r="C167" s="218" t="s">
        <v>226</v>
      </c>
      <c r="D167" s="218" t="s">
        <v>125</v>
      </c>
      <c r="E167" s="219" t="s">
        <v>566</v>
      </c>
      <c r="F167" s="220" t="s">
        <v>567</v>
      </c>
      <c r="G167" s="221" t="s">
        <v>515</v>
      </c>
      <c r="H167" s="222">
        <v>6.7599999999999998</v>
      </c>
      <c r="I167" s="223">
        <v>129.25999999999999</v>
      </c>
      <c r="J167" s="223">
        <f>ROUND(I167*H167,2)</f>
        <v>873.79999999999995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135</v>
      </c>
      <c r="AT167" s="229" t="s">
        <v>125</v>
      </c>
      <c r="AU167" s="229" t="s">
        <v>130</v>
      </c>
      <c r="AY167" s="14" t="s">
        <v>122</v>
      </c>
      <c r="BE167" s="230">
        <f>IF(N167="základná",J167,0)</f>
        <v>0</v>
      </c>
      <c r="BF167" s="230">
        <f>IF(N167="znížená",J167,0)</f>
        <v>873.79999999999995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130</v>
      </c>
      <c r="BK167" s="230">
        <f>ROUND(I167*H167,2)</f>
        <v>873.79999999999995</v>
      </c>
      <c r="BL167" s="14" t="s">
        <v>135</v>
      </c>
      <c r="BM167" s="229" t="s">
        <v>229</v>
      </c>
    </row>
    <row r="168" s="2" customFormat="1" ht="33" customHeight="1">
      <c r="A168" s="29"/>
      <c r="B168" s="30"/>
      <c r="C168" s="218" t="s">
        <v>180</v>
      </c>
      <c r="D168" s="218" t="s">
        <v>125</v>
      </c>
      <c r="E168" s="219" t="s">
        <v>568</v>
      </c>
      <c r="F168" s="220" t="s">
        <v>569</v>
      </c>
      <c r="G168" s="221" t="s">
        <v>515</v>
      </c>
      <c r="H168" s="222">
        <v>6.7599999999999998</v>
      </c>
      <c r="I168" s="223">
        <v>6.9000000000000004</v>
      </c>
      <c r="J168" s="223">
        <f>ROUND(I168*H168,2)</f>
        <v>46.640000000000001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135</v>
      </c>
      <c r="AT168" s="229" t="s">
        <v>125</v>
      </c>
      <c r="AU168" s="229" t="s">
        <v>130</v>
      </c>
      <c r="AY168" s="14" t="s">
        <v>122</v>
      </c>
      <c r="BE168" s="230">
        <f>IF(N168="základná",J168,0)</f>
        <v>0</v>
      </c>
      <c r="BF168" s="230">
        <f>IF(N168="znížená",J168,0)</f>
        <v>46.640000000000001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130</v>
      </c>
      <c r="BK168" s="230">
        <f>ROUND(I168*H168,2)</f>
        <v>46.640000000000001</v>
      </c>
      <c r="BL168" s="14" t="s">
        <v>135</v>
      </c>
      <c r="BM168" s="229" t="s">
        <v>232</v>
      </c>
    </row>
    <row r="169" s="2" customFormat="1" ht="37.8" customHeight="1">
      <c r="A169" s="29"/>
      <c r="B169" s="30"/>
      <c r="C169" s="218" t="s">
        <v>233</v>
      </c>
      <c r="D169" s="218" t="s">
        <v>125</v>
      </c>
      <c r="E169" s="219" t="s">
        <v>570</v>
      </c>
      <c r="F169" s="220" t="s">
        <v>571</v>
      </c>
      <c r="G169" s="221" t="s">
        <v>387</v>
      </c>
      <c r="H169" s="222">
        <v>67.599999999999994</v>
      </c>
      <c r="I169" s="223">
        <v>4.5499999999999998</v>
      </c>
      <c r="J169" s="223">
        <f>ROUND(I169*H169,2)</f>
        <v>307.57999999999998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135</v>
      </c>
      <c r="AT169" s="229" t="s">
        <v>125</v>
      </c>
      <c r="AU169" s="229" t="s">
        <v>130</v>
      </c>
      <c r="AY169" s="14" t="s">
        <v>122</v>
      </c>
      <c r="BE169" s="230">
        <f>IF(N169="základná",J169,0)</f>
        <v>0</v>
      </c>
      <c r="BF169" s="230">
        <f>IF(N169="znížená",J169,0)</f>
        <v>307.57999999999998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130</v>
      </c>
      <c r="BK169" s="230">
        <f>ROUND(I169*H169,2)</f>
        <v>307.57999999999998</v>
      </c>
      <c r="BL169" s="14" t="s">
        <v>135</v>
      </c>
      <c r="BM169" s="229" t="s">
        <v>236</v>
      </c>
    </row>
    <row r="170" s="2" customFormat="1" ht="21.75" customHeight="1">
      <c r="A170" s="29"/>
      <c r="B170" s="30"/>
      <c r="C170" s="218" t="s">
        <v>183</v>
      </c>
      <c r="D170" s="218" t="s">
        <v>125</v>
      </c>
      <c r="E170" s="219" t="s">
        <v>1089</v>
      </c>
      <c r="F170" s="220" t="s">
        <v>1090</v>
      </c>
      <c r="G170" s="221" t="s">
        <v>387</v>
      </c>
      <c r="H170" s="222">
        <v>5.1699999999999999</v>
      </c>
      <c r="I170" s="223">
        <v>38.780000000000001</v>
      </c>
      <c r="J170" s="223">
        <f>ROUND(I170*H170,2)</f>
        <v>200.49000000000001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135</v>
      </c>
      <c r="AT170" s="229" t="s">
        <v>125</v>
      </c>
      <c r="AU170" s="229" t="s">
        <v>130</v>
      </c>
      <c r="AY170" s="14" t="s">
        <v>122</v>
      </c>
      <c r="BE170" s="230">
        <f>IF(N170="základná",J170,0)</f>
        <v>0</v>
      </c>
      <c r="BF170" s="230">
        <f>IF(N170="znížená",J170,0)</f>
        <v>200.49000000000001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130</v>
      </c>
      <c r="BK170" s="230">
        <f>ROUND(I170*H170,2)</f>
        <v>200.49000000000001</v>
      </c>
      <c r="BL170" s="14" t="s">
        <v>135</v>
      </c>
      <c r="BM170" s="229" t="s">
        <v>129</v>
      </c>
    </row>
    <row r="171" s="2" customFormat="1" ht="24.15" customHeight="1">
      <c r="A171" s="29"/>
      <c r="B171" s="30"/>
      <c r="C171" s="218" t="s">
        <v>239</v>
      </c>
      <c r="D171" s="218" t="s">
        <v>125</v>
      </c>
      <c r="E171" s="219" t="s">
        <v>572</v>
      </c>
      <c r="F171" s="220" t="s">
        <v>573</v>
      </c>
      <c r="G171" s="221" t="s">
        <v>387</v>
      </c>
      <c r="H171" s="222">
        <v>5.5800000000000001</v>
      </c>
      <c r="I171" s="223">
        <v>14.08</v>
      </c>
      <c r="J171" s="223">
        <f>ROUND(I171*H171,2)</f>
        <v>78.569999999999993</v>
      </c>
      <c r="K171" s="224"/>
      <c r="L171" s="35"/>
      <c r="M171" s="225" t="s">
        <v>1</v>
      </c>
      <c r="N171" s="226" t="s">
        <v>39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135</v>
      </c>
      <c r="AT171" s="229" t="s">
        <v>125</v>
      </c>
      <c r="AU171" s="229" t="s">
        <v>130</v>
      </c>
      <c r="AY171" s="14" t="s">
        <v>122</v>
      </c>
      <c r="BE171" s="230">
        <f>IF(N171="základná",J171,0)</f>
        <v>0</v>
      </c>
      <c r="BF171" s="230">
        <f>IF(N171="znížená",J171,0)</f>
        <v>78.569999999999993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130</v>
      </c>
      <c r="BK171" s="230">
        <f>ROUND(I171*H171,2)</f>
        <v>78.569999999999993</v>
      </c>
      <c r="BL171" s="14" t="s">
        <v>135</v>
      </c>
      <c r="BM171" s="229" t="s">
        <v>242</v>
      </c>
    </row>
    <row r="172" s="2" customFormat="1" ht="24.15" customHeight="1">
      <c r="A172" s="29"/>
      <c r="B172" s="30"/>
      <c r="C172" s="218" t="s">
        <v>187</v>
      </c>
      <c r="D172" s="218" t="s">
        <v>125</v>
      </c>
      <c r="E172" s="219" t="s">
        <v>1091</v>
      </c>
      <c r="F172" s="220" t="s">
        <v>1092</v>
      </c>
      <c r="G172" s="221" t="s">
        <v>387</v>
      </c>
      <c r="H172" s="222">
        <v>93.659999999999997</v>
      </c>
      <c r="I172" s="223">
        <v>29.859999999999999</v>
      </c>
      <c r="J172" s="223">
        <f>ROUND(I172*H172,2)</f>
        <v>2796.6900000000001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135</v>
      </c>
      <c r="AT172" s="229" t="s">
        <v>125</v>
      </c>
      <c r="AU172" s="229" t="s">
        <v>130</v>
      </c>
      <c r="AY172" s="14" t="s">
        <v>122</v>
      </c>
      <c r="BE172" s="230">
        <f>IF(N172="základná",J172,0)</f>
        <v>0</v>
      </c>
      <c r="BF172" s="230">
        <f>IF(N172="znížená",J172,0)</f>
        <v>2796.6900000000001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130</v>
      </c>
      <c r="BK172" s="230">
        <f>ROUND(I172*H172,2)</f>
        <v>2796.6900000000001</v>
      </c>
      <c r="BL172" s="14" t="s">
        <v>135</v>
      </c>
      <c r="BM172" s="229" t="s">
        <v>246</v>
      </c>
    </row>
    <row r="173" s="2" customFormat="1" ht="24.15" customHeight="1">
      <c r="A173" s="29"/>
      <c r="B173" s="30"/>
      <c r="C173" s="218" t="s">
        <v>247</v>
      </c>
      <c r="D173" s="218" t="s">
        <v>125</v>
      </c>
      <c r="E173" s="219" t="s">
        <v>576</v>
      </c>
      <c r="F173" s="220" t="s">
        <v>577</v>
      </c>
      <c r="G173" s="221" t="s">
        <v>387</v>
      </c>
      <c r="H173" s="222">
        <v>5.5800000000000001</v>
      </c>
      <c r="I173" s="223">
        <v>29.399999999999999</v>
      </c>
      <c r="J173" s="223">
        <f>ROUND(I173*H173,2)</f>
        <v>164.05000000000001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135</v>
      </c>
      <c r="AT173" s="229" t="s">
        <v>125</v>
      </c>
      <c r="AU173" s="229" t="s">
        <v>130</v>
      </c>
      <c r="AY173" s="14" t="s">
        <v>122</v>
      </c>
      <c r="BE173" s="230">
        <f>IF(N173="základná",J173,0)</f>
        <v>0</v>
      </c>
      <c r="BF173" s="230">
        <f>IF(N173="znížená",J173,0)</f>
        <v>164.05000000000001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130</v>
      </c>
      <c r="BK173" s="230">
        <f>ROUND(I173*H173,2)</f>
        <v>164.05000000000001</v>
      </c>
      <c r="BL173" s="14" t="s">
        <v>135</v>
      </c>
      <c r="BM173" s="229" t="s">
        <v>251</v>
      </c>
    </row>
    <row r="174" s="2" customFormat="1" ht="24.15" customHeight="1">
      <c r="A174" s="29"/>
      <c r="B174" s="30"/>
      <c r="C174" s="218" t="s">
        <v>190</v>
      </c>
      <c r="D174" s="218" t="s">
        <v>125</v>
      </c>
      <c r="E174" s="219" t="s">
        <v>578</v>
      </c>
      <c r="F174" s="220" t="s">
        <v>579</v>
      </c>
      <c r="G174" s="221" t="s">
        <v>128</v>
      </c>
      <c r="H174" s="222">
        <v>135.19999999999999</v>
      </c>
      <c r="I174" s="223">
        <v>3.0899999999999999</v>
      </c>
      <c r="J174" s="223">
        <f>ROUND(I174*H174,2)</f>
        <v>417.76999999999998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135</v>
      </c>
      <c r="AT174" s="229" t="s">
        <v>125</v>
      </c>
      <c r="AU174" s="229" t="s">
        <v>130</v>
      </c>
      <c r="AY174" s="14" t="s">
        <v>122</v>
      </c>
      <c r="BE174" s="230">
        <f>IF(N174="základná",J174,0)</f>
        <v>0</v>
      </c>
      <c r="BF174" s="230">
        <f>IF(N174="znížená",J174,0)</f>
        <v>417.76999999999998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130</v>
      </c>
      <c r="BK174" s="230">
        <f>ROUND(I174*H174,2)</f>
        <v>417.76999999999998</v>
      </c>
      <c r="BL174" s="14" t="s">
        <v>135</v>
      </c>
      <c r="BM174" s="229" t="s">
        <v>254</v>
      </c>
    </row>
    <row r="175" s="12" customFormat="1" ht="22.8" customHeight="1">
      <c r="A175" s="12"/>
      <c r="B175" s="203"/>
      <c r="C175" s="204"/>
      <c r="D175" s="205" t="s">
        <v>72</v>
      </c>
      <c r="E175" s="216" t="s">
        <v>157</v>
      </c>
      <c r="F175" s="216" t="s">
        <v>259</v>
      </c>
      <c r="G175" s="204"/>
      <c r="H175" s="204"/>
      <c r="I175" s="204"/>
      <c r="J175" s="217">
        <f>BK175</f>
        <v>62537.810000000005</v>
      </c>
      <c r="K175" s="204"/>
      <c r="L175" s="208"/>
      <c r="M175" s="209"/>
      <c r="N175" s="210"/>
      <c r="O175" s="210"/>
      <c r="P175" s="211">
        <f>SUM(P176:P207)</f>
        <v>0</v>
      </c>
      <c r="Q175" s="210"/>
      <c r="R175" s="211">
        <f>SUM(R176:R207)</f>
        <v>0</v>
      </c>
      <c r="S175" s="210"/>
      <c r="T175" s="212">
        <f>SUM(T176:T207)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81</v>
      </c>
      <c r="AT175" s="214" t="s">
        <v>72</v>
      </c>
      <c r="AU175" s="214" t="s">
        <v>81</v>
      </c>
      <c r="AY175" s="213" t="s">
        <v>122</v>
      </c>
      <c r="BK175" s="215">
        <f>SUM(BK176:BK207)</f>
        <v>62537.810000000005</v>
      </c>
    </row>
    <row r="176" s="2" customFormat="1" ht="33" customHeight="1">
      <c r="A176" s="29"/>
      <c r="B176" s="30"/>
      <c r="C176" s="218" t="s">
        <v>255</v>
      </c>
      <c r="D176" s="218" t="s">
        <v>125</v>
      </c>
      <c r="E176" s="219" t="s">
        <v>586</v>
      </c>
      <c r="F176" s="220" t="s">
        <v>587</v>
      </c>
      <c r="G176" s="221" t="s">
        <v>128</v>
      </c>
      <c r="H176" s="222">
        <v>135.19999999999999</v>
      </c>
      <c r="I176" s="223">
        <v>10.449999999999999</v>
      </c>
      <c r="J176" s="223">
        <f>ROUND(I176*H176,2)</f>
        <v>1412.8399999999999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135</v>
      </c>
      <c r="AT176" s="229" t="s">
        <v>125</v>
      </c>
      <c r="AU176" s="229" t="s">
        <v>130</v>
      </c>
      <c r="AY176" s="14" t="s">
        <v>122</v>
      </c>
      <c r="BE176" s="230">
        <f>IF(N176="základná",J176,0)</f>
        <v>0</v>
      </c>
      <c r="BF176" s="230">
        <f>IF(N176="znížená",J176,0)</f>
        <v>1412.8399999999999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130</v>
      </c>
      <c r="BK176" s="230">
        <f>ROUND(I176*H176,2)</f>
        <v>1412.8399999999999</v>
      </c>
      <c r="BL176" s="14" t="s">
        <v>135</v>
      </c>
      <c r="BM176" s="229" t="s">
        <v>258</v>
      </c>
    </row>
    <row r="177" s="2" customFormat="1" ht="16.5" customHeight="1">
      <c r="A177" s="29"/>
      <c r="B177" s="30"/>
      <c r="C177" s="231" t="s">
        <v>194</v>
      </c>
      <c r="D177" s="231" t="s">
        <v>119</v>
      </c>
      <c r="E177" s="232" t="s">
        <v>588</v>
      </c>
      <c r="F177" s="233" t="s">
        <v>589</v>
      </c>
      <c r="G177" s="234" t="s">
        <v>138</v>
      </c>
      <c r="H177" s="235">
        <v>136.55000000000001</v>
      </c>
      <c r="I177" s="236">
        <v>4.71</v>
      </c>
      <c r="J177" s="236">
        <f>ROUND(I177*H177,2)</f>
        <v>643.14999999999998</v>
      </c>
      <c r="K177" s="237"/>
      <c r="L177" s="238"/>
      <c r="M177" s="239" t="s">
        <v>1</v>
      </c>
      <c r="N177" s="240" t="s">
        <v>39</v>
      </c>
      <c r="O177" s="227">
        <v>0</v>
      </c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142</v>
      </c>
      <c r="AT177" s="229" t="s">
        <v>119</v>
      </c>
      <c r="AU177" s="229" t="s">
        <v>130</v>
      </c>
      <c r="AY177" s="14" t="s">
        <v>122</v>
      </c>
      <c r="BE177" s="230">
        <f>IF(N177="základná",J177,0)</f>
        <v>0</v>
      </c>
      <c r="BF177" s="230">
        <f>IF(N177="znížená",J177,0)</f>
        <v>643.14999999999998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130</v>
      </c>
      <c r="BK177" s="230">
        <f>ROUND(I177*H177,2)</f>
        <v>643.14999999999998</v>
      </c>
      <c r="BL177" s="14" t="s">
        <v>135</v>
      </c>
      <c r="BM177" s="229" t="s">
        <v>263</v>
      </c>
    </row>
    <row r="178" s="2" customFormat="1" ht="33" customHeight="1">
      <c r="A178" s="29"/>
      <c r="B178" s="30"/>
      <c r="C178" s="218" t="s">
        <v>266</v>
      </c>
      <c r="D178" s="218" t="s">
        <v>125</v>
      </c>
      <c r="E178" s="219" t="s">
        <v>590</v>
      </c>
      <c r="F178" s="220" t="s">
        <v>591</v>
      </c>
      <c r="G178" s="221" t="s">
        <v>515</v>
      </c>
      <c r="H178" s="222">
        <v>8.1099999999999994</v>
      </c>
      <c r="I178" s="223">
        <v>106.95999999999999</v>
      </c>
      <c r="J178" s="223">
        <f>ROUND(I178*H178,2)</f>
        <v>867.45000000000005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135</v>
      </c>
      <c r="AT178" s="229" t="s">
        <v>125</v>
      </c>
      <c r="AU178" s="229" t="s">
        <v>130</v>
      </c>
      <c r="AY178" s="14" t="s">
        <v>122</v>
      </c>
      <c r="BE178" s="230">
        <f>IF(N178="základná",J178,0)</f>
        <v>0</v>
      </c>
      <c r="BF178" s="230">
        <f>IF(N178="znížená",J178,0)</f>
        <v>867.45000000000005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130</v>
      </c>
      <c r="BK178" s="230">
        <f>ROUND(I178*H178,2)</f>
        <v>867.45000000000005</v>
      </c>
      <c r="BL178" s="14" t="s">
        <v>135</v>
      </c>
      <c r="BM178" s="229" t="s">
        <v>269</v>
      </c>
    </row>
    <row r="179" s="2" customFormat="1" ht="37.8" customHeight="1">
      <c r="A179" s="29"/>
      <c r="B179" s="30"/>
      <c r="C179" s="218" t="s">
        <v>197</v>
      </c>
      <c r="D179" s="218" t="s">
        <v>125</v>
      </c>
      <c r="E179" s="219" t="s">
        <v>592</v>
      </c>
      <c r="F179" s="220" t="s">
        <v>593</v>
      </c>
      <c r="G179" s="221" t="s">
        <v>387</v>
      </c>
      <c r="H179" s="222">
        <v>1150.3800000000001</v>
      </c>
      <c r="I179" s="223">
        <v>1.55</v>
      </c>
      <c r="J179" s="223">
        <f>ROUND(I179*H179,2)</f>
        <v>1783.0899999999999</v>
      </c>
      <c r="K179" s="224"/>
      <c r="L179" s="35"/>
      <c r="M179" s="225" t="s">
        <v>1</v>
      </c>
      <c r="N179" s="226" t="s">
        <v>39</v>
      </c>
      <c r="O179" s="227">
        <v>0</v>
      </c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135</v>
      </c>
      <c r="AT179" s="229" t="s">
        <v>125</v>
      </c>
      <c r="AU179" s="229" t="s">
        <v>130</v>
      </c>
      <c r="AY179" s="14" t="s">
        <v>122</v>
      </c>
      <c r="BE179" s="230">
        <f>IF(N179="základná",J179,0)</f>
        <v>0</v>
      </c>
      <c r="BF179" s="230">
        <f>IF(N179="znížená",J179,0)</f>
        <v>1783.0899999999999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130</v>
      </c>
      <c r="BK179" s="230">
        <f>ROUND(I179*H179,2)</f>
        <v>1783.0899999999999</v>
      </c>
      <c r="BL179" s="14" t="s">
        <v>135</v>
      </c>
      <c r="BM179" s="229" t="s">
        <v>287</v>
      </c>
    </row>
    <row r="180" s="2" customFormat="1" ht="44.25" customHeight="1">
      <c r="A180" s="29"/>
      <c r="B180" s="30"/>
      <c r="C180" s="218" t="s">
        <v>288</v>
      </c>
      <c r="D180" s="218" t="s">
        <v>125</v>
      </c>
      <c r="E180" s="219" t="s">
        <v>594</v>
      </c>
      <c r="F180" s="220" t="s">
        <v>595</v>
      </c>
      <c r="G180" s="221" t="s">
        <v>387</v>
      </c>
      <c r="H180" s="222">
        <v>3451.1399999999999</v>
      </c>
      <c r="I180" s="223">
        <v>1.6799999999999999</v>
      </c>
      <c r="J180" s="223">
        <f>ROUND(I180*H180,2)</f>
        <v>5797.9200000000001</v>
      </c>
      <c r="K180" s="224"/>
      <c r="L180" s="35"/>
      <c r="M180" s="225" t="s">
        <v>1</v>
      </c>
      <c r="N180" s="226" t="s">
        <v>39</v>
      </c>
      <c r="O180" s="227">
        <v>0</v>
      </c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135</v>
      </c>
      <c r="AT180" s="229" t="s">
        <v>125</v>
      </c>
      <c r="AU180" s="229" t="s">
        <v>130</v>
      </c>
      <c r="AY180" s="14" t="s">
        <v>122</v>
      </c>
      <c r="BE180" s="230">
        <f>IF(N180="základná",J180,0)</f>
        <v>0</v>
      </c>
      <c r="BF180" s="230">
        <f>IF(N180="znížená",J180,0)</f>
        <v>5797.9200000000001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130</v>
      </c>
      <c r="BK180" s="230">
        <f>ROUND(I180*H180,2)</f>
        <v>5797.9200000000001</v>
      </c>
      <c r="BL180" s="14" t="s">
        <v>135</v>
      </c>
      <c r="BM180" s="229" t="s">
        <v>289</v>
      </c>
    </row>
    <row r="181" s="2" customFormat="1" ht="37.8" customHeight="1">
      <c r="A181" s="29"/>
      <c r="B181" s="30"/>
      <c r="C181" s="218" t="s">
        <v>201</v>
      </c>
      <c r="D181" s="218" t="s">
        <v>125</v>
      </c>
      <c r="E181" s="219" t="s">
        <v>596</v>
      </c>
      <c r="F181" s="220" t="s">
        <v>597</v>
      </c>
      <c r="G181" s="221" t="s">
        <v>387</v>
      </c>
      <c r="H181" s="222">
        <v>1150.3800000000001</v>
      </c>
      <c r="I181" s="223">
        <v>0.45000000000000001</v>
      </c>
      <c r="J181" s="223">
        <f>ROUND(I181*H181,2)</f>
        <v>517.66999999999996</v>
      </c>
      <c r="K181" s="224"/>
      <c r="L181" s="35"/>
      <c r="M181" s="225" t="s">
        <v>1</v>
      </c>
      <c r="N181" s="226" t="s">
        <v>39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135</v>
      </c>
      <c r="AT181" s="229" t="s">
        <v>125</v>
      </c>
      <c r="AU181" s="229" t="s">
        <v>130</v>
      </c>
      <c r="AY181" s="14" t="s">
        <v>122</v>
      </c>
      <c r="BE181" s="230">
        <f>IF(N181="základná",J181,0)</f>
        <v>0</v>
      </c>
      <c r="BF181" s="230">
        <f>IF(N181="znížená",J181,0)</f>
        <v>517.66999999999996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130</v>
      </c>
      <c r="BK181" s="230">
        <f>ROUND(I181*H181,2)</f>
        <v>517.66999999999996</v>
      </c>
      <c r="BL181" s="14" t="s">
        <v>135</v>
      </c>
      <c r="BM181" s="229" t="s">
        <v>290</v>
      </c>
    </row>
    <row r="182" s="2" customFormat="1" ht="24.15" customHeight="1">
      <c r="A182" s="29"/>
      <c r="B182" s="30"/>
      <c r="C182" s="218" t="s">
        <v>291</v>
      </c>
      <c r="D182" s="218" t="s">
        <v>125</v>
      </c>
      <c r="E182" s="219" t="s">
        <v>598</v>
      </c>
      <c r="F182" s="220" t="s">
        <v>599</v>
      </c>
      <c r="G182" s="221" t="s">
        <v>387</v>
      </c>
      <c r="H182" s="222">
        <v>9.6899999999999995</v>
      </c>
      <c r="I182" s="223">
        <v>6.71</v>
      </c>
      <c r="J182" s="223">
        <f>ROUND(I182*H182,2)</f>
        <v>65.019999999999996</v>
      </c>
      <c r="K182" s="224"/>
      <c r="L182" s="35"/>
      <c r="M182" s="225" t="s">
        <v>1</v>
      </c>
      <c r="N182" s="226" t="s">
        <v>39</v>
      </c>
      <c r="O182" s="227">
        <v>0</v>
      </c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135</v>
      </c>
      <c r="AT182" s="229" t="s">
        <v>125</v>
      </c>
      <c r="AU182" s="229" t="s">
        <v>130</v>
      </c>
      <c r="AY182" s="14" t="s">
        <v>122</v>
      </c>
      <c r="BE182" s="230">
        <f>IF(N182="základná",J182,0)</f>
        <v>0</v>
      </c>
      <c r="BF182" s="230">
        <f>IF(N182="znížená",J182,0)</f>
        <v>65.019999999999996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130</v>
      </c>
      <c r="BK182" s="230">
        <f>ROUND(I182*H182,2)</f>
        <v>65.019999999999996</v>
      </c>
      <c r="BL182" s="14" t="s">
        <v>135</v>
      </c>
      <c r="BM182" s="229" t="s">
        <v>292</v>
      </c>
    </row>
    <row r="183" s="2" customFormat="1" ht="24.15" customHeight="1">
      <c r="A183" s="29"/>
      <c r="B183" s="30"/>
      <c r="C183" s="218" t="s">
        <v>204</v>
      </c>
      <c r="D183" s="218" t="s">
        <v>125</v>
      </c>
      <c r="E183" s="219" t="s">
        <v>616</v>
      </c>
      <c r="F183" s="220" t="s">
        <v>617</v>
      </c>
      <c r="G183" s="221" t="s">
        <v>387</v>
      </c>
      <c r="H183" s="222">
        <v>857.32000000000005</v>
      </c>
      <c r="I183" s="223">
        <v>1.6799999999999999</v>
      </c>
      <c r="J183" s="223">
        <f>ROUND(I183*H183,2)</f>
        <v>1440.3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135</v>
      </c>
      <c r="AT183" s="229" t="s">
        <v>125</v>
      </c>
      <c r="AU183" s="229" t="s">
        <v>130</v>
      </c>
      <c r="AY183" s="14" t="s">
        <v>122</v>
      </c>
      <c r="BE183" s="230">
        <f>IF(N183="základná",J183,0)</f>
        <v>0</v>
      </c>
      <c r="BF183" s="230">
        <f>IF(N183="znížená",J183,0)</f>
        <v>1440.3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130</v>
      </c>
      <c r="BK183" s="230">
        <f>ROUND(I183*H183,2)</f>
        <v>1440.3</v>
      </c>
      <c r="BL183" s="14" t="s">
        <v>135</v>
      </c>
      <c r="BM183" s="229" t="s">
        <v>293</v>
      </c>
    </row>
    <row r="184" s="2" customFormat="1" ht="24.15" customHeight="1">
      <c r="A184" s="29"/>
      <c r="B184" s="30"/>
      <c r="C184" s="218" t="s">
        <v>294</v>
      </c>
      <c r="D184" s="218" t="s">
        <v>125</v>
      </c>
      <c r="E184" s="219" t="s">
        <v>623</v>
      </c>
      <c r="F184" s="220" t="s">
        <v>624</v>
      </c>
      <c r="G184" s="221" t="s">
        <v>387</v>
      </c>
      <c r="H184" s="222">
        <v>857.32000000000005</v>
      </c>
      <c r="I184" s="223">
        <v>0.75</v>
      </c>
      <c r="J184" s="223">
        <f>ROUND(I184*H184,2)</f>
        <v>642.99000000000001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135</v>
      </c>
      <c r="AT184" s="229" t="s">
        <v>125</v>
      </c>
      <c r="AU184" s="229" t="s">
        <v>130</v>
      </c>
      <c r="AY184" s="14" t="s">
        <v>122</v>
      </c>
      <c r="BE184" s="230">
        <f>IF(N184="základná",J184,0)</f>
        <v>0</v>
      </c>
      <c r="BF184" s="230">
        <f>IF(N184="znížená",J184,0)</f>
        <v>642.99000000000001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130</v>
      </c>
      <c r="BK184" s="230">
        <f>ROUND(I184*H184,2)</f>
        <v>642.99000000000001</v>
      </c>
      <c r="BL184" s="14" t="s">
        <v>135</v>
      </c>
      <c r="BM184" s="229" t="s">
        <v>295</v>
      </c>
    </row>
    <row r="185" s="2" customFormat="1" ht="24.15" customHeight="1">
      <c r="A185" s="29"/>
      <c r="B185" s="30"/>
      <c r="C185" s="218" t="s">
        <v>208</v>
      </c>
      <c r="D185" s="218" t="s">
        <v>125</v>
      </c>
      <c r="E185" s="219" t="s">
        <v>626</v>
      </c>
      <c r="F185" s="220" t="s">
        <v>627</v>
      </c>
      <c r="G185" s="221" t="s">
        <v>245</v>
      </c>
      <c r="H185" s="222">
        <v>1</v>
      </c>
      <c r="I185" s="223">
        <v>270</v>
      </c>
      <c r="J185" s="223">
        <f>ROUND(I185*H185,2)</f>
        <v>270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135</v>
      </c>
      <c r="AT185" s="229" t="s">
        <v>125</v>
      </c>
      <c r="AU185" s="229" t="s">
        <v>130</v>
      </c>
      <c r="AY185" s="14" t="s">
        <v>122</v>
      </c>
      <c r="BE185" s="230">
        <f>IF(N185="základná",J185,0)</f>
        <v>0</v>
      </c>
      <c r="BF185" s="230">
        <f>IF(N185="znížená",J185,0)</f>
        <v>270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130</v>
      </c>
      <c r="BK185" s="230">
        <f>ROUND(I185*H185,2)</f>
        <v>270</v>
      </c>
      <c r="BL185" s="14" t="s">
        <v>135</v>
      </c>
      <c r="BM185" s="229" t="s">
        <v>296</v>
      </c>
    </row>
    <row r="186" s="2" customFormat="1" ht="16.5" customHeight="1">
      <c r="A186" s="29"/>
      <c r="B186" s="30"/>
      <c r="C186" s="218" t="s">
        <v>608</v>
      </c>
      <c r="D186" s="218" t="s">
        <v>125</v>
      </c>
      <c r="E186" s="219" t="s">
        <v>630</v>
      </c>
      <c r="F186" s="220" t="s">
        <v>631</v>
      </c>
      <c r="G186" s="221" t="s">
        <v>245</v>
      </c>
      <c r="H186" s="222">
        <v>1</v>
      </c>
      <c r="I186" s="223">
        <v>1800</v>
      </c>
      <c r="J186" s="223">
        <f>ROUND(I186*H186,2)</f>
        <v>1800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135</v>
      </c>
      <c r="AT186" s="229" t="s">
        <v>125</v>
      </c>
      <c r="AU186" s="229" t="s">
        <v>130</v>
      </c>
      <c r="AY186" s="14" t="s">
        <v>122</v>
      </c>
      <c r="BE186" s="230">
        <f>IF(N186="základná",J186,0)</f>
        <v>0</v>
      </c>
      <c r="BF186" s="230">
        <f>IF(N186="znížená",J186,0)</f>
        <v>1800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130</v>
      </c>
      <c r="BK186" s="230">
        <f>ROUND(I186*H186,2)</f>
        <v>1800</v>
      </c>
      <c r="BL186" s="14" t="s">
        <v>135</v>
      </c>
      <c r="BM186" s="229" t="s">
        <v>611</v>
      </c>
    </row>
    <row r="187" s="2" customFormat="1" ht="16.5" customHeight="1">
      <c r="A187" s="29"/>
      <c r="B187" s="30"/>
      <c r="C187" s="218" t="s">
        <v>211</v>
      </c>
      <c r="D187" s="218" t="s">
        <v>125</v>
      </c>
      <c r="E187" s="219" t="s">
        <v>633</v>
      </c>
      <c r="F187" s="220" t="s">
        <v>634</v>
      </c>
      <c r="G187" s="221" t="s">
        <v>245</v>
      </c>
      <c r="H187" s="222">
        <v>1</v>
      </c>
      <c r="I187" s="223">
        <v>550</v>
      </c>
      <c r="J187" s="223">
        <f>ROUND(I187*H187,2)</f>
        <v>550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135</v>
      </c>
      <c r="AT187" s="229" t="s">
        <v>125</v>
      </c>
      <c r="AU187" s="229" t="s">
        <v>130</v>
      </c>
      <c r="AY187" s="14" t="s">
        <v>122</v>
      </c>
      <c r="BE187" s="230">
        <f>IF(N187="základná",J187,0)</f>
        <v>0</v>
      </c>
      <c r="BF187" s="230">
        <f>IF(N187="znížená",J187,0)</f>
        <v>550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130</v>
      </c>
      <c r="BK187" s="230">
        <f>ROUND(I187*H187,2)</f>
        <v>550</v>
      </c>
      <c r="BL187" s="14" t="s">
        <v>135</v>
      </c>
      <c r="BM187" s="229" t="s">
        <v>614</v>
      </c>
    </row>
    <row r="188" s="2" customFormat="1" ht="21.75" customHeight="1">
      <c r="A188" s="29"/>
      <c r="B188" s="30"/>
      <c r="C188" s="218" t="s">
        <v>615</v>
      </c>
      <c r="D188" s="218" t="s">
        <v>125</v>
      </c>
      <c r="E188" s="219" t="s">
        <v>637</v>
      </c>
      <c r="F188" s="220" t="s">
        <v>1093</v>
      </c>
      <c r="G188" s="221" t="s">
        <v>245</v>
      </c>
      <c r="H188" s="222">
        <v>1</v>
      </c>
      <c r="I188" s="223">
        <v>550</v>
      </c>
      <c r="J188" s="223">
        <f>ROUND(I188*H188,2)</f>
        <v>550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135</v>
      </c>
      <c r="AT188" s="229" t="s">
        <v>125</v>
      </c>
      <c r="AU188" s="229" t="s">
        <v>130</v>
      </c>
      <c r="AY188" s="14" t="s">
        <v>122</v>
      </c>
      <c r="BE188" s="230">
        <f>IF(N188="základná",J188,0)</f>
        <v>0</v>
      </c>
      <c r="BF188" s="230">
        <f>IF(N188="znížená",J188,0)</f>
        <v>550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130</v>
      </c>
      <c r="BK188" s="230">
        <f>ROUND(I188*H188,2)</f>
        <v>550</v>
      </c>
      <c r="BL188" s="14" t="s">
        <v>135</v>
      </c>
      <c r="BM188" s="229" t="s">
        <v>618</v>
      </c>
    </row>
    <row r="189" s="2" customFormat="1" ht="24.15" customHeight="1">
      <c r="A189" s="29"/>
      <c r="B189" s="30"/>
      <c r="C189" s="218" t="s">
        <v>215</v>
      </c>
      <c r="D189" s="218" t="s">
        <v>125</v>
      </c>
      <c r="E189" s="219" t="s">
        <v>644</v>
      </c>
      <c r="F189" s="220" t="s">
        <v>645</v>
      </c>
      <c r="G189" s="221" t="s">
        <v>245</v>
      </c>
      <c r="H189" s="222">
        <v>1</v>
      </c>
      <c r="I189" s="223">
        <v>120</v>
      </c>
      <c r="J189" s="223">
        <f>ROUND(I189*H189,2)</f>
        <v>120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135</v>
      </c>
      <c r="AT189" s="229" t="s">
        <v>125</v>
      </c>
      <c r="AU189" s="229" t="s">
        <v>130</v>
      </c>
      <c r="AY189" s="14" t="s">
        <v>122</v>
      </c>
      <c r="BE189" s="230">
        <f>IF(N189="základná",J189,0)</f>
        <v>0</v>
      </c>
      <c r="BF189" s="230">
        <f>IF(N189="znížená",J189,0)</f>
        <v>120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130</v>
      </c>
      <c r="BK189" s="230">
        <f>ROUND(I189*H189,2)</f>
        <v>120</v>
      </c>
      <c r="BL189" s="14" t="s">
        <v>135</v>
      </c>
      <c r="BM189" s="229" t="s">
        <v>621</v>
      </c>
    </row>
    <row r="190" s="2" customFormat="1" ht="24.15" customHeight="1">
      <c r="A190" s="29"/>
      <c r="B190" s="30"/>
      <c r="C190" s="218" t="s">
        <v>622</v>
      </c>
      <c r="D190" s="218" t="s">
        <v>125</v>
      </c>
      <c r="E190" s="219" t="s">
        <v>1094</v>
      </c>
      <c r="F190" s="220" t="s">
        <v>1095</v>
      </c>
      <c r="G190" s="221" t="s">
        <v>245</v>
      </c>
      <c r="H190" s="222">
        <v>1</v>
      </c>
      <c r="I190" s="223">
        <v>1800</v>
      </c>
      <c r="J190" s="223">
        <f>ROUND(I190*H190,2)</f>
        <v>1800</v>
      </c>
      <c r="K190" s="224"/>
      <c r="L190" s="35"/>
      <c r="M190" s="225" t="s">
        <v>1</v>
      </c>
      <c r="N190" s="226" t="s">
        <v>39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135</v>
      </c>
      <c r="AT190" s="229" t="s">
        <v>125</v>
      </c>
      <c r="AU190" s="229" t="s">
        <v>130</v>
      </c>
      <c r="AY190" s="14" t="s">
        <v>122</v>
      </c>
      <c r="BE190" s="230">
        <f>IF(N190="základná",J190,0)</f>
        <v>0</v>
      </c>
      <c r="BF190" s="230">
        <f>IF(N190="znížená",J190,0)</f>
        <v>1800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130</v>
      </c>
      <c r="BK190" s="230">
        <f>ROUND(I190*H190,2)</f>
        <v>1800</v>
      </c>
      <c r="BL190" s="14" t="s">
        <v>135</v>
      </c>
      <c r="BM190" s="229" t="s">
        <v>625</v>
      </c>
    </row>
    <row r="191" s="2" customFormat="1" ht="37.8" customHeight="1">
      <c r="A191" s="29"/>
      <c r="B191" s="30"/>
      <c r="C191" s="218" t="s">
        <v>218</v>
      </c>
      <c r="D191" s="218" t="s">
        <v>125</v>
      </c>
      <c r="E191" s="219" t="s">
        <v>651</v>
      </c>
      <c r="F191" s="220" t="s">
        <v>652</v>
      </c>
      <c r="G191" s="221" t="s">
        <v>515</v>
      </c>
      <c r="H191" s="222">
        <v>7.3600000000000003</v>
      </c>
      <c r="I191" s="223">
        <v>88.25</v>
      </c>
      <c r="J191" s="223">
        <f>ROUND(I191*H191,2)</f>
        <v>649.51999999999998</v>
      </c>
      <c r="K191" s="224"/>
      <c r="L191" s="35"/>
      <c r="M191" s="225" t="s">
        <v>1</v>
      </c>
      <c r="N191" s="226" t="s">
        <v>39</v>
      </c>
      <c r="O191" s="227">
        <v>0</v>
      </c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135</v>
      </c>
      <c r="AT191" s="229" t="s">
        <v>125</v>
      </c>
      <c r="AU191" s="229" t="s">
        <v>130</v>
      </c>
      <c r="AY191" s="14" t="s">
        <v>122</v>
      </c>
      <c r="BE191" s="230">
        <f>IF(N191="základná",J191,0)</f>
        <v>0</v>
      </c>
      <c r="BF191" s="230">
        <f>IF(N191="znížená",J191,0)</f>
        <v>649.51999999999998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130</v>
      </c>
      <c r="BK191" s="230">
        <f>ROUND(I191*H191,2)</f>
        <v>649.51999999999998</v>
      </c>
      <c r="BL191" s="14" t="s">
        <v>135</v>
      </c>
      <c r="BM191" s="229" t="s">
        <v>628</v>
      </c>
    </row>
    <row r="192" s="2" customFormat="1" ht="37.8" customHeight="1">
      <c r="A192" s="29"/>
      <c r="B192" s="30"/>
      <c r="C192" s="218" t="s">
        <v>629</v>
      </c>
      <c r="D192" s="218" t="s">
        <v>125</v>
      </c>
      <c r="E192" s="219" t="s">
        <v>651</v>
      </c>
      <c r="F192" s="220" t="s">
        <v>652</v>
      </c>
      <c r="G192" s="221" t="s">
        <v>515</v>
      </c>
      <c r="H192" s="222">
        <v>20.57</v>
      </c>
      <c r="I192" s="223">
        <v>88.25</v>
      </c>
      <c r="J192" s="223">
        <f>ROUND(I192*H192,2)</f>
        <v>1815.3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135</v>
      </c>
      <c r="AT192" s="229" t="s">
        <v>125</v>
      </c>
      <c r="AU192" s="229" t="s">
        <v>130</v>
      </c>
      <c r="AY192" s="14" t="s">
        <v>122</v>
      </c>
      <c r="BE192" s="230">
        <f>IF(N192="základná",J192,0)</f>
        <v>0</v>
      </c>
      <c r="BF192" s="230">
        <f>IF(N192="znížená",J192,0)</f>
        <v>1815.3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130</v>
      </c>
      <c r="BK192" s="230">
        <f>ROUND(I192*H192,2)</f>
        <v>1815.3</v>
      </c>
      <c r="BL192" s="14" t="s">
        <v>135</v>
      </c>
      <c r="BM192" s="229" t="s">
        <v>632</v>
      </c>
    </row>
    <row r="193" s="2" customFormat="1" ht="21.75" customHeight="1">
      <c r="A193" s="29"/>
      <c r="B193" s="30"/>
      <c r="C193" s="218" t="s">
        <v>222</v>
      </c>
      <c r="D193" s="218" t="s">
        <v>125</v>
      </c>
      <c r="E193" s="219" t="s">
        <v>672</v>
      </c>
      <c r="F193" s="220" t="s">
        <v>673</v>
      </c>
      <c r="G193" s="221" t="s">
        <v>128</v>
      </c>
      <c r="H193" s="222">
        <v>8.5</v>
      </c>
      <c r="I193" s="223">
        <v>4.7000000000000002</v>
      </c>
      <c r="J193" s="223">
        <f>ROUND(I193*H193,2)</f>
        <v>39.950000000000003</v>
      </c>
      <c r="K193" s="224"/>
      <c r="L193" s="35"/>
      <c r="M193" s="225" t="s">
        <v>1</v>
      </c>
      <c r="N193" s="226" t="s">
        <v>39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135</v>
      </c>
      <c r="AT193" s="229" t="s">
        <v>125</v>
      </c>
      <c r="AU193" s="229" t="s">
        <v>130</v>
      </c>
      <c r="AY193" s="14" t="s">
        <v>122</v>
      </c>
      <c r="BE193" s="230">
        <f>IF(N193="základná",J193,0)</f>
        <v>0</v>
      </c>
      <c r="BF193" s="230">
        <f>IF(N193="znížená",J193,0)</f>
        <v>39.950000000000003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130</v>
      </c>
      <c r="BK193" s="230">
        <f>ROUND(I193*H193,2)</f>
        <v>39.950000000000003</v>
      </c>
      <c r="BL193" s="14" t="s">
        <v>135</v>
      </c>
      <c r="BM193" s="229" t="s">
        <v>635</v>
      </c>
    </row>
    <row r="194" s="2" customFormat="1" ht="24.15" customHeight="1">
      <c r="A194" s="29"/>
      <c r="B194" s="30"/>
      <c r="C194" s="218" t="s">
        <v>636</v>
      </c>
      <c r="D194" s="218" t="s">
        <v>125</v>
      </c>
      <c r="E194" s="219" t="s">
        <v>1096</v>
      </c>
      <c r="F194" s="220" t="s">
        <v>1097</v>
      </c>
      <c r="G194" s="221" t="s">
        <v>515</v>
      </c>
      <c r="H194" s="222">
        <v>1.4199999999999999</v>
      </c>
      <c r="I194" s="223">
        <v>58.219999999999999</v>
      </c>
      <c r="J194" s="223">
        <f>ROUND(I194*H194,2)</f>
        <v>82.670000000000002</v>
      </c>
      <c r="K194" s="224"/>
      <c r="L194" s="35"/>
      <c r="M194" s="225" t="s">
        <v>1</v>
      </c>
      <c r="N194" s="226" t="s">
        <v>39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135</v>
      </c>
      <c r="AT194" s="229" t="s">
        <v>125</v>
      </c>
      <c r="AU194" s="229" t="s">
        <v>130</v>
      </c>
      <c r="AY194" s="14" t="s">
        <v>122</v>
      </c>
      <c r="BE194" s="230">
        <f>IF(N194="základná",J194,0)</f>
        <v>0</v>
      </c>
      <c r="BF194" s="230">
        <f>IF(N194="znížená",J194,0)</f>
        <v>82.670000000000002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130</v>
      </c>
      <c r="BK194" s="230">
        <f>ROUND(I194*H194,2)</f>
        <v>82.670000000000002</v>
      </c>
      <c r="BL194" s="14" t="s">
        <v>135</v>
      </c>
      <c r="BM194" s="229" t="s">
        <v>639</v>
      </c>
    </row>
    <row r="195" s="2" customFormat="1" ht="37.8" customHeight="1">
      <c r="A195" s="29"/>
      <c r="B195" s="30"/>
      <c r="C195" s="218" t="s">
        <v>225</v>
      </c>
      <c r="D195" s="218" t="s">
        <v>125</v>
      </c>
      <c r="E195" s="219" t="s">
        <v>682</v>
      </c>
      <c r="F195" s="220" t="s">
        <v>683</v>
      </c>
      <c r="G195" s="221" t="s">
        <v>387</v>
      </c>
      <c r="H195" s="222">
        <v>857.32000000000005</v>
      </c>
      <c r="I195" s="223">
        <v>0.91000000000000003</v>
      </c>
      <c r="J195" s="223">
        <f>ROUND(I195*H195,2)</f>
        <v>780.15999999999997</v>
      </c>
      <c r="K195" s="224"/>
      <c r="L195" s="35"/>
      <c r="M195" s="225" t="s">
        <v>1</v>
      </c>
      <c r="N195" s="226" t="s">
        <v>39</v>
      </c>
      <c r="O195" s="227">
        <v>0</v>
      </c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135</v>
      </c>
      <c r="AT195" s="229" t="s">
        <v>125</v>
      </c>
      <c r="AU195" s="229" t="s">
        <v>130</v>
      </c>
      <c r="AY195" s="14" t="s">
        <v>122</v>
      </c>
      <c r="BE195" s="230">
        <f>IF(N195="základná",J195,0)</f>
        <v>0</v>
      </c>
      <c r="BF195" s="230">
        <f>IF(N195="znížená",J195,0)</f>
        <v>780.15999999999997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130</v>
      </c>
      <c r="BK195" s="230">
        <f>ROUND(I195*H195,2)</f>
        <v>780.15999999999997</v>
      </c>
      <c r="BL195" s="14" t="s">
        <v>135</v>
      </c>
      <c r="BM195" s="229" t="s">
        <v>642</v>
      </c>
    </row>
    <row r="196" s="2" customFormat="1" ht="24.15" customHeight="1">
      <c r="A196" s="29"/>
      <c r="B196" s="30"/>
      <c r="C196" s="218" t="s">
        <v>643</v>
      </c>
      <c r="D196" s="218" t="s">
        <v>125</v>
      </c>
      <c r="E196" s="219" t="s">
        <v>686</v>
      </c>
      <c r="F196" s="220" t="s">
        <v>687</v>
      </c>
      <c r="G196" s="221" t="s">
        <v>387</v>
      </c>
      <c r="H196" s="222">
        <v>5.5800000000000001</v>
      </c>
      <c r="I196" s="223">
        <v>1.75</v>
      </c>
      <c r="J196" s="223">
        <f>ROUND(I196*H196,2)</f>
        <v>9.7699999999999996</v>
      </c>
      <c r="K196" s="224"/>
      <c r="L196" s="35"/>
      <c r="M196" s="225" t="s">
        <v>1</v>
      </c>
      <c r="N196" s="226" t="s">
        <v>39</v>
      </c>
      <c r="O196" s="227">
        <v>0</v>
      </c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135</v>
      </c>
      <c r="AT196" s="229" t="s">
        <v>125</v>
      </c>
      <c r="AU196" s="229" t="s">
        <v>130</v>
      </c>
      <c r="AY196" s="14" t="s">
        <v>122</v>
      </c>
      <c r="BE196" s="230">
        <f>IF(N196="základná",J196,0)</f>
        <v>0</v>
      </c>
      <c r="BF196" s="230">
        <f>IF(N196="znížená",J196,0)</f>
        <v>9.7699999999999996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130</v>
      </c>
      <c r="BK196" s="230">
        <f>ROUND(I196*H196,2)</f>
        <v>9.7699999999999996</v>
      </c>
      <c r="BL196" s="14" t="s">
        <v>135</v>
      </c>
      <c r="BM196" s="229" t="s">
        <v>646</v>
      </c>
    </row>
    <row r="197" s="2" customFormat="1" ht="24.15" customHeight="1">
      <c r="A197" s="29"/>
      <c r="B197" s="30"/>
      <c r="C197" s="218" t="s">
        <v>229</v>
      </c>
      <c r="D197" s="218" t="s">
        <v>125</v>
      </c>
      <c r="E197" s="219" t="s">
        <v>689</v>
      </c>
      <c r="F197" s="220" t="s">
        <v>690</v>
      </c>
      <c r="G197" s="221" t="s">
        <v>387</v>
      </c>
      <c r="H197" s="222">
        <v>80.280000000000001</v>
      </c>
      <c r="I197" s="223">
        <v>2.6099999999999999</v>
      </c>
      <c r="J197" s="223">
        <f>ROUND(I197*H197,2)</f>
        <v>209.53</v>
      </c>
      <c r="K197" s="224"/>
      <c r="L197" s="35"/>
      <c r="M197" s="225" t="s">
        <v>1</v>
      </c>
      <c r="N197" s="226" t="s">
        <v>39</v>
      </c>
      <c r="O197" s="227">
        <v>0</v>
      </c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135</v>
      </c>
      <c r="AT197" s="229" t="s">
        <v>125</v>
      </c>
      <c r="AU197" s="229" t="s">
        <v>130</v>
      </c>
      <c r="AY197" s="14" t="s">
        <v>122</v>
      </c>
      <c r="BE197" s="230">
        <f>IF(N197="základná",J197,0)</f>
        <v>0</v>
      </c>
      <c r="BF197" s="230">
        <f>IF(N197="znížená",J197,0)</f>
        <v>209.53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130</v>
      </c>
      <c r="BK197" s="230">
        <f>ROUND(I197*H197,2)</f>
        <v>209.53</v>
      </c>
      <c r="BL197" s="14" t="s">
        <v>135</v>
      </c>
      <c r="BM197" s="229" t="s">
        <v>649</v>
      </c>
    </row>
    <row r="198" s="2" customFormat="1" ht="21.75" customHeight="1">
      <c r="A198" s="29"/>
      <c r="B198" s="30"/>
      <c r="C198" s="218" t="s">
        <v>650</v>
      </c>
      <c r="D198" s="218" t="s">
        <v>125</v>
      </c>
      <c r="E198" s="219" t="s">
        <v>693</v>
      </c>
      <c r="F198" s="220" t="s">
        <v>694</v>
      </c>
      <c r="G198" s="221" t="s">
        <v>695</v>
      </c>
      <c r="H198" s="222">
        <v>486.63999999999999</v>
      </c>
      <c r="I198" s="223">
        <v>19.850000000000001</v>
      </c>
      <c r="J198" s="223">
        <f>ROUND(I198*H198,2)</f>
        <v>9659.7999999999993</v>
      </c>
      <c r="K198" s="224"/>
      <c r="L198" s="35"/>
      <c r="M198" s="225" t="s">
        <v>1</v>
      </c>
      <c r="N198" s="226" t="s">
        <v>39</v>
      </c>
      <c r="O198" s="227">
        <v>0</v>
      </c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9" t="s">
        <v>135</v>
      </c>
      <c r="AT198" s="229" t="s">
        <v>125</v>
      </c>
      <c r="AU198" s="229" t="s">
        <v>130</v>
      </c>
      <c r="AY198" s="14" t="s">
        <v>122</v>
      </c>
      <c r="BE198" s="230">
        <f>IF(N198="základná",J198,0)</f>
        <v>0</v>
      </c>
      <c r="BF198" s="230">
        <f>IF(N198="znížená",J198,0)</f>
        <v>9659.7999999999993</v>
      </c>
      <c r="BG198" s="230">
        <f>IF(N198="zákl. prenesená",J198,0)</f>
        <v>0</v>
      </c>
      <c r="BH198" s="230">
        <f>IF(N198="zníž. prenesená",J198,0)</f>
        <v>0</v>
      </c>
      <c r="BI198" s="230">
        <f>IF(N198="nulová",J198,0)</f>
        <v>0</v>
      </c>
      <c r="BJ198" s="14" t="s">
        <v>130</v>
      </c>
      <c r="BK198" s="230">
        <f>ROUND(I198*H198,2)</f>
        <v>9659.7999999999993</v>
      </c>
      <c r="BL198" s="14" t="s">
        <v>135</v>
      </c>
      <c r="BM198" s="229" t="s">
        <v>653</v>
      </c>
    </row>
    <row r="199" s="2" customFormat="1" ht="16.5" customHeight="1">
      <c r="A199" s="29"/>
      <c r="B199" s="30"/>
      <c r="C199" s="218" t="s">
        <v>232</v>
      </c>
      <c r="D199" s="218" t="s">
        <v>125</v>
      </c>
      <c r="E199" s="219" t="s">
        <v>697</v>
      </c>
      <c r="F199" s="220" t="s">
        <v>698</v>
      </c>
      <c r="G199" s="221" t="s">
        <v>695</v>
      </c>
      <c r="H199" s="222">
        <v>2433.1999999999998</v>
      </c>
      <c r="I199" s="223">
        <v>4.2999999999999998</v>
      </c>
      <c r="J199" s="223">
        <f>ROUND(I199*H199,2)</f>
        <v>10462.76</v>
      </c>
      <c r="K199" s="224"/>
      <c r="L199" s="35"/>
      <c r="M199" s="225" t="s">
        <v>1</v>
      </c>
      <c r="N199" s="226" t="s">
        <v>39</v>
      </c>
      <c r="O199" s="227">
        <v>0</v>
      </c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135</v>
      </c>
      <c r="AT199" s="229" t="s">
        <v>125</v>
      </c>
      <c r="AU199" s="229" t="s">
        <v>130</v>
      </c>
      <c r="AY199" s="14" t="s">
        <v>122</v>
      </c>
      <c r="BE199" s="230">
        <f>IF(N199="základná",J199,0)</f>
        <v>0</v>
      </c>
      <c r="BF199" s="230">
        <f>IF(N199="znížená",J199,0)</f>
        <v>10462.76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130</v>
      </c>
      <c r="BK199" s="230">
        <f>ROUND(I199*H199,2)</f>
        <v>10462.76</v>
      </c>
      <c r="BL199" s="14" t="s">
        <v>135</v>
      </c>
      <c r="BM199" s="229" t="s">
        <v>656</v>
      </c>
    </row>
    <row r="200" s="2" customFormat="1" ht="16.5" customHeight="1">
      <c r="A200" s="29"/>
      <c r="B200" s="30"/>
      <c r="C200" s="218" t="s">
        <v>657</v>
      </c>
      <c r="D200" s="218" t="s">
        <v>125</v>
      </c>
      <c r="E200" s="219" t="s">
        <v>701</v>
      </c>
      <c r="F200" s="220" t="s">
        <v>702</v>
      </c>
      <c r="G200" s="221" t="s">
        <v>138</v>
      </c>
      <c r="H200" s="222">
        <v>16.600000000000001</v>
      </c>
      <c r="I200" s="223">
        <v>35</v>
      </c>
      <c r="J200" s="223">
        <f>ROUND(I200*H200,2)</f>
        <v>581</v>
      </c>
      <c r="K200" s="224"/>
      <c r="L200" s="35"/>
      <c r="M200" s="225" t="s">
        <v>1</v>
      </c>
      <c r="N200" s="226" t="s">
        <v>39</v>
      </c>
      <c r="O200" s="227">
        <v>0</v>
      </c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135</v>
      </c>
      <c r="AT200" s="229" t="s">
        <v>125</v>
      </c>
      <c r="AU200" s="229" t="s">
        <v>130</v>
      </c>
      <c r="AY200" s="14" t="s">
        <v>122</v>
      </c>
      <c r="BE200" s="230">
        <f>IF(N200="základná",J200,0)</f>
        <v>0</v>
      </c>
      <c r="BF200" s="230">
        <f>IF(N200="znížená",J200,0)</f>
        <v>581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130</v>
      </c>
      <c r="BK200" s="230">
        <f>ROUND(I200*H200,2)</f>
        <v>581</v>
      </c>
      <c r="BL200" s="14" t="s">
        <v>135</v>
      </c>
      <c r="BM200" s="229" t="s">
        <v>660</v>
      </c>
    </row>
    <row r="201" s="2" customFormat="1" ht="21.75" customHeight="1">
      <c r="A201" s="29"/>
      <c r="B201" s="30"/>
      <c r="C201" s="218" t="s">
        <v>236</v>
      </c>
      <c r="D201" s="218" t="s">
        <v>125</v>
      </c>
      <c r="E201" s="219" t="s">
        <v>704</v>
      </c>
      <c r="F201" s="220" t="s">
        <v>705</v>
      </c>
      <c r="G201" s="221" t="s">
        <v>128</v>
      </c>
      <c r="H201" s="222">
        <v>16.600000000000001</v>
      </c>
      <c r="I201" s="223">
        <v>9.1799999999999997</v>
      </c>
      <c r="J201" s="223">
        <f>ROUND(I201*H201,2)</f>
        <v>152.38999999999999</v>
      </c>
      <c r="K201" s="224"/>
      <c r="L201" s="35"/>
      <c r="M201" s="225" t="s">
        <v>1</v>
      </c>
      <c r="N201" s="226" t="s">
        <v>39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135</v>
      </c>
      <c r="AT201" s="229" t="s">
        <v>125</v>
      </c>
      <c r="AU201" s="229" t="s">
        <v>130</v>
      </c>
      <c r="AY201" s="14" t="s">
        <v>122</v>
      </c>
      <c r="BE201" s="230">
        <f>IF(N201="základná",J201,0)</f>
        <v>0</v>
      </c>
      <c r="BF201" s="230">
        <f>IF(N201="znížená",J201,0)</f>
        <v>152.38999999999999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130</v>
      </c>
      <c r="BK201" s="230">
        <f>ROUND(I201*H201,2)</f>
        <v>152.38999999999999</v>
      </c>
      <c r="BL201" s="14" t="s">
        <v>135</v>
      </c>
      <c r="BM201" s="229" t="s">
        <v>663</v>
      </c>
    </row>
    <row r="202" s="2" customFormat="1" ht="21.75" customHeight="1">
      <c r="A202" s="29"/>
      <c r="B202" s="30"/>
      <c r="C202" s="218" t="s">
        <v>664</v>
      </c>
      <c r="D202" s="218" t="s">
        <v>125</v>
      </c>
      <c r="E202" s="219" t="s">
        <v>708</v>
      </c>
      <c r="F202" s="220" t="s">
        <v>709</v>
      </c>
      <c r="G202" s="221" t="s">
        <v>695</v>
      </c>
      <c r="H202" s="222">
        <v>486.63999999999999</v>
      </c>
      <c r="I202" s="223">
        <v>5.7699999999999996</v>
      </c>
      <c r="J202" s="223">
        <f>ROUND(I202*H202,2)</f>
        <v>2807.9099999999999</v>
      </c>
      <c r="K202" s="224"/>
      <c r="L202" s="35"/>
      <c r="M202" s="225" t="s">
        <v>1</v>
      </c>
      <c r="N202" s="226" t="s">
        <v>39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135</v>
      </c>
      <c r="AT202" s="229" t="s">
        <v>125</v>
      </c>
      <c r="AU202" s="229" t="s">
        <v>130</v>
      </c>
      <c r="AY202" s="14" t="s">
        <v>122</v>
      </c>
      <c r="BE202" s="230">
        <f>IF(N202="základná",J202,0)</f>
        <v>0</v>
      </c>
      <c r="BF202" s="230">
        <f>IF(N202="znížená",J202,0)</f>
        <v>2807.9099999999999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130</v>
      </c>
      <c r="BK202" s="230">
        <f>ROUND(I202*H202,2)</f>
        <v>2807.9099999999999</v>
      </c>
      <c r="BL202" s="14" t="s">
        <v>135</v>
      </c>
      <c r="BM202" s="229" t="s">
        <v>667</v>
      </c>
    </row>
    <row r="203" s="2" customFormat="1" ht="24.15" customHeight="1">
      <c r="A203" s="29"/>
      <c r="B203" s="30"/>
      <c r="C203" s="218" t="s">
        <v>129</v>
      </c>
      <c r="D203" s="218" t="s">
        <v>125</v>
      </c>
      <c r="E203" s="219" t="s">
        <v>711</v>
      </c>
      <c r="F203" s="220" t="s">
        <v>712</v>
      </c>
      <c r="G203" s="221" t="s">
        <v>695</v>
      </c>
      <c r="H203" s="222">
        <v>9246.1599999999999</v>
      </c>
      <c r="I203" s="223">
        <v>0.40999999999999998</v>
      </c>
      <c r="J203" s="223">
        <f>ROUND(I203*H203,2)</f>
        <v>3790.9299999999998</v>
      </c>
      <c r="K203" s="224"/>
      <c r="L203" s="35"/>
      <c r="M203" s="225" t="s">
        <v>1</v>
      </c>
      <c r="N203" s="226" t="s">
        <v>39</v>
      </c>
      <c r="O203" s="227">
        <v>0</v>
      </c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135</v>
      </c>
      <c r="AT203" s="229" t="s">
        <v>125</v>
      </c>
      <c r="AU203" s="229" t="s">
        <v>130</v>
      </c>
      <c r="AY203" s="14" t="s">
        <v>122</v>
      </c>
      <c r="BE203" s="230">
        <f>IF(N203="základná",J203,0)</f>
        <v>0</v>
      </c>
      <c r="BF203" s="230">
        <f>IF(N203="znížená",J203,0)</f>
        <v>3790.9299999999998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130</v>
      </c>
      <c r="BK203" s="230">
        <f>ROUND(I203*H203,2)</f>
        <v>3790.9299999999998</v>
      </c>
      <c r="BL203" s="14" t="s">
        <v>135</v>
      </c>
      <c r="BM203" s="229" t="s">
        <v>670</v>
      </c>
    </row>
    <row r="204" s="2" customFormat="1" ht="24.15" customHeight="1">
      <c r="A204" s="29"/>
      <c r="B204" s="30"/>
      <c r="C204" s="218" t="s">
        <v>671</v>
      </c>
      <c r="D204" s="218" t="s">
        <v>125</v>
      </c>
      <c r="E204" s="219" t="s">
        <v>715</v>
      </c>
      <c r="F204" s="220" t="s">
        <v>716</v>
      </c>
      <c r="G204" s="221" t="s">
        <v>695</v>
      </c>
      <c r="H204" s="222">
        <v>486.63999999999999</v>
      </c>
      <c r="I204" s="223">
        <v>10.359999999999999</v>
      </c>
      <c r="J204" s="223">
        <f>ROUND(I204*H204,2)</f>
        <v>5041.5900000000001</v>
      </c>
      <c r="K204" s="224"/>
      <c r="L204" s="35"/>
      <c r="M204" s="225" t="s">
        <v>1</v>
      </c>
      <c r="N204" s="226" t="s">
        <v>39</v>
      </c>
      <c r="O204" s="227">
        <v>0</v>
      </c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9" t="s">
        <v>135</v>
      </c>
      <c r="AT204" s="229" t="s">
        <v>125</v>
      </c>
      <c r="AU204" s="229" t="s">
        <v>130</v>
      </c>
      <c r="AY204" s="14" t="s">
        <v>122</v>
      </c>
      <c r="BE204" s="230">
        <f>IF(N204="základná",J204,0)</f>
        <v>0</v>
      </c>
      <c r="BF204" s="230">
        <f>IF(N204="znížená",J204,0)</f>
        <v>5041.5900000000001</v>
      </c>
      <c r="BG204" s="230">
        <f>IF(N204="zákl. prenesená",J204,0)</f>
        <v>0</v>
      </c>
      <c r="BH204" s="230">
        <f>IF(N204="zníž. prenesená",J204,0)</f>
        <v>0</v>
      </c>
      <c r="BI204" s="230">
        <f>IF(N204="nulová",J204,0)</f>
        <v>0</v>
      </c>
      <c r="BJ204" s="14" t="s">
        <v>130</v>
      </c>
      <c r="BK204" s="230">
        <f>ROUND(I204*H204,2)</f>
        <v>5041.5900000000001</v>
      </c>
      <c r="BL204" s="14" t="s">
        <v>135</v>
      </c>
      <c r="BM204" s="229" t="s">
        <v>674</v>
      </c>
    </row>
    <row r="205" s="2" customFormat="1" ht="24.15" customHeight="1">
      <c r="A205" s="29"/>
      <c r="B205" s="30"/>
      <c r="C205" s="218" t="s">
        <v>242</v>
      </c>
      <c r="D205" s="218" t="s">
        <v>125</v>
      </c>
      <c r="E205" s="219" t="s">
        <v>718</v>
      </c>
      <c r="F205" s="220" t="s">
        <v>719</v>
      </c>
      <c r="G205" s="221" t="s">
        <v>695</v>
      </c>
      <c r="H205" s="222">
        <v>486.63999999999999</v>
      </c>
      <c r="I205" s="223">
        <v>1.1599999999999999</v>
      </c>
      <c r="J205" s="223">
        <f>ROUND(I205*H205,2)</f>
        <v>564.5</v>
      </c>
      <c r="K205" s="224"/>
      <c r="L205" s="35"/>
      <c r="M205" s="225" t="s">
        <v>1</v>
      </c>
      <c r="N205" s="226" t="s">
        <v>39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135</v>
      </c>
      <c r="AT205" s="229" t="s">
        <v>125</v>
      </c>
      <c r="AU205" s="229" t="s">
        <v>130</v>
      </c>
      <c r="AY205" s="14" t="s">
        <v>122</v>
      </c>
      <c r="BE205" s="230">
        <f>IF(N205="základná",J205,0)</f>
        <v>0</v>
      </c>
      <c r="BF205" s="230">
        <f>IF(N205="znížená",J205,0)</f>
        <v>564.5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130</v>
      </c>
      <c r="BK205" s="230">
        <f>ROUND(I205*H205,2)</f>
        <v>564.5</v>
      </c>
      <c r="BL205" s="14" t="s">
        <v>135</v>
      </c>
      <c r="BM205" s="229" t="s">
        <v>677</v>
      </c>
    </row>
    <row r="206" s="2" customFormat="1" ht="24.15" customHeight="1">
      <c r="A206" s="29"/>
      <c r="B206" s="30"/>
      <c r="C206" s="218" t="s">
        <v>678</v>
      </c>
      <c r="D206" s="218" t="s">
        <v>125</v>
      </c>
      <c r="E206" s="219" t="s">
        <v>722</v>
      </c>
      <c r="F206" s="220" t="s">
        <v>723</v>
      </c>
      <c r="G206" s="221" t="s">
        <v>695</v>
      </c>
      <c r="H206" s="222">
        <v>486.63999999999999</v>
      </c>
      <c r="I206" s="223">
        <v>15</v>
      </c>
      <c r="J206" s="223">
        <f>ROUND(I206*H206,2)</f>
        <v>7299.6000000000004</v>
      </c>
      <c r="K206" s="224"/>
      <c r="L206" s="35"/>
      <c r="M206" s="225" t="s">
        <v>1</v>
      </c>
      <c r="N206" s="226" t="s">
        <v>39</v>
      </c>
      <c r="O206" s="227">
        <v>0</v>
      </c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9" t="s">
        <v>135</v>
      </c>
      <c r="AT206" s="229" t="s">
        <v>125</v>
      </c>
      <c r="AU206" s="229" t="s">
        <v>130</v>
      </c>
      <c r="AY206" s="14" t="s">
        <v>122</v>
      </c>
      <c r="BE206" s="230">
        <f>IF(N206="základná",J206,0)</f>
        <v>0</v>
      </c>
      <c r="BF206" s="230">
        <f>IF(N206="znížená",J206,0)</f>
        <v>7299.6000000000004</v>
      </c>
      <c r="BG206" s="230">
        <f>IF(N206="zákl. prenesená",J206,0)</f>
        <v>0</v>
      </c>
      <c r="BH206" s="230">
        <f>IF(N206="zníž. prenesená",J206,0)</f>
        <v>0</v>
      </c>
      <c r="BI206" s="230">
        <f>IF(N206="nulová",J206,0)</f>
        <v>0</v>
      </c>
      <c r="BJ206" s="14" t="s">
        <v>130</v>
      </c>
      <c r="BK206" s="230">
        <f>ROUND(I206*H206,2)</f>
        <v>7299.6000000000004</v>
      </c>
      <c r="BL206" s="14" t="s">
        <v>135</v>
      </c>
      <c r="BM206" s="229" t="s">
        <v>681</v>
      </c>
    </row>
    <row r="207" s="2" customFormat="1" ht="16.5" customHeight="1">
      <c r="A207" s="29"/>
      <c r="B207" s="30"/>
      <c r="C207" s="218" t="s">
        <v>246</v>
      </c>
      <c r="D207" s="218" t="s">
        <v>125</v>
      </c>
      <c r="E207" s="219" t="s">
        <v>725</v>
      </c>
      <c r="F207" s="220" t="s">
        <v>726</v>
      </c>
      <c r="G207" s="221" t="s">
        <v>138</v>
      </c>
      <c r="H207" s="222">
        <v>2</v>
      </c>
      <c r="I207" s="223">
        <v>165</v>
      </c>
      <c r="J207" s="223">
        <f>ROUND(I207*H207,2)</f>
        <v>330</v>
      </c>
      <c r="K207" s="224"/>
      <c r="L207" s="35"/>
      <c r="M207" s="225" t="s">
        <v>1</v>
      </c>
      <c r="N207" s="226" t="s">
        <v>39</v>
      </c>
      <c r="O207" s="227">
        <v>0</v>
      </c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135</v>
      </c>
      <c r="AT207" s="229" t="s">
        <v>125</v>
      </c>
      <c r="AU207" s="229" t="s">
        <v>130</v>
      </c>
      <c r="AY207" s="14" t="s">
        <v>122</v>
      </c>
      <c r="BE207" s="230">
        <f>IF(N207="základná",J207,0)</f>
        <v>0</v>
      </c>
      <c r="BF207" s="230">
        <f>IF(N207="znížená",J207,0)</f>
        <v>330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130</v>
      </c>
      <c r="BK207" s="230">
        <f>ROUND(I207*H207,2)</f>
        <v>330</v>
      </c>
      <c r="BL207" s="14" t="s">
        <v>135</v>
      </c>
      <c r="BM207" s="229" t="s">
        <v>684</v>
      </c>
    </row>
    <row r="208" s="12" customFormat="1" ht="22.8" customHeight="1">
      <c r="A208" s="12"/>
      <c r="B208" s="203"/>
      <c r="C208" s="204"/>
      <c r="D208" s="205" t="s">
        <v>72</v>
      </c>
      <c r="E208" s="216" t="s">
        <v>728</v>
      </c>
      <c r="F208" s="216" t="s">
        <v>729</v>
      </c>
      <c r="G208" s="204"/>
      <c r="H208" s="204"/>
      <c r="I208" s="204"/>
      <c r="J208" s="217">
        <f>BK208</f>
        <v>6263.2700000000004</v>
      </c>
      <c r="K208" s="204"/>
      <c r="L208" s="208"/>
      <c r="M208" s="209"/>
      <c r="N208" s="210"/>
      <c r="O208" s="210"/>
      <c r="P208" s="211">
        <f>P209</f>
        <v>0</v>
      </c>
      <c r="Q208" s="210"/>
      <c r="R208" s="211">
        <f>R209</f>
        <v>0</v>
      </c>
      <c r="S208" s="210"/>
      <c r="T208" s="212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81</v>
      </c>
      <c r="AT208" s="214" t="s">
        <v>72</v>
      </c>
      <c r="AU208" s="214" t="s">
        <v>81</v>
      </c>
      <c r="AY208" s="213" t="s">
        <v>122</v>
      </c>
      <c r="BK208" s="215">
        <f>BK209</f>
        <v>6263.2700000000004</v>
      </c>
    </row>
    <row r="209" s="2" customFormat="1" ht="24.15" customHeight="1">
      <c r="A209" s="29"/>
      <c r="B209" s="30"/>
      <c r="C209" s="218" t="s">
        <v>685</v>
      </c>
      <c r="D209" s="218" t="s">
        <v>125</v>
      </c>
      <c r="E209" s="219" t="s">
        <v>731</v>
      </c>
      <c r="F209" s="220" t="s">
        <v>732</v>
      </c>
      <c r="G209" s="221" t="s">
        <v>695</v>
      </c>
      <c r="H209" s="222">
        <v>210.53</v>
      </c>
      <c r="I209" s="223">
        <v>29.75</v>
      </c>
      <c r="J209" s="223">
        <f>ROUND(I209*H209,2)</f>
        <v>6263.2700000000004</v>
      </c>
      <c r="K209" s="224"/>
      <c r="L209" s="35"/>
      <c r="M209" s="225" t="s">
        <v>1</v>
      </c>
      <c r="N209" s="226" t="s">
        <v>39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135</v>
      </c>
      <c r="AT209" s="229" t="s">
        <v>125</v>
      </c>
      <c r="AU209" s="229" t="s">
        <v>130</v>
      </c>
      <c r="AY209" s="14" t="s">
        <v>122</v>
      </c>
      <c r="BE209" s="230">
        <f>IF(N209="základná",J209,0)</f>
        <v>0</v>
      </c>
      <c r="BF209" s="230">
        <f>IF(N209="znížená",J209,0)</f>
        <v>6263.2700000000004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130</v>
      </c>
      <c r="BK209" s="230">
        <f>ROUND(I209*H209,2)</f>
        <v>6263.2700000000004</v>
      </c>
      <c r="BL209" s="14" t="s">
        <v>135</v>
      </c>
      <c r="BM209" s="229" t="s">
        <v>688</v>
      </c>
    </row>
    <row r="210" s="12" customFormat="1" ht="25.92" customHeight="1">
      <c r="A210" s="12"/>
      <c r="B210" s="203"/>
      <c r="C210" s="204"/>
      <c r="D210" s="205" t="s">
        <v>72</v>
      </c>
      <c r="E210" s="206" t="s">
        <v>306</v>
      </c>
      <c r="F210" s="206" t="s">
        <v>307</v>
      </c>
      <c r="G210" s="204"/>
      <c r="H210" s="204"/>
      <c r="I210" s="204"/>
      <c r="J210" s="207">
        <f>BK210</f>
        <v>156087.79999999999</v>
      </c>
      <c r="K210" s="204"/>
      <c r="L210" s="208"/>
      <c r="M210" s="209"/>
      <c r="N210" s="210"/>
      <c r="O210" s="210"/>
      <c r="P210" s="211">
        <f>P211+P218+P260+P271+P277+P289+P294+P303+P308</f>
        <v>0</v>
      </c>
      <c r="Q210" s="210"/>
      <c r="R210" s="211">
        <f>R211+R218+R260+R271+R277+R289+R294+R303+R308</f>
        <v>0</v>
      </c>
      <c r="S210" s="210"/>
      <c r="T210" s="212">
        <f>T211+T218+T260+T271+T277+T289+T294+T303+T308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130</v>
      </c>
      <c r="AT210" s="214" t="s">
        <v>72</v>
      </c>
      <c r="AU210" s="214" t="s">
        <v>73</v>
      </c>
      <c r="AY210" s="213" t="s">
        <v>122</v>
      </c>
      <c r="BK210" s="215">
        <f>BK211+BK218+BK260+BK271+BK277+BK289+BK294+BK303+BK308</f>
        <v>156087.79999999999</v>
      </c>
    </row>
    <row r="211" s="12" customFormat="1" ht="22.8" customHeight="1">
      <c r="A211" s="12"/>
      <c r="B211" s="203"/>
      <c r="C211" s="204"/>
      <c r="D211" s="205" t="s">
        <v>72</v>
      </c>
      <c r="E211" s="216" t="s">
        <v>734</v>
      </c>
      <c r="F211" s="216" t="s">
        <v>735</v>
      </c>
      <c r="G211" s="204"/>
      <c r="H211" s="204"/>
      <c r="I211" s="204"/>
      <c r="J211" s="217">
        <f>BK211</f>
        <v>3778.6999999999998</v>
      </c>
      <c r="K211" s="204"/>
      <c r="L211" s="208"/>
      <c r="M211" s="209"/>
      <c r="N211" s="210"/>
      <c r="O211" s="210"/>
      <c r="P211" s="211">
        <f>SUM(P212:P217)</f>
        <v>0</v>
      </c>
      <c r="Q211" s="210"/>
      <c r="R211" s="211">
        <f>SUM(R212:R217)</f>
        <v>0</v>
      </c>
      <c r="S211" s="210"/>
      <c r="T211" s="212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130</v>
      </c>
      <c r="AT211" s="214" t="s">
        <v>72</v>
      </c>
      <c r="AU211" s="214" t="s">
        <v>81</v>
      </c>
      <c r="AY211" s="213" t="s">
        <v>122</v>
      </c>
      <c r="BK211" s="215">
        <f>SUM(BK212:BK217)</f>
        <v>3778.6999999999998</v>
      </c>
    </row>
    <row r="212" s="2" customFormat="1" ht="24.15" customHeight="1">
      <c r="A212" s="29"/>
      <c r="B212" s="30"/>
      <c r="C212" s="218" t="s">
        <v>251</v>
      </c>
      <c r="D212" s="218" t="s">
        <v>125</v>
      </c>
      <c r="E212" s="219" t="s">
        <v>736</v>
      </c>
      <c r="F212" s="220" t="s">
        <v>737</v>
      </c>
      <c r="G212" s="221" t="s">
        <v>387</v>
      </c>
      <c r="H212" s="222">
        <v>133.80000000000001</v>
      </c>
      <c r="I212" s="223">
        <v>10.76</v>
      </c>
      <c r="J212" s="223">
        <f>ROUND(I212*H212,2)</f>
        <v>1439.6900000000001</v>
      </c>
      <c r="K212" s="224"/>
      <c r="L212" s="35"/>
      <c r="M212" s="225" t="s">
        <v>1</v>
      </c>
      <c r="N212" s="226" t="s">
        <v>39</v>
      </c>
      <c r="O212" s="227">
        <v>0</v>
      </c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9" t="s">
        <v>156</v>
      </c>
      <c r="AT212" s="229" t="s">
        <v>125</v>
      </c>
      <c r="AU212" s="229" t="s">
        <v>130</v>
      </c>
      <c r="AY212" s="14" t="s">
        <v>122</v>
      </c>
      <c r="BE212" s="230">
        <f>IF(N212="základná",J212,0)</f>
        <v>0</v>
      </c>
      <c r="BF212" s="230">
        <f>IF(N212="znížená",J212,0)</f>
        <v>1439.6900000000001</v>
      </c>
      <c r="BG212" s="230">
        <f>IF(N212="zákl. prenesená",J212,0)</f>
        <v>0</v>
      </c>
      <c r="BH212" s="230">
        <f>IF(N212="zníž. prenesená",J212,0)</f>
        <v>0</v>
      </c>
      <c r="BI212" s="230">
        <f>IF(N212="nulová",J212,0)</f>
        <v>0</v>
      </c>
      <c r="BJ212" s="14" t="s">
        <v>130</v>
      </c>
      <c r="BK212" s="230">
        <f>ROUND(I212*H212,2)</f>
        <v>1439.6900000000001</v>
      </c>
      <c r="BL212" s="14" t="s">
        <v>156</v>
      </c>
      <c r="BM212" s="229" t="s">
        <v>691</v>
      </c>
    </row>
    <row r="213" s="2" customFormat="1" ht="24.15" customHeight="1">
      <c r="A213" s="29"/>
      <c r="B213" s="30"/>
      <c r="C213" s="218" t="s">
        <v>692</v>
      </c>
      <c r="D213" s="218" t="s">
        <v>125</v>
      </c>
      <c r="E213" s="219" t="s">
        <v>740</v>
      </c>
      <c r="F213" s="220" t="s">
        <v>741</v>
      </c>
      <c r="G213" s="221" t="s">
        <v>387</v>
      </c>
      <c r="H213" s="222">
        <v>133.80000000000001</v>
      </c>
      <c r="I213" s="223">
        <v>3.27</v>
      </c>
      <c r="J213" s="223">
        <f>ROUND(I213*H213,2)</f>
        <v>437.52999999999997</v>
      </c>
      <c r="K213" s="224"/>
      <c r="L213" s="35"/>
      <c r="M213" s="225" t="s">
        <v>1</v>
      </c>
      <c r="N213" s="226" t="s">
        <v>39</v>
      </c>
      <c r="O213" s="227">
        <v>0</v>
      </c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29" t="s">
        <v>156</v>
      </c>
      <c r="AT213" s="229" t="s">
        <v>125</v>
      </c>
      <c r="AU213" s="229" t="s">
        <v>130</v>
      </c>
      <c r="AY213" s="14" t="s">
        <v>122</v>
      </c>
      <c r="BE213" s="230">
        <f>IF(N213="základná",J213,0)</f>
        <v>0</v>
      </c>
      <c r="BF213" s="230">
        <f>IF(N213="znížená",J213,0)</f>
        <v>437.52999999999997</v>
      </c>
      <c r="BG213" s="230">
        <f>IF(N213="zákl. prenesená",J213,0)</f>
        <v>0</v>
      </c>
      <c r="BH213" s="230">
        <f>IF(N213="zníž. prenesená",J213,0)</f>
        <v>0</v>
      </c>
      <c r="BI213" s="230">
        <f>IF(N213="nulová",J213,0)</f>
        <v>0</v>
      </c>
      <c r="BJ213" s="14" t="s">
        <v>130</v>
      </c>
      <c r="BK213" s="230">
        <f>ROUND(I213*H213,2)</f>
        <v>437.52999999999997</v>
      </c>
      <c r="BL213" s="14" t="s">
        <v>156</v>
      </c>
      <c r="BM213" s="229" t="s">
        <v>696</v>
      </c>
    </row>
    <row r="214" s="2" customFormat="1" ht="37.8" customHeight="1">
      <c r="A214" s="29"/>
      <c r="B214" s="30"/>
      <c r="C214" s="231" t="s">
        <v>254</v>
      </c>
      <c r="D214" s="231" t="s">
        <v>119</v>
      </c>
      <c r="E214" s="232" t="s">
        <v>743</v>
      </c>
      <c r="F214" s="233" t="s">
        <v>744</v>
      </c>
      <c r="G214" s="234" t="s">
        <v>387</v>
      </c>
      <c r="H214" s="235">
        <v>153.87000000000001</v>
      </c>
      <c r="I214" s="236">
        <v>1.8600000000000001</v>
      </c>
      <c r="J214" s="236">
        <f>ROUND(I214*H214,2)</f>
        <v>286.19999999999999</v>
      </c>
      <c r="K214" s="237"/>
      <c r="L214" s="238"/>
      <c r="M214" s="239" t="s">
        <v>1</v>
      </c>
      <c r="N214" s="240" t="s">
        <v>39</v>
      </c>
      <c r="O214" s="227">
        <v>0</v>
      </c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29" t="s">
        <v>183</v>
      </c>
      <c r="AT214" s="229" t="s">
        <v>119</v>
      </c>
      <c r="AU214" s="229" t="s">
        <v>130</v>
      </c>
      <c r="AY214" s="14" t="s">
        <v>122</v>
      </c>
      <c r="BE214" s="230">
        <f>IF(N214="základná",J214,0)</f>
        <v>0</v>
      </c>
      <c r="BF214" s="230">
        <f>IF(N214="znížená",J214,0)</f>
        <v>286.19999999999999</v>
      </c>
      <c r="BG214" s="230">
        <f>IF(N214="zákl. prenesená",J214,0)</f>
        <v>0</v>
      </c>
      <c r="BH214" s="230">
        <f>IF(N214="zníž. prenesená",J214,0)</f>
        <v>0</v>
      </c>
      <c r="BI214" s="230">
        <f>IF(N214="nulová",J214,0)</f>
        <v>0</v>
      </c>
      <c r="BJ214" s="14" t="s">
        <v>130</v>
      </c>
      <c r="BK214" s="230">
        <f>ROUND(I214*H214,2)</f>
        <v>286.19999999999999</v>
      </c>
      <c r="BL214" s="14" t="s">
        <v>156</v>
      </c>
      <c r="BM214" s="229" t="s">
        <v>699</v>
      </c>
    </row>
    <row r="215" s="2" customFormat="1" ht="24.15" customHeight="1">
      <c r="A215" s="29"/>
      <c r="B215" s="30"/>
      <c r="C215" s="218" t="s">
        <v>700</v>
      </c>
      <c r="D215" s="218" t="s">
        <v>125</v>
      </c>
      <c r="E215" s="219" t="s">
        <v>747</v>
      </c>
      <c r="F215" s="220" t="s">
        <v>748</v>
      </c>
      <c r="G215" s="221" t="s">
        <v>387</v>
      </c>
      <c r="H215" s="222">
        <v>133.80000000000001</v>
      </c>
      <c r="I215" s="223">
        <v>4.5499999999999998</v>
      </c>
      <c r="J215" s="223">
        <f>ROUND(I215*H215,2)</f>
        <v>608.78999999999996</v>
      </c>
      <c r="K215" s="224"/>
      <c r="L215" s="35"/>
      <c r="M215" s="225" t="s">
        <v>1</v>
      </c>
      <c r="N215" s="226" t="s">
        <v>39</v>
      </c>
      <c r="O215" s="227">
        <v>0</v>
      </c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9" t="s">
        <v>156</v>
      </c>
      <c r="AT215" s="229" t="s">
        <v>125</v>
      </c>
      <c r="AU215" s="229" t="s">
        <v>130</v>
      </c>
      <c r="AY215" s="14" t="s">
        <v>122</v>
      </c>
      <c r="BE215" s="230">
        <f>IF(N215="základná",J215,0)</f>
        <v>0</v>
      </c>
      <c r="BF215" s="230">
        <f>IF(N215="znížená",J215,0)</f>
        <v>608.78999999999996</v>
      </c>
      <c r="BG215" s="230">
        <f>IF(N215="zákl. prenesená",J215,0)</f>
        <v>0</v>
      </c>
      <c r="BH215" s="230">
        <f>IF(N215="zníž. prenesená",J215,0)</f>
        <v>0</v>
      </c>
      <c r="BI215" s="230">
        <f>IF(N215="nulová",J215,0)</f>
        <v>0</v>
      </c>
      <c r="BJ215" s="14" t="s">
        <v>130</v>
      </c>
      <c r="BK215" s="230">
        <f>ROUND(I215*H215,2)</f>
        <v>608.78999999999996</v>
      </c>
      <c r="BL215" s="14" t="s">
        <v>156</v>
      </c>
      <c r="BM215" s="229" t="s">
        <v>703</v>
      </c>
    </row>
    <row r="216" s="2" customFormat="1" ht="24.15" customHeight="1">
      <c r="A216" s="29"/>
      <c r="B216" s="30"/>
      <c r="C216" s="231" t="s">
        <v>258</v>
      </c>
      <c r="D216" s="231" t="s">
        <v>119</v>
      </c>
      <c r="E216" s="232" t="s">
        <v>750</v>
      </c>
      <c r="F216" s="233" t="s">
        <v>751</v>
      </c>
      <c r="G216" s="234" t="s">
        <v>387</v>
      </c>
      <c r="H216" s="235">
        <v>160.56</v>
      </c>
      <c r="I216" s="236">
        <v>5.6500000000000004</v>
      </c>
      <c r="J216" s="236">
        <f>ROUND(I216*H216,2)</f>
        <v>907.15999999999997</v>
      </c>
      <c r="K216" s="237"/>
      <c r="L216" s="238"/>
      <c r="M216" s="239" t="s">
        <v>1</v>
      </c>
      <c r="N216" s="240" t="s">
        <v>39</v>
      </c>
      <c r="O216" s="227">
        <v>0</v>
      </c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29" t="s">
        <v>183</v>
      </c>
      <c r="AT216" s="229" t="s">
        <v>119</v>
      </c>
      <c r="AU216" s="229" t="s">
        <v>130</v>
      </c>
      <c r="AY216" s="14" t="s">
        <v>122</v>
      </c>
      <c r="BE216" s="230">
        <f>IF(N216="základná",J216,0)</f>
        <v>0</v>
      </c>
      <c r="BF216" s="230">
        <f>IF(N216="znížená",J216,0)</f>
        <v>907.15999999999997</v>
      </c>
      <c r="BG216" s="230">
        <f>IF(N216="zákl. prenesená",J216,0)</f>
        <v>0</v>
      </c>
      <c r="BH216" s="230">
        <f>IF(N216="zníž. prenesená",J216,0)</f>
        <v>0</v>
      </c>
      <c r="BI216" s="230">
        <f>IF(N216="nulová",J216,0)</f>
        <v>0</v>
      </c>
      <c r="BJ216" s="14" t="s">
        <v>130</v>
      </c>
      <c r="BK216" s="230">
        <f>ROUND(I216*H216,2)</f>
        <v>907.15999999999997</v>
      </c>
      <c r="BL216" s="14" t="s">
        <v>156</v>
      </c>
      <c r="BM216" s="229" t="s">
        <v>706</v>
      </c>
    </row>
    <row r="217" s="2" customFormat="1" ht="24.15" customHeight="1">
      <c r="A217" s="29"/>
      <c r="B217" s="30"/>
      <c r="C217" s="218" t="s">
        <v>707</v>
      </c>
      <c r="D217" s="218" t="s">
        <v>125</v>
      </c>
      <c r="E217" s="219" t="s">
        <v>754</v>
      </c>
      <c r="F217" s="220" t="s">
        <v>755</v>
      </c>
      <c r="G217" s="221" t="s">
        <v>250</v>
      </c>
      <c r="H217" s="222">
        <v>36.789999999999999</v>
      </c>
      <c r="I217" s="223">
        <v>2.7000000000000002</v>
      </c>
      <c r="J217" s="223">
        <f>ROUND(I217*H217,2)</f>
        <v>99.329999999999998</v>
      </c>
      <c r="K217" s="224"/>
      <c r="L217" s="35"/>
      <c r="M217" s="225" t="s">
        <v>1</v>
      </c>
      <c r="N217" s="226" t="s">
        <v>39</v>
      </c>
      <c r="O217" s="227">
        <v>0</v>
      </c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9" t="s">
        <v>156</v>
      </c>
      <c r="AT217" s="229" t="s">
        <v>125</v>
      </c>
      <c r="AU217" s="229" t="s">
        <v>130</v>
      </c>
      <c r="AY217" s="14" t="s">
        <v>122</v>
      </c>
      <c r="BE217" s="230">
        <f>IF(N217="základná",J217,0)</f>
        <v>0</v>
      </c>
      <c r="BF217" s="230">
        <f>IF(N217="znížená",J217,0)</f>
        <v>99.329999999999998</v>
      </c>
      <c r="BG217" s="230">
        <f>IF(N217="zákl. prenesená",J217,0)</f>
        <v>0</v>
      </c>
      <c r="BH217" s="230">
        <f>IF(N217="zníž. prenesená",J217,0)</f>
        <v>0</v>
      </c>
      <c r="BI217" s="230">
        <f>IF(N217="nulová",J217,0)</f>
        <v>0</v>
      </c>
      <c r="BJ217" s="14" t="s">
        <v>130</v>
      </c>
      <c r="BK217" s="230">
        <f>ROUND(I217*H217,2)</f>
        <v>99.329999999999998</v>
      </c>
      <c r="BL217" s="14" t="s">
        <v>156</v>
      </c>
      <c r="BM217" s="229" t="s">
        <v>710</v>
      </c>
    </row>
    <row r="218" s="12" customFormat="1" ht="22.8" customHeight="1">
      <c r="A218" s="12"/>
      <c r="B218" s="203"/>
      <c r="C218" s="204"/>
      <c r="D218" s="205" t="s">
        <v>72</v>
      </c>
      <c r="E218" s="216" t="s">
        <v>757</v>
      </c>
      <c r="F218" s="216" t="s">
        <v>758</v>
      </c>
      <c r="G218" s="204"/>
      <c r="H218" s="204"/>
      <c r="I218" s="204"/>
      <c r="J218" s="217">
        <f>BK218</f>
        <v>45853.55000000001</v>
      </c>
      <c r="K218" s="204"/>
      <c r="L218" s="208"/>
      <c r="M218" s="209"/>
      <c r="N218" s="210"/>
      <c r="O218" s="210"/>
      <c r="P218" s="211">
        <f>SUM(P219:P259)</f>
        <v>0</v>
      </c>
      <c r="Q218" s="210"/>
      <c r="R218" s="211">
        <f>SUM(R219:R259)</f>
        <v>0</v>
      </c>
      <c r="S218" s="210"/>
      <c r="T218" s="212">
        <f>SUM(T219:T259)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130</v>
      </c>
      <c r="AT218" s="214" t="s">
        <v>72</v>
      </c>
      <c r="AU218" s="214" t="s">
        <v>81</v>
      </c>
      <c r="AY218" s="213" t="s">
        <v>122</v>
      </c>
      <c r="BK218" s="215">
        <f>SUM(BK219:BK259)</f>
        <v>45853.55000000001</v>
      </c>
    </row>
    <row r="219" s="2" customFormat="1" ht="24.15" customHeight="1">
      <c r="A219" s="29"/>
      <c r="B219" s="30"/>
      <c r="C219" s="218" t="s">
        <v>263</v>
      </c>
      <c r="D219" s="218" t="s">
        <v>125</v>
      </c>
      <c r="E219" s="219" t="s">
        <v>1098</v>
      </c>
      <c r="F219" s="220" t="s">
        <v>1099</v>
      </c>
      <c r="G219" s="221" t="s">
        <v>387</v>
      </c>
      <c r="H219" s="222">
        <v>685.60000000000002</v>
      </c>
      <c r="I219" s="223">
        <v>0.80000000000000004</v>
      </c>
      <c r="J219" s="223">
        <f>ROUND(I219*H219,2)</f>
        <v>548.48000000000002</v>
      </c>
      <c r="K219" s="224"/>
      <c r="L219" s="35"/>
      <c r="M219" s="225" t="s">
        <v>1</v>
      </c>
      <c r="N219" s="226" t="s">
        <v>39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9" t="s">
        <v>156</v>
      </c>
      <c r="AT219" s="229" t="s">
        <v>125</v>
      </c>
      <c r="AU219" s="229" t="s">
        <v>130</v>
      </c>
      <c r="AY219" s="14" t="s">
        <v>122</v>
      </c>
      <c r="BE219" s="230">
        <f>IF(N219="základná",J219,0)</f>
        <v>0</v>
      </c>
      <c r="BF219" s="230">
        <f>IF(N219="znížená",J219,0)</f>
        <v>548.48000000000002</v>
      </c>
      <c r="BG219" s="230">
        <f>IF(N219="zákl. prenesená",J219,0)</f>
        <v>0</v>
      </c>
      <c r="BH219" s="230">
        <f>IF(N219="zníž. prenesená",J219,0)</f>
        <v>0</v>
      </c>
      <c r="BI219" s="230">
        <f>IF(N219="nulová",J219,0)</f>
        <v>0</v>
      </c>
      <c r="BJ219" s="14" t="s">
        <v>130</v>
      </c>
      <c r="BK219" s="230">
        <f>ROUND(I219*H219,2)</f>
        <v>548.48000000000002</v>
      </c>
      <c r="BL219" s="14" t="s">
        <v>156</v>
      </c>
      <c r="BM219" s="229" t="s">
        <v>713</v>
      </c>
    </row>
    <row r="220" s="2" customFormat="1" ht="24.15" customHeight="1">
      <c r="A220" s="29"/>
      <c r="B220" s="30"/>
      <c r="C220" s="218" t="s">
        <v>714</v>
      </c>
      <c r="D220" s="218" t="s">
        <v>125</v>
      </c>
      <c r="E220" s="219" t="s">
        <v>1100</v>
      </c>
      <c r="F220" s="220" t="s">
        <v>1101</v>
      </c>
      <c r="G220" s="221" t="s">
        <v>387</v>
      </c>
      <c r="H220" s="222">
        <v>6856</v>
      </c>
      <c r="I220" s="223">
        <v>0.070000000000000007</v>
      </c>
      <c r="J220" s="223">
        <f>ROUND(I220*H220,2)</f>
        <v>479.92000000000002</v>
      </c>
      <c r="K220" s="224"/>
      <c r="L220" s="35"/>
      <c r="M220" s="225" t="s">
        <v>1</v>
      </c>
      <c r="N220" s="226" t="s">
        <v>39</v>
      </c>
      <c r="O220" s="227">
        <v>0</v>
      </c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9" t="s">
        <v>156</v>
      </c>
      <c r="AT220" s="229" t="s">
        <v>125</v>
      </c>
      <c r="AU220" s="229" t="s">
        <v>130</v>
      </c>
      <c r="AY220" s="14" t="s">
        <v>122</v>
      </c>
      <c r="BE220" s="230">
        <f>IF(N220="základná",J220,0)</f>
        <v>0</v>
      </c>
      <c r="BF220" s="230">
        <f>IF(N220="znížená",J220,0)</f>
        <v>479.92000000000002</v>
      </c>
      <c r="BG220" s="230">
        <f>IF(N220="zákl. prenesená",J220,0)</f>
        <v>0</v>
      </c>
      <c r="BH220" s="230">
        <f>IF(N220="zníž. prenesená",J220,0)</f>
        <v>0</v>
      </c>
      <c r="BI220" s="230">
        <f>IF(N220="nulová",J220,0)</f>
        <v>0</v>
      </c>
      <c r="BJ220" s="14" t="s">
        <v>130</v>
      </c>
      <c r="BK220" s="230">
        <f>ROUND(I220*H220,2)</f>
        <v>479.92000000000002</v>
      </c>
      <c r="BL220" s="14" t="s">
        <v>156</v>
      </c>
      <c r="BM220" s="229" t="s">
        <v>717</v>
      </c>
    </row>
    <row r="221" s="2" customFormat="1" ht="24.15" customHeight="1">
      <c r="A221" s="29"/>
      <c r="B221" s="30"/>
      <c r="C221" s="218" t="s">
        <v>269</v>
      </c>
      <c r="D221" s="218" t="s">
        <v>125</v>
      </c>
      <c r="E221" s="219" t="s">
        <v>1102</v>
      </c>
      <c r="F221" s="220" t="s">
        <v>760</v>
      </c>
      <c r="G221" s="221" t="s">
        <v>387</v>
      </c>
      <c r="H221" s="222">
        <v>685.60000000000002</v>
      </c>
      <c r="I221" s="223">
        <v>0.44</v>
      </c>
      <c r="J221" s="223">
        <f>ROUND(I221*H221,2)</f>
        <v>301.66000000000003</v>
      </c>
      <c r="K221" s="224"/>
      <c r="L221" s="35"/>
      <c r="M221" s="225" t="s">
        <v>1</v>
      </c>
      <c r="N221" s="226" t="s">
        <v>39</v>
      </c>
      <c r="O221" s="227">
        <v>0</v>
      </c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29" t="s">
        <v>156</v>
      </c>
      <c r="AT221" s="229" t="s">
        <v>125</v>
      </c>
      <c r="AU221" s="229" t="s">
        <v>130</v>
      </c>
      <c r="AY221" s="14" t="s">
        <v>122</v>
      </c>
      <c r="BE221" s="230">
        <f>IF(N221="základná",J221,0)</f>
        <v>0</v>
      </c>
      <c r="BF221" s="230">
        <f>IF(N221="znížená",J221,0)</f>
        <v>301.66000000000003</v>
      </c>
      <c r="BG221" s="230">
        <f>IF(N221="zákl. prenesená",J221,0)</f>
        <v>0</v>
      </c>
      <c r="BH221" s="230">
        <f>IF(N221="zníž. prenesená",J221,0)</f>
        <v>0</v>
      </c>
      <c r="BI221" s="230">
        <f>IF(N221="nulová",J221,0)</f>
        <v>0</v>
      </c>
      <c r="BJ221" s="14" t="s">
        <v>130</v>
      </c>
      <c r="BK221" s="230">
        <f>ROUND(I221*H221,2)</f>
        <v>301.66000000000003</v>
      </c>
      <c r="BL221" s="14" t="s">
        <v>156</v>
      </c>
      <c r="BM221" s="229" t="s">
        <v>720</v>
      </c>
    </row>
    <row r="222" s="2" customFormat="1" ht="24.15" customHeight="1">
      <c r="A222" s="29"/>
      <c r="B222" s="30"/>
      <c r="C222" s="218" t="s">
        <v>721</v>
      </c>
      <c r="D222" s="218" t="s">
        <v>125</v>
      </c>
      <c r="E222" s="219" t="s">
        <v>1103</v>
      </c>
      <c r="F222" s="220" t="s">
        <v>1104</v>
      </c>
      <c r="G222" s="221" t="s">
        <v>387</v>
      </c>
      <c r="H222" s="222">
        <v>685.60000000000002</v>
      </c>
      <c r="I222" s="223">
        <v>0.78000000000000003</v>
      </c>
      <c r="J222" s="223">
        <f>ROUND(I222*H222,2)</f>
        <v>534.76999999999998</v>
      </c>
      <c r="K222" s="224"/>
      <c r="L222" s="35"/>
      <c r="M222" s="225" t="s">
        <v>1</v>
      </c>
      <c r="N222" s="226" t="s">
        <v>39</v>
      </c>
      <c r="O222" s="227">
        <v>0</v>
      </c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9" t="s">
        <v>156</v>
      </c>
      <c r="AT222" s="229" t="s">
        <v>125</v>
      </c>
      <c r="AU222" s="229" t="s">
        <v>130</v>
      </c>
      <c r="AY222" s="14" t="s">
        <v>122</v>
      </c>
      <c r="BE222" s="230">
        <f>IF(N222="základná",J222,0)</f>
        <v>0</v>
      </c>
      <c r="BF222" s="230">
        <f>IF(N222="znížená",J222,0)</f>
        <v>534.76999999999998</v>
      </c>
      <c r="BG222" s="230">
        <f>IF(N222="zákl. prenesená",J222,0)</f>
        <v>0</v>
      </c>
      <c r="BH222" s="230">
        <f>IF(N222="zníž. prenesená",J222,0)</f>
        <v>0</v>
      </c>
      <c r="BI222" s="230">
        <f>IF(N222="nulová",J222,0)</f>
        <v>0</v>
      </c>
      <c r="BJ222" s="14" t="s">
        <v>130</v>
      </c>
      <c r="BK222" s="230">
        <f>ROUND(I222*H222,2)</f>
        <v>534.76999999999998</v>
      </c>
      <c r="BL222" s="14" t="s">
        <v>156</v>
      </c>
      <c r="BM222" s="229" t="s">
        <v>724</v>
      </c>
    </row>
    <row r="223" s="2" customFormat="1" ht="24.15" customHeight="1">
      <c r="A223" s="29"/>
      <c r="B223" s="30"/>
      <c r="C223" s="231" t="s">
        <v>287</v>
      </c>
      <c r="D223" s="231" t="s">
        <v>119</v>
      </c>
      <c r="E223" s="232" t="s">
        <v>1105</v>
      </c>
      <c r="F223" s="233" t="s">
        <v>1106</v>
      </c>
      <c r="G223" s="234" t="s">
        <v>1107</v>
      </c>
      <c r="H223" s="235">
        <v>171.40000000000001</v>
      </c>
      <c r="I223" s="236">
        <v>4.7199999999999998</v>
      </c>
      <c r="J223" s="236">
        <f>ROUND(I223*H223,2)</f>
        <v>809.00999999999999</v>
      </c>
      <c r="K223" s="237"/>
      <c r="L223" s="238"/>
      <c r="M223" s="239" t="s">
        <v>1</v>
      </c>
      <c r="N223" s="240" t="s">
        <v>39</v>
      </c>
      <c r="O223" s="227">
        <v>0</v>
      </c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29" t="s">
        <v>183</v>
      </c>
      <c r="AT223" s="229" t="s">
        <v>119</v>
      </c>
      <c r="AU223" s="229" t="s">
        <v>130</v>
      </c>
      <c r="AY223" s="14" t="s">
        <v>122</v>
      </c>
      <c r="BE223" s="230">
        <f>IF(N223="základná",J223,0)</f>
        <v>0</v>
      </c>
      <c r="BF223" s="230">
        <f>IF(N223="znížená",J223,0)</f>
        <v>809.00999999999999</v>
      </c>
      <c r="BG223" s="230">
        <f>IF(N223="zákl. prenesená",J223,0)</f>
        <v>0</v>
      </c>
      <c r="BH223" s="230">
        <f>IF(N223="zníž. prenesená",J223,0)</f>
        <v>0</v>
      </c>
      <c r="BI223" s="230">
        <f>IF(N223="nulová",J223,0)</f>
        <v>0</v>
      </c>
      <c r="BJ223" s="14" t="s">
        <v>130</v>
      </c>
      <c r="BK223" s="230">
        <f>ROUND(I223*H223,2)</f>
        <v>809.00999999999999</v>
      </c>
      <c r="BL223" s="14" t="s">
        <v>156</v>
      </c>
      <c r="BM223" s="229" t="s">
        <v>727</v>
      </c>
    </row>
    <row r="224" s="2" customFormat="1" ht="33" customHeight="1">
      <c r="A224" s="29"/>
      <c r="B224" s="30"/>
      <c r="C224" s="218" t="s">
        <v>730</v>
      </c>
      <c r="D224" s="218" t="s">
        <v>125</v>
      </c>
      <c r="E224" s="219" t="s">
        <v>763</v>
      </c>
      <c r="F224" s="220" t="s">
        <v>764</v>
      </c>
      <c r="G224" s="221" t="s">
        <v>387</v>
      </c>
      <c r="H224" s="222">
        <v>685.60000000000002</v>
      </c>
      <c r="I224" s="223">
        <v>4.3499999999999996</v>
      </c>
      <c r="J224" s="223">
        <f>ROUND(I224*H224,2)</f>
        <v>2982.3600000000001</v>
      </c>
      <c r="K224" s="224"/>
      <c r="L224" s="35"/>
      <c r="M224" s="225" t="s">
        <v>1</v>
      </c>
      <c r="N224" s="226" t="s">
        <v>39</v>
      </c>
      <c r="O224" s="227">
        <v>0</v>
      </c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9" t="s">
        <v>156</v>
      </c>
      <c r="AT224" s="229" t="s">
        <v>125</v>
      </c>
      <c r="AU224" s="229" t="s">
        <v>130</v>
      </c>
      <c r="AY224" s="14" t="s">
        <v>122</v>
      </c>
      <c r="BE224" s="230">
        <f>IF(N224="základná",J224,0)</f>
        <v>0</v>
      </c>
      <c r="BF224" s="230">
        <f>IF(N224="znížená",J224,0)</f>
        <v>2982.3600000000001</v>
      </c>
      <c r="BG224" s="230">
        <f>IF(N224="zákl. prenesená",J224,0)</f>
        <v>0</v>
      </c>
      <c r="BH224" s="230">
        <f>IF(N224="zníž. prenesená",J224,0)</f>
        <v>0</v>
      </c>
      <c r="BI224" s="230">
        <f>IF(N224="nulová",J224,0)</f>
        <v>0</v>
      </c>
      <c r="BJ224" s="14" t="s">
        <v>130</v>
      </c>
      <c r="BK224" s="230">
        <f>ROUND(I224*H224,2)</f>
        <v>2982.3600000000001</v>
      </c>
      <c r="BL224" s="14" t="s">
        <v>156</v>
      </c>
      <c r="BM224" s="229" t="s">
        <v>733</v>
      </c>
    </row>
    <row r="225" s="2" customFormat="1" ht="24.15" customHeight="1">
      <c r="A225" s="29"/>
      <c r="B225" s="30"/>
      <c r="C225" s="231" t="s">
        <v>289</v>
      </c>
      <c r="D225" s="231" t="s">
        <v>119</v>
      </c>
      <c r="E225" s="232" t="s">
        <v>750</v>
      </c>
      <c r="F225" s="233" t="s">
        <v>751</v>
      </c>
      <c r="G225" s="234" t="s">
        <v>387</v>
      </c>
      <c r="H225" s="235">
        <v>788.44000000000005</v>
      </c>
      <c r="I225" s="236">
        <v>5.6500000000000004</v>
      </c>
      <c r="J225" s="236">
        <f>ROUND(I225*H225,2)</f>
        <v>4454.6899999999996</v>
      </c>
      <c r="K225" s="237"/>
      <c r="L225" s="238"/>
      <c r="M225" s="239" t="s">
        <v>1</v>
      </c>
      <c r="N225" s="240" t="s">
        <v>39</v>
      </c>
      <c r="O225" s="227">
        <v>0</v>
      </c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9" t="s">
        <v>183</v>
      </c>
      <c r="AT225" s="229" t="s">
        <v>119</v>
      </c>
      <c r="AU225" s="229" t="s">
        <v>130</v>
      </c>
      <c r="AY225" s="14" t="s">
        <v>122</v>
      </c>
      <c r="BE225" s="230">
        <f>IF(N225="základná",J225,0)</f>
        <v>0</v>
      </c>
      <c r="BF225" s="230">
        <f>IF(N225="znížená",J225,0)</f>
        <v>4454.6899999999996</v>
      </c>
      <c r="BG225" s="230">
        <f>IF(N225="zákl. prenesená",J225,0)</f>
        <v>0</v>
      </c>
      <c r="BH225" s="230">
        <f>IF(N225="zníž. prenesená",J225,0)</f>
        <v>0</v>
      </c>
      <c r="BI225" s="230">
        <f>IF(N225="nulová",J225,0)</f>
        <v>0</v>
      </c>
      <c r="BJ225" s="14" t="s">
        <v>130</v>
      </c>
      <c r="BK225" s="230">
        <f>ROUND(I225*H225,2)</f>
        <v>4454.6899999999996</v>
      </c>
      <c r="BL225" s="14" t="s">
        <v>156</v>
      </c>
      <c r="BM225" s="229" t="s">
        <v>738</v>
      </c>
    </row>
    <row r="226" s="2" customFormat="1" ht="37.8" customHeight="1">
      <c r="A226" s="29"/>
      <c r="B226" s="30"/>
      <c r="C226" s="218" t="s">
        <v>739</v>
      </c>
      <c r="D226" s="218" t="s">
        <v>125</v>
      </c>
      <c r="E226" s="219" t="s">
        <v>768</v>
      </c>
      <c r="F226" s="220" t="s">
        <v>769</v>
      </c>
      <c r="G226" s="221" t="s">
        <v>387</v>
      </c>
      <c r="H226" s="222">
        <v>685.60000000000002</v>
      </c>
      <c r="I226" s="223">
        <v>5.1299999999999999</v>
      </c>
      <c r="J226" s="223">
        <f>ROUND(I226*H226,2)</f>
        <v>3517.1300000000001</v>
      </c>
      <c r="K226" s="224"/>
      <c r="L226" s="35"/>
      <c r="M226" s="225" t="s">
        <v>1</v>
      </c>
      <c r="N226" s="226" t="s">
        <v>39</v>
      </c>
      <c r="O226" s="227">
        <v>0</v>
      </c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29" t="s">
        <v>156</v>
      </c>
      <c r="AT226" s="229" t="s">
        <v>125</v>
      </c>
      <c r="AU226" s="229" t="s">
        <v>130</v>
      </c>
      <c r="AY226" s="14" t="s">
        <v>122</v>
      </c>
      <c r="BE226" s="230">
        <f>IF(N226="základná",J226,0)</f>
        <v>0</v>
      </c>
      <c r="BF226" s="230">
        <f>IF(N226="znížená",J226,0)</f>
        <v>3517.1300000000001</v>
      </c>
      <c r="BG226" s="230">
        <f>IF(N226="zákl. prenesená",J226,0)</f>
        <v>0</v>
      </c>
      <c r="BH226" s="230">
        <f>IF(N226="zníž. prenesená",J226,0)</f>
        <v>0</v>
      </c>
      <c r="BI226" s="230">
        <f>IF(N226="nulová",J226,0)</f>
        <v>0</v>
      </c>
      <c r="BJ226" s="14" t="s">
        <v>130</v>
      </c>
      <c r="BK226" s="230">
        <f>ROUND(I226*H226,2)</f>
        <v>3517.1300000000001</v>
      </c>
      <c r="BL226" s="14" t="s">
        <v>156</v>
      </c>
      <c r="BM226" s="229" t="s">
        <v>742</v>
      </c>
    </row>
    <row r="227" s="2" customFormat="1" ht="24.15" customHeight="1">
      <c r="A227" s="29"/>
      <c r="B227" s="30"/>
      <c r="C227" s="231" t="s">
        <v>290</v>
      </c>
      <c r="D227" s="231" t="s">
        <v>119</v>
      </c>
      <c r="E227" s="232" t="s">
        <v>771</v>
      </c>
      <c r="F227" s="233" t="s">
        <v>772</v>
      </c>
      <c r="G227" s="234" t="s">
        <v>387</v>
      </c>
      <c r="H227" s="235">
        <v>788.44000000000005</v>
      </c>
      <c r="I227" s="236">
        <v>10.789999999999999</v>
      </c>
      <c r="J227" s="236">
        <f>ROUND(I227*H227,2)</f>
        <v>8507.2700000000004</v>
      </c>
      <c r="K227" s="237"/>
      <c r="L227" s="238"/>
      <c r="M227" s="239" t="s">
        <v>1</v>
      </c>
      <c r="N227" s="240" t="s">
        <v>39</v>
      </c>
      <c r="O227" s="227">
        <v>0</v>
      </c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29" t="s">
        <v>183</v>
      </c>
      <c r="AT227" s="229" t="s">
        <v>119</v>
      </c>
      <c r="AU227" s="229" t="s">
        <v>130</v>
      </c>
      <c r="AY227" s="14" t="s">
        <v>122</v>
      </c>
      <c r="BE227" s="230">
        <f>IF(N227="základná",J227,0)</f>
        <v>0</v>
      </c>
      <c r="BF227" s="230">
        <f>IF(N227="znížená",J227,0)</f>
        <v>8507.2700000000004</v>
      </c>
      <c r="BG227" s="230">
        <f>IF(N227="zákl. prenesená",J227,0)</f>
        <v>0</v>
      </c>
      <c r="BH227" s="230">
        <f>IF(N227="zníž. prenesená",J227,0)</f>
        <v>0</v>
      </c>
      <c r="BI227" s="230">
        <f>IF(N227="nulová",J227,0)</f>
        <v>0</v>
      </c>
      <c r="BJ227" s="14" t="s">
        <v>130</v>
      </c>
      <c r="BK227" s="230">
        <f>ROUND(I227*H227,2)</f>
        <v>8507.2700000000004</v>
      </c>
      <c r="BL227" s="14" t="s">
        <v>156</v>
      </c>
      <c r="BM227" s="229" t="s">
        <v>745</v>
      </c>
    </row>
    <row r="228" s="2" customFormat="1" ht="21.75" customHeight="1">
      <c r="A228" s="29"/>
      <c r="B228" s="30"/>
      <c r="C228" s="231" t="s">
        <v>746</v>
      </c>
      <c r="D228" s="231" t="s">
        <v>119</v>
      </c>
      <c r="E228" s="232" t="s">
        <v>775</v>
      </c>
      <c r="F228" s="233" t="s">
        <v>776</v>
      </c>
      <c r="G228" s="234" t="s">
        <v>138</v>
      </c>
      <c r="H228" s="235">
        <v>4113.6000000000004</v>
      </c>
      <c r="I228" s="236">
        <v>0.91000000000000003</v>
      </c>
      <c r="J228" s="236">
        <f>ROUND(I228*H228,2)</f>
        <v>3743.3800000000001</v>
      </c>
      <c r="K228" s="237"/>
      <c r="L228" s="238"/>
      <c r="M228" s="239" t="s">
        <v>1</v>
      </c>
      <c r="N228" s="240" t="s">
        <v>39</v>
      </c>
      <c r="O228" s="227">
        <v>0</v>
      </c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29" t="s">
        <v>183</v>
      </c>
      <c r="AT228" s="229" t="s">
        <v>119</v>
      </c>
      <c r="AU228" s="229" t="s">
        <v>130</v>
      </c>
      <c r="AY228" s="14" t="s">
        <v>122</v>
      </c>
      <c r="BE228" s="230">
        <f>IF(N228="základná",J228,0)</f>
        <v>0</v>
      </c>
      <c r="BF228" s="230">
        <f>IF(N228="znížená",J228,0)</f>
        <v>3743.3800000000001</v>
      </c>
      <c r="BG228" s="230">
        <f>IF(N228="zákl. prenesená",J228,0)</f>
        <v>0</v>
      </c>
      <c r="BH228" s="230">
        <f>IF(N228="zníž. prenesená",J228,0)</f>
        <v>0</v>
      </c>
      <c r="BI228" s="230">
        <f>IF(N228="nulová",J228,0)</f>
        <v>0</v>
      </c>
      <c r="BJ228" s="14" t="s">
        <v>130</v>
      </c>
      <c r="BK228" s="230">
        <f>ROUND(I228*H228,2)</f>
        <v>3743.3800000000001</v>
      </c>
      <c r="BL228" s="14" t="s">
        <v>156</v>
      </c>
      <c r="BM228" s="229" t="s">
        <v>749</v>
      </c>
    </row>
    <row r="229" s="2" customFormat="1" ht="44.25" customHeight="1">
      <c r="A229" s="29"/>
      <c r="B229" s="30"/>
      <c r="C229" s="218" t="s">
        <v>292</v>
      </c>
      <c r="D229" s="218" t="s">
        <v>125</v>
      </c>
      <c r="E229" s="219" t="s">
        <v>778</v>
      </c>
      <c r="F229" s="220" t="s">
        <v>779</v>
      </c>
      <c r="G229" s="221" t="s">
        <v>387</v>
      </c>
      <c r="H229" s="222">
        <v>66.900000000000006</v>
      </c>
      <c r="I229" s="223">
        <v>8.5700000000000003</v>
      </c>
      <c r="J229" s="223">
        <f>ROUND(I229*H229,2)</f>
        <v>573.33000000000004</v>
      </c>
      <c r="K229" s="224"/>
      <c r="L229" s="35"/>
      <c r="M229" s="225" t="s">
        <v>1</v>
      </c>
      <c r="N229" s="226" t="s">
        <v>39</v>
      </c>
      <c r="O229" s="227">
        <v>0</v>
      </c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29" t="s">
        <v>156</v>
      </c>
      <c r="AT229" s="229" t="s">
        <v>125</v>
      </c>
      <c r="AU229" s="229" t="s">
        <v>130</v>
      </c>
      <c r="AY229" s="14" t="s">
        <v>122</v>
      </c>
      <c r="BE229" s="230">
        <f>IF(N229="základná",J229,0)</f>
        <v>0</v>
      </c>
      <c r="BF229" s="230">
        <f>IF(N229="znížená",J229,0)</f>
        <v>573.33000000000004</v>
      </c>
      <c r="BG229" s="230">
        <f>IF(N229="zákl. prenesená",J229,0)</f>
        <v>0</v>
      </c>
      <c r="BH229" s="230">
        <f>IF(N229="zníž. prenesená",J229,0)</f>
        <v>0</v>
      </c>
      <c r="BI229" s="230">
        <f>IF(N229="nulová",J229,0)</f>
        <v>0</v>
      </c>
      <c r="BJ229" s="14" t="s">
        <v>130</v>
      </c>
      <c r="BK229" s="230">
        <f>ROUND(I229*H229,2)</f>
        <v>573.33000000000004</v>
      </c>
      <c r="BL229" s="14" t="s">
        <v>156</v>
      </c>
      <c r="BM229" s="229" t="s">
        <v>752</v>
      </c>
    </row>
    <row r="230" s="2" customFormat="1" ht="24.15" customHeight="1">
      <c r="A230" s="29"/>
      <c r="B230" s="30"/>
      <c r="C230" s="231" t="s">
        <v>753</v>
      </c>
      <c r="D230" s="231" t="s">
        <v>119</v>
      </c>
      <c r="E230" s="232" t="s">
        <v>771</v>
      </c>
      <c r="F230" s="233" t="s">
        <v>772</v>
      </c>
      <c r="G230" s="234" t="s">
        <v>387</v>
      </c>
      <c r="H230" s="235">
        <v>35.479999999999997</v>
      </c>
      <c r="I230" s="236">
        <v>10.789999999999999</v>
      </c>
      <c r="J230" s="236">
        <f>ROUND(I230*H230,2)</f>
        <v>382.82999999999998</v>
      </c>
      <c r="K230" s="237"/>
      <c r="L230" s="238"/>
      <c r="M230" s="239" t="s">
        <v>1</v>
      </c>
      <c r="N230" s="240" t="s">
        <v>39</v>
      </c>
      <c r="O230" s="227">
        <v>0</v>
      </c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29" t="s">
        <v>183</v>
      </c>
      <c r="AT230" s="229" t="s">
        <v>119</v>
      </c>
      <c r="AU230" s="229" t="s">
        <v>130</v>
      </c>
      <c r="AY230" s="14" t="s">
        <v>122</v>
      </c>
      <c r="BE230" s="230">
        <f>IF(N230="základná",J230,0)</f>
        <v>0</v>
      </c>
      <c r="BF230" s="230">
        <f>IF(N230="znížená",J230,0)</f>
        <v>382.82999999999998</v>
      </c>
      <c r="BG230" s="230">
        <f>IF(N230="zákl. prenesená",J230,0)</f>
        <v>0</v>
      </c>
      <c r="BH230" s="230">
        <f>IF(N230="zníž. prenesená",J230,0)</f>
        <v>0</v>
      </c>
      <c r="BI230" s="230">
        <f>IF(N230="nulová",J230,0)</f>
        <v>0</v>
      </c>
      <c r="BJ230" s="14" t="s">
        <v>130</v>
      </c>
      <c r="BK230" s="230">
        <f>ROUND(I230*H230,2)</f>
        <v>382.82999999999998</v>
      </c>
      <c r="BL230" s="14" t="s">
        <v>156</v>
      </c>
      <c r="BM230" s="229" t="s">
        <v>756</v>
      </c>
    </row>
    <row r="231" s="2" customFormat="1" ht="21.75" customHeight="1">
      <c r="A231" s="29"/>
      <c r="B231" s="30"/>
      <c r="C231" s="231" t="s">
        <v>293</v>
      </c>
      <c r="D231" s="231" t="s">
        <v>119</v>
      </c>
      <c r="E231" s="232" t="s">
        <v>775</v>
      </c>
      <c r="F231" s="233" t="s">
        <v>776</v>
      </c>
      <c r="G231" s="234" t="s">
        <v>138</v>
      </c>
      <c r="H231" s="235">
        <v>272.27999999999997</v>
      </c>
      <c r="I231" s="236">
        <v>0.91000000000000003</v>
      </c>
      <c r="J231" s="236">
        <f>ROUND(I231*H231,2)</f>
        <v>247.77000000000001</v>
      </c>
      <c r="K231" s="237"/>
      <c r="L231" s="238"/>
      <c r="M231" s="239" t="s">
        <v>1</v>
      </c>
      <c r="N231" s="240" t="s">
        <v>39</v>
      </c>
      <c r="O231" s="227">
        <v>0</v>
      </c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229" t="s">
        <v>183</v>
      </c>
      <c r="AT231" s="229" t="s">
        <v>119</v>
      </c>
      <c r="AU231" s="229" t="s">
        <v>130</v>
      </c>
      <c r="AY231" s="14" t="s">
        <v>122</v>
      </c>
      <c r="BE231" s="230">
        <f>IF(N231="základná",J231,0)</f>
        <v>0</v>
      </c>
      <c r="BF231" s="230">
        <f>IF(N231="znížená",J231,0)</f>
        <v>247.77000000000001</v>
      </c>
      <c r="BG231" s="230">
        <f>IF(N231="zákl. prenesená",J231,0)</f>
        <v>0</v>
      </c>
      <c r="BH231" s="230">
        <f>IF(N231="zníž. prenesená",J231,0)</f>
        <v>0</v>
      </c>
      <c r="BI231" s="230">
        <f>IF(N231="nulová",J231,0)</f>
        <v>0</v>
      </c>
      <c r="BJ231" s="14" t="s">
        <v>130</v>
      </c>
      <c r="BK231" s="230">
        <f>ROUND(I231*H231,2)</f>
        <v>247.77000000000001</v>
      </c>
      <c r="BL231" s="14" t="s">
        <v>156</v>
      </c>
      <c r="BM231" s="229" t="s">
        <v>761</v>
      </c>
    </row>
    <row r="232" s="2" customFormat="1" ht="24.15" customHeight="1">
      <c r="A232" s="29"/>
      <c r="B232" s="30"/>
      <c r="C232" s="218" t="s">
        <v>762</v>
      </c>
      <c r="D232" s="218" t="s">
        <v>125</v>
      </c>
      <c r="E232" s="219" t="s">
        <v>785</v>
      </c>
      <c r="F232" s="220" t="s">
        <v>786</v>
      </c>
      <c r="G232" s="221" t="s">
        <v>138</v>
      </c>
      <c r="H232" s="222">
        <v>2</v>
      </c>
      <c r="I232" s="223">
        <v>6.0199999999999996</v>
      </c>
      <c r="J232" s="223">
        <f>ROUND(I232*H232,2)</f>
        <v>12.039999999999999</v>
      </c>
      <c r="K232" s="224"/>
      <c r="L232" s="35"/>
      <c r="M232" s="225" t="s">
        <v>1</v>
      </c>
      <c r="N232" s="226" t="s">
        <v>39</v>
      </c>
      <c r="O232" s="227">
        <v>0</v>
      </c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29" t="s">
        <v>156</v>
      </c>
      <c r="AT232" s="229" t="s">
        <v>125</v>
      </c>
      <c r="AU232" s="229" t="s">
        <v>130</v>
      </c>
      <c r="AY232" s="14" t="s">
        <v>122</v>
      </c>
      <c r="BE232" s="230">
        <f>IF(N232="základná",J232,0)</f>
        <v>0</v>
      </c>
      <c r="BF232" s="230">
        <f>IF(N232="znížená",J232,0)</f>
        <v>12.039999999999999</v>
      </c>
      <c r="BG232" s="230">
        <f>IF(N232="zákl. prenesená",J232,0)</f>
        <v>0</v>
      </c>
      <c r="BH232" s="230">
        <f>IF(N232="zníž. prenesená",J232,0)</f>
        <v>0</v>
      </c>
      <c r="BI232" s="230">
        <f>IF(N232="nulová",J232,0)</f>
        <v>0</v>
      </c>
      <c r="BJ232" s="14" t="s">
        <v>130</v>
      </c>
      <c r="BK232" s="230">
        <f>ROUND(I232*H232,2)</f>
        <v>12.039999999999999</v>
      </c>
      <c r="BL232" s="14" t="s">
        <v>156</v>
      </c>
      <c r="BM232" s="229" t="s">
        <v>765</v>
      </c>
    </row>
    <row r="233" s="2" customFormat="1" ht="16.5" customHeight="1">
      <c r="A233" s="29"/>
      <c r="B233" s="30"/>
      <c r="C233" s="231" t="s">
        <v>295</v>
      </c>
      <c r="D233" s="231" t="s">
        <v>119</v>
      </c>
      <c r="E233" s="232" t="s">
        <v>788</v>
      </c>
      <c r="F233" s="233" t="s">
        <v>789</v>
      </c>
      <c r="G233" s="234" t="s">
        <v>138</v>
      </c>
      <c r="H233" s="235">
        <v>2</v>
      </c>
      <c r="I233" s="236">
        <v>12.970000000000001</v>
      </c>
      <c r="J233" s="236">
        <f>ROUND(I233*H233,2)</f>
        <v>25.940000000000001</v>
      </c>
      <c r="K233" s="237"/>
      <c r="L233" s="238"/>
      <c r="M233" s="239" t="s">
        <v>1</v>
      </c>
      <c r="N233" s="240" t="s">
        <v>39</v>
      </c>
      <c r="O233" s="227">
        <v>0</v>
      </c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29" t="s">
        <v>183</v>
      </c>
      <c r="AT233" s="229" t="s">
        <v>119</v>
      </c>
      <c r="AU233" s="229" t="s">
        <v>130</v>
      </c>
      <c r="AY233" s="14" t="s">
        <v>122</v>
      </c>
      <c r="BE233" s="230">
        <f>IF(N233="základná",J233,0)</f>
        <v>0</v>
      </c>
      <c r="BF233" s="230">
        <f>IF(N233="znížená",J233,0)</f>
        <v>25.940000000000001</v>
      </c>
      <c r="BG233" s="230">
        <f>IF(N233="zákl. prenesená",J233,0)</f>
        <v>0</v>
      </c>
      <c r="BH233" s="230">
        <f>IF(N233="zníž. prenesená",J233,0)</f>
        <v>0</v>
      </c>
      <c r="BI233" s="230">
        <f>IF(N233="nulová",J233,0)</f>
        <v>0</v>
      </c>
      <c r="BJ233" s="14" t="s">
        <v>130</v>
      </c>
      <c r="BK233" s="230">
        <f>ROUND(I233*H233,2)</f>
        <v>25.940000000000001</v>
      </c>
      <c r="BL233" s="14" t="s">
        <v>156</v>
      </c>
      <c r="BM233" s="229" t="s">
        <v>766</v>
      </c>
    </row>
    <row r="234" s="2" customFormat="1" ht="16.5" customHeight="1">
      <c r="A234" s="29"/>
      <c r="B234" s="30"/>
      <c r="C234" s="231" t="s">
        <v>767</v>
      </c>
      <c r="D234" s="231" t="s">
        <v>119</v>
      </c>
      <c r="E234" s="232" t="s">
        <v>791</v>
      </c>
      <c r="F234" s="233" t="s">
        <v>792</v>
      </c>
      <c r="G234" s="234" t="s">
        <v>138</v>
      </c>
      <c r="H234" s="235">
        <v>10</v>
      </c>
      <c r="I234" s="236">
        <v>0.26000000000000001</v>
      </c>
      <c r="J234" s="236">
        <f>ROUND(I234*H234,2)</f>
        <v>2.6000000000000001</v>
      </c>
      <c r="K234" s="237"/>
      <c r="L234" s="238"/>
      <c r="M234" s="239" t="s">
        <v>1</v>
      </c>
      <c r="N234" s="240" t="s">
        <v>39</v>
      </c>
      <c r="O234" s="227">
        <v>0</v>
      </c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229" t="s">
        <v>183</v>
      </c>
      <c r="AT234" s="229" t="s">
        <v>119</v>
      </c>
      <c r="AU234" s="229" t="s">
        <v>130</v>
      </c>
      <c r="AY234" s="14" t="s">
        <v>122</v>
      </c>
      <c r="BE234" s="230">
        <f>IF(N234="základná",J234,0)</f>
        <v>0</v>
      </c>
      <c r="BF234" s="230">
        <f>IF(N234="znížená",J234,0)</f>
        <v>2.6000000000000001</v>
      </c>
      <c r="BG234" s="230">
        <f>IF(N234="zákl. prenesená",J234,0)</f>
        <v>0</v>
      </c>
      <c r="BH234" s="230">
        <f>IF(N234="zníž. prenesená",J234,0)</f>
        <v>0</v>
      </c>
      <c r="BI234" s="230">
        <f>IF(N234="nulová",J234,0)</f>
        <v>0</v>
      </c>
      <c r="BJ234" s="14" t="s">
        <v>130</v>
      </c>
      <c r="BK234" s="230">
        <f>ROUND(I234*H234,2)</f>
        <v>2.6000000000000001</v>
      </c>
      <c r="BL234" s="14" t="s">
        <v>156</v>
      </c>
      <c r="BM234" s="229" t="s">
        <v>770</v>
      </c>
    </row>
    <row r="235" s="2" customFormat="1" ht="24.15" customHeight="1">
      <c r="A235" s="29"/>
      <c r="B235" s="30"/>
      <c r="C235" s="218" t="s">
        <v>296</v>
      </c>
      <c r="D235" s="218" t="s">
        <v>125</v>
      </c>
      <c r="E235" s="219" t="s">
        <v>794</v>
      </c>
      <c r="F235" s="220" t="s">
        <v>795</v>
      </c>
      <c r="G235" s="221" t="s">
        <v>138</v>
      </c>
      <c r="H235" s="222">
        <v>2</v>
      </c>
      <c r="I235" s="223">
        <v>31.219999999999999</v>
      </c>
      <c r="J235" s="223">
        <f>ROUND(I235*H235,2)</f>
        <v>62.439999999999998</v>
      </c>
      <c r="K235" s="224"/>
      <c r="L235" s="35"/>
      <c r="M235" s="225" t="s">
        <v>1</v>
      </c>
      <c r="N235" s="226" t="s">
        <v>39</v>
      </c>
      <c r="O235" s="227">
        <v>0</v>
      </c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29" t="s">
        <v>156</v>
      </c>
      <c r="AT235" s="229" t="s">
        <v>125</v>
      </c>
      <c r="AU235" s="229" t="s">
        <v>130</v>
      </c>
      <c r="AY235" s="14" t="s">
        <v>122</v>
      </c>
      <c r="BE235" s="230">
        <f>IF(N235="základná",J235,0)</f>
        <v>0</v>
      </c>
      <c r="BF235" s="230">
        <f>IF(N235="znížená",J235,0)</f>
        <v>62.439999999999998</v>
      </c>
      <c r="BG235" s="230">
        <f>IF(N235="zákl. prenesená",J235,0)</f>
        <v>0</v>
      </c>
      <c r="BH235" s="230">
        <f>IF(N235="zníž. prenesená",J235,0)</f>
        <v>0</v>
      </c>
      <c r="BI235" s="230">
        <f>IF(N235="nulová",J235,0)</f>
        <v>0</v>
      </c>
      <c r="BJ235" s="14" t="s">
        <v>130</v>
      </c>
      <c r="BK235" s="230">
        <f>ROUND(I235*H235,2)</f>
        <v>62.439999999999998</v>
      </c>
      <c r="BL235" s="14" t="s">
        <v>156</v>
      </c>
      <c r="BM235" s="229" t="s">
        <v>773</v>
      </c>
    </row>
    <row r="236" s="2" customFormat="1" ht="24.15" customHeight="1">
      <c r="A236" s="29"/>
      <c r="B236" s="30"/>
      <c r="C236" s="231" t="s">
        <v>774</v>
      </c>
      <c r="D236" s="231" t="s">
        <v>119</v>
      </c>
      <c r="E236" s="232" t="s">
        <v>798</v>
      </c>
      <c r="F236" s="233" t="s">
        <v>799</v>
      </c>
      <c r="G236" s="234" t="s">
        <v>387</v>
      </c>
      <c r="H236" s="235">
        <v>0.56999999999999995</v>
      </c>
      <c r="I236" s="236">
        <v>11.710000000000001</v>
      </c>
      <c r="J236" s="236">
        <f>ROUND(I236*H236,2)</f>
        <v>6.6699999999999999</v>
      </c>
      <c r="K236" s="237"/>
      <c r="L236" s="238"/>
      <c r="M236" s="239" t="s">
        <v>1</v>
      </c>
      <c r="N236" s="240" t="s">
        <v>39</v>
      </c>
      <c r="O236" s="227">
        <v>0</v>
      </c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29" t="s">
        <v>183</v>
      </c>
      <c r="AT236" s="229" t="s">
        <v>119</v>
      </c>
      <c r="AU236" s="229" t="s">
        <v>130</v>
      </c>
      <c r="AY236" s="14" t="s">
        <v>122</v>
      </c>
      <c r="BE236" s="230">
        <f>IF(N236="základná",J236,0)</f>
        <v>0</v>
      </c>
      <c r="BF236" s="230">
        <f>IF(N236="znížená",J236,0)</f>
        <v>6.6699999999999999</v>
      </c>
      <c r="BG236" s="230">
        <f>IF(N236="zákl. prenesená",J236,0)</f>
        <v>0</v>
      </c>
      <c r="BH236" s="230">
        <f>IF(N236="zníž. prenesená",J236,0)</f>
        <v>0</v>
      </c>
      <c r="BI236" s="230">
        <f>IF(N236="nulová",J236,0)</f>
        <v>0</v>
      </c>
      <c r="BJ236" s="14" t="s">
        <v>130</v>
      </c>
      <c r="BK236" s="230">
        <f>ROUND(I236*H236,2)</f>
        <v>6.6699999999999999</v>
      </c>
      <c r="BL236" s="14" t="s">
        <v>156</v>
      </c>
      <c r="BM236" s="229" t="s">
        <v>777</v>
      </c>
    </row>
    <row r="237" s="2" customFormat="1" ht="24.15" customHeight="1">
      <c r="A237" s="29"/>
      <c r="B237" s="30"/>
      <c r="C237" s="218" t="s">
        <v>611</v>
      </c>
      <c r="D237" s="218" t="s">
        <v>125</v>
      </c>
      <c r="E237" s="219" t="s">
        <v>801</v>
      </c>
      <c r="F237" s="220" t="s">
        <v>802</v>
      </c>
      <c r="G237" s="221" t="s">
        <v>138</v>
      </c>
      <c r="H237" s="222">
        <v>2</v>
      </c>
      <c r="I237" s="223">
        <v>49.899999999999999</v>
      </c>
      <c r="J237" s="223">
        <f>ROUND(I237*H237,2)</f>
        <v>99.799999999999997</v>
      </c>
      <c r="K237" s="224"/>
      <c r="L237" s="35"/>
      <c r="M237" s="225" t="s">
        <v>1</v>
      </c>
      <c r="N237" s="226" t="s">
        <v>39</v>
      </c>
      <c r="O237" s="227">
        <v>0</v>
      </c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229" t="s">
        <v>156</v>
      </c>
      <c r="AT237" s="229" t="s">
        <v>125</v>
      </c>
      <c r="AU237" s="229" t="s">
        <v>130</v>
      </c>
      <c r="AY237" s="14" t="s">
        <v>122</v>
      </c>
      <c r="BE237" s="230">
        <f>IF(N237="základná",J237,0)</f>
        <v>0</v>
      </c>
      <c r="BF237" s="230">
        <f>IF(N237="znížená",J237,0)</f>
        <v>99.799999999999997</v>
      </c>
      <c r="BG237" s="230">
        <f>IF(N237="zákl. prenesená",J237,0)</f>
        <v>0</v>
      </c>
      <c r="BH237" s="230">
        <f>IF(N237="zníž. prenesená",J237,0)</f>
        <v>0</v>
      </c>
      <c r="BI237" s="230">
        <f>IF(N237="nulová",J237,0)</f>
        <v>0</v>
      </c>
      <c r="BJ237" s="14" t="s">
        <v>130</v>
      </c>
      <c r="BK237" s="230">
        <f>ROUND(I237*H237,2)</f>
        <v>99.799999999999997</v>
      </c>
      <c r="BL237" s="14" t="s">
        <v>156</v>
      </c>
      <c r="BM237" s="229" t="s">
        <v>780</v>
      </c>
    </row>
    <row r="238" s="2" customFormat="1" ht="37.8" customHeight="1">
      <c r="A238" s="29"/>
      <c r="B238" s="30"/>
      <c r="C238" s="231" t="s">
        <v>781</v>
      </c>
      <c r="D238" s="231" t="s">
        <v>119</v>
      </c>
      <c r="E238" s="232" t="s">
        <v>805</v>
      </c>
      <c r="F238" s="233" t="s">
        <v>806</v>
      </c>
      <c r="G238" s="234" t="s">
        <v>387</v>
      </c>
      <c r="H238" s="235">
        <v>0.91000000000000003</v>
      </c>
      <c r="I238" s="236">
        <v>10.41</v>
      </c>
      <c r="J238" s="236">
        <f>ROUND(I238*H238,2)</f>
        <v>9.4700000000000006</v>
      </c>
      <c r="K238" s="237"/>
      <c r="L238" s="238"/>
      <c r="M238" s="239" t="s">
        <v>1</v>
      </c>
      <c r="N238" s="240" t="s">
        <v>39</v>
      </c>
      <c r="O238" s="227">
        <v>0</v>
      </c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29" t="s">
        <v>183</v>
      </c>
      <c r="AT238" s="229" t="s">
        <v>119</v>
      </c>
      <c r="AU238" s="229" t="s">
        <v>130</v>
      </c>
      <c r="AY238" s="14" t="s">
        <v>122</v>
      </c>
      <c r="BE238" s="230">
        <f>IF(N238="základná",J238,0)</f>
        <v>0</v>
      </c>
      <c r="BF238" s="230">
        <f>IF(N238="znížená",J238,0)</f>
        <v>9.4700000000000006</v>
      </c>
      <c r="BG238" s="230">
        <f>IF(N238="zákl. prenesená",J238,0)</f>
        <v>0</v>
      </c>
      <c r="BH238" s="230">
        <f>IF(N238="zníž. prenesená",J238,0)</f>
        <v>0</v>
      </c>
      <c r="BI238" s="230">
        <f>IF(N238="nulová",J238,0)</f>
        <v>0</v>
      </c>
      <c r="BJ238" s="14" t="s">
        <v>130</v>
      </c>
      <c r="BK238" s="230">
        <f>ROUND(I238*H238,2)</f>
        <v>9.4700000000000006</v>
      </c>
      <c r="BL238" s="14" t="s">
        <v>156</v>
      </c>
      <c r="BM238" s="229" t="s">
        <v>782</v>
      </c>
    </row>
    <row r="239" s="2" customFormat="1" ht="24.15" customHeight="1">
      <c r="A239" s="29"/>
      <c r="B239" s="30"/>
      <c r="C239" s="218" t="s">
        <v>614</v>
      </c>
      <c r="D239" s="218" t="s">
        <v>125</v>
      </c>
      <c r="E239" s="219" t="s">
        <v>820</v>
      </c>
      <c r="F239" s="220" t="s">
        <v>821</v>
      </c>
      <c r="G239" s="221" t="s">
        <v>138</v>
      </c>
      <c r="H239" s="222">
        <v>16</v>
      </c>
      <c r="I239" s="223">
        <v>7.4100000000000001</v>
      </c>
      <c r="J239" s="223">
        <f>ROUND(I239*H239,2)</f>
        <v>118.56</v>
      </c>
      <c r="K239" s="224"/>
      <c r="L239" s="35"/>
      <c r="M239" s="225" t="s">
        <v>1</v>
      </c>
      <c r="N239" s="226" t="s">
        <v>39</v>
      </c>
      <c r="O239" s="227">
        <v>0</v>
      </c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29" t="s">
        <v>156</v>
      </c>
      <c r="AT239" s="229" t="s">
        <v>125</v>
      </c>
      <c r="AU239" s="229" t="s">
        <v>130</v>
      </c>
      <c r="AY239" s="14" t="s">
        <v>122</v>
      </c>
      <c r="BE239" s="230">
        <f>IF(N239="základná",J239,0)</f>
        <v>0</v>
      </c>
      <c r="BF239" s="230">
        <f>IF(N239="znížená",J239,0)</f>
        <v>118.56</v>
      </c>
      <c r="BG239" s="230">
        <f>IF(N239="zákl. prenesená",J239,0)</f>
        <v>0</v>
      </c>
      <c r="BH239" s="230">
        <f>IF(N239="zníž. prenesená",J239,0)</f>
        <v>0</v>
      </c>
      <c r="BI239" s="230">
        <f>IF(N239="nulová",J239,0)</f>
        <v>0</v>
      </c>
      <c r="BJ239" s="14" t="s">
        <v>130</v>
      </c>
      <c r="BK239" s="230">
        <f>ROUND(I239*H239,2)</f>
        <v>118.56</v>
      </c>
      <c r="BL239" s="14" t="s">
        <v>156</v>
      </c>
      <c r="BM239" s="229" t="s">
        <v>783</v>
      </c>
    </row>
    <row r="240" s="2" customFormat="1" ht="24.15" customHeight="1">
      <c r="A240" s="29"/>
      <c r="B240" s="30"/>
      <c r="C240" s="231" t="s">
        <v>784</v>
      </c>
      <c r="D240" s="231" t="s">
        <v>119</v>
      </c>
      <c r="E240" s="232" t="s">
        <v>798</v>
      </c>
      <c r="F240" s="233" t="s">
        <v>799</v>
      </c>
      <c r="G240" s="234" t="s">
        <v>387</v>
      </c>
      <c r="H240" s="235">
        <v>0.64000000000000001</v>
      </c>
      <c r="I240" s="236">
        <v>11.710000000000001</v>
      </c>
      <c r="J240" s="236">
        <f>ROUND(I240*H240,2)</f>
        <v>7.4900000000000002</v>
      </c>
      <c r="K240" s="237"/>
      <c r="L240" s="238"/>
      <c r="M240" s="239" t="s">
        <v>1</v>
      </c>
      <c r="N240" s="240" t="s">
        <v>39</v>
      </c>
      <c r="O240" s="227">
        <v>0</v>
      </c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229" t="s">
        <v>183</v>
      </c>
      <c r="AT240" s="229" t="s">
        <v>119</v>
      </c>
      <c r="AU240" s="229" t="s">
        <v>130</v>
      </c>
      <c r="AY240" s="14" t="s">
        <v>122</v>
      </c>
      <c r="BE240" s="230">
        <f>IF(N240="základná",J240,0)</f>
        <v>0</v>
      </c>
      <c r="BF240" s="230">
        <f>IF(N240="znížená",J240,0)</f>
        <v>7.4900000000000002</v>
      </c>
      <c r="BG240" s="230">
        <f>IF(N240="zákl. prenesená",J240,0)</f>
        <v>0</v>
      </c>
      <c r="BH240" s="230">
        <f>IF(N240="zníž. prenesená",J240,0)</f>
        <v>0</v>
      </c>
      <c r="BI240" s="230">
        <f>IF(N240="nulová",J240,0)</f>
        <v>0</v>
      </c>
      <c r="BJ240" s="14" t="s">
        <v>130</v>
      </c>
      <c r="BK240" s="230">
        <f>ROUND(I240*H240,2)</f>
        <v>7.4900000000000002</v>
      </c>
      <c r="BL240" s="14" t="s">
        <v>156</v>
      </c>
      <c r="BM240" s="229" t="s">
        <v>787</v>
      </c>
    </row>
    <row r="241" s="2" customFormat="1" ht="37.8" customHeight="1">
      <c r="A241" s="29"/>
      <c r="B241" s="30"/>
      <c r="C241" s="218" t="s">
        <v>618</v>
      </c>
      <c r="D241" s="218" t="s">
        <v>125</v>
      </c>
      <c r="E241" s="219" t="s">
        <v>825</v>
      </c>
      <c r="F241" s="220" t="s">
        <v>826</v>
      </c>
      <c r="G241" s="221" t="s">
        <v>128</v>
      </c>
      <c r="H241" s="222">
        <v>133.80000000000001</v>
      </c>
      <c r="I241" s="223">
        <v>9.0899999999999999</v>
      </c>
      <c r="J241" s="223">
        <f>ROUND(I241*H241,2)</f>
        <v>1216.24</v>
      </c>
      <c r="K241" s="224"/>
      <c r="L241" s="35"/>
      <c r="M241" s="225" t="s">
        <v>1</v>
      </c>
      <c r="N241" s="226" t="s">
        <v>39</v>
      </c>
      <c r="O241" s="227">
        <v>0</v>
      </c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29" t="s">
        <v>156</v>
      </c>
      <c r="AT241" s="229" t="s">
        <v>125</v>
      </c>
      <c r="AU241" s="229" t="s">
        <v>130</v>
      </c>
      <c r="AY241" s="14" t="s">
        <v>122</v>
      </c>
      <c r="BE241" s="230">
        <f>IF(N241="základná",J241,0)</f>
        <v>0</v>
      </c>
      <c r="BF241" s="230">
        <f>IF(N241="znížená",J241,0)</f>
        <v>1216.24</v>
      </c>
      <c r="BG241" s="230">
        <f>IF(N241="zákl. prenesená",J241,0)</f>
        <v>0</v>
      </c>
      <c r="BH241" s="230">
        <f>IF(N241="zníž. prenesená",J241,0)</f>
        <v>0</v>
      </c>
      <c r="BI241" s="230">
        <f>IF(N241="nulová",J241,0)</f>
        <v>0</v>
      </c>
      <c r="BJ241" s="14" t="s">
        <v>130</v>
      </c>
      <c r="BK241" s="230">
        <f>ROUND(I241*H241,2)</f>
        <v>1216.24</v>
      </c>
      <c r="BL241" s="14" t="s">
        <v>156</v>
      </c>
      <c r="BM241" s="229" t="s">
        <v>790</v>
      </c>
    </row>
    <row r="242" s="2" customFormat="1" ht="16.5" customHeight="1">
      <c r="A242" s="29"/>
      <c r="B242" s="30"/>
      <c r="C242" s="231" t="s">
        <v>728</v>
      </c>
      <c r="D242" s="231" t="s">
        <v>119</v>
      </c>
      <c r="E242" s="232" t="s">
        <v>791</v>
      </c>
      <c r="F242" s="233" t="s">
        <v>792</v>
      </c>
      <c r="G242" s="234" t="s">
        <v>138</v>
      </c>
      <c r="H242" s="235">
        <v>1070.4000000000001</v>
      </c>
      <c r="I242" s="236">
        <v>0.26000000000000001</v>
      </c>
      <c r="J242" s="236">
        <f>ROUND(I242*H242,2)</f>
        <v>278.30000000000001</v>
      </c>
      <c r="K242" s="237"/>
      <c r="L242" s="238"/>
      <c r="M242" s="239" t="s">
        <v>1</v>
      </c>
      <c r="N242" s="240" t="s">
        <v>39</v>
      </c>
      <c r="O242" s="227">
        <v>0</v>
      </c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229" t="s">
        <v>183</v>
      </c>
      <c r="AT242" s="229" t="s">
        <v>119</v>
      </c>
      <c r="AU242" s="229" t="s">
        <v>130</v>
      </c>
      <c r="AY242" s="14" t="s">
        <v>122</v>
      </c>
      <c r="BE242" s="230">
        <f>IF(N242="základná",J242,0)</f>
        <v>0</v>
      </c>
      <c r="BF242" s="230">
        <f>IF(N242="znížená",J242,0)</f>
        <v>278.30000000000001</v>
      </c>
      <c r="BG242" s="230">
        <f>IF(N242="zákl. prenesená",J242,0)</f>
        <v>0</v>
      </c>
      <c r="BH242" s="230">
        <f>IF(N242="zníž. prenesená",J242,0)</f>
        <v>0</v>
      </c>
      <c r="BI242" s="230">
        <f>IF(N242="nulová",J242,0)</f>
        <v>0</v>
      </c>
      <c r="BJ242" s="14" t="s">
        <v>130</v>
      </c>
      <c r="BK242" s="230">
        <f>ROUND(I242*H242,2)</f>
        <v>278.30000000000001</v>
      </c>
      <c r="BL242" s="14" t="s">
        <v>156</v>
      </c>
      <c r="BM242" s="229" t="s">
        <v>793</v>
      </c>
    </row>
    <row r="243" s="2" customFormat="1" ht="33" customHeight="1">
      <c r="A243" s="29"/>
      <c r="B243" s="30"/>
      <c r="C243" s="218" t="s">
        <v>621</v>
      </c>
      <c r="D243" s="218" t="s">
        <v>125</v>
      </c>
      <c r="E243" s="219" t="s">
        <v>830</v>
      </c>
      <c r="F243" s="220" t="s">
        <v>831</v>
      </c>
      <c r="G243" s="221" t="s">
        <v>128</v>
      </c>
      <c r="H243" s="222">
        <v>133.80000000000001</v>
      </c>
      <c r="I243" s="223">
        <v>16.73</v>
      </c>
      <c r="J243" s="223">
        <f>ROUND(I243*H243,2)</f>
        <v>2238.4699999999998</v>
      </c>
      <c r="K243" s="224"/>
      <c r="L243" s="35"/>
      <c r="M243" s="225" t="s">
        <v>1</v>
      </c>
      <c r="N243" s="226" t="s">
        <v>39</v>
      </c>
      <c r="O243" s="227">
        <v>0</v>
      </c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229" t="s">
        <v>156</v>
      </c>
      <c r="AT243" s="229" t="s">
        <v>125</v>
      </c>
      <c r="AU243" s="229" t="s">
        <v>130</v>
      </c>
      <c r="AY243" s="14" t="s">
        <v>122</v>
      </c>
      <c r="BE243" s="230">
        <f>IF(N243="základná",J243,0)</f>
        <v>0</v>
      </c>
      <c r="BF243" s="230">
        <f>IF(N243="znížená",J243,0)</f>
        <v>2238.4699999999998</v>
      </c>
      <c r="BG243" s="230">
        <f>IF(N243="zákl. prenesená",J243,0)</f>
        <v>0</v>
      </c>
      <c r="BH243" s="230">
        <f>IF(N243="zníž. prenesená",J243,0)</f>
        <v>0</v>
      </c>
      <c r="BI243" s="230">
        <f>IF(N243="nulová",J243,0)</f>
        <v>0</v>
      </c>
      <c r="BJ243" s="14" t="s">
        <v>130</v>
      </c>
      <c r="BK243" s="230">
        <f>ROUND(I243*H243,2)</f>
        <v>2238.4699999999998</v>
      </c>
      <c r="BL243" s="14" t="s">
        <v>156</v>
      </c>
      <c r="BM243" s="229" t="s">
        <v>796</v>
      </c>
    </row>
    <row r="244" s="2" customFormat="1" ht="16.5" customHeight="1">
      <c r="A244" s="29"/>
      <c r="B244" s="30"/>
      <c r="C244" s="231" t="s">
        <v>797</v>
      </c>
      <c r="D244" s="231" t="s">
        <v>119</v>
      </c>
      <c r="E244" s="232" t="s">
        <v>791</v>
      </c>
      <c r="F244" s="233" t="s">
        <v>792</v>
      </c>
      <c r="G244" s="234" t="s">
        <v>138</v>
      </c>
      <c r="H244" s="235">
        <v>1070.4000000000001</v>
      </c>
      <c r="I244" s="236">
        <v>0.26000000000000001</v>
      </c>
      <c r="J244" s="236">
        <f>ROUND(I244*H244,2)</f>
        <v>278.30000000000001</v>
      </c>
      <c r="K244" s="237"/>
      <c r="L244" s="238"/>
      <c r="M244" s="239" t="s">
        <v>1</v>
      </c>
      <c r="N244" s="240" t="s">
        <v>39</v>
      </c>
      <c r="O244" s="227">
        <v>0</v>
      </c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29" t="s">
        <v>183</v>
      </c>
      <c r="AT244" s="229" t="s">
        <v>119</v>
      </c>
      <c r="AU244" s="229" t="s">
        <v>130</v>
      </c>
      <c r="AY244" s="14" t="s">
        <v>122</v>
      </c>
      <c r="BE244" s="230">
        <f>IF(N244="základná",J244,0)</f>
        <v>0</v>
      </c>
      <c r="BF244" s="230">
        <f>IF(N244="znížená",J244,0)</f>
        <v>278.30000000000001</v>
      </c>
      <c r="BG244" s="230">
        <f>IF(N244="zákl. prenesená",J244,0)</f>
        <v>0</v>
      </c>
      <c r="BH244" s="230">
        <f>IF(N244="zníž. prenesená",J244,0)</f>
        <v>0</v>
      </c>
      <c r="BI244" s="230">
        <f>IF(N244="nulová",J244,0)</f>
        <v>0</v>
      </c>
      <c r="BJ244" s="14" t="s">
        <v>130</v>
      </c>
      <c r="BK244" s="230">
        <f>ROUND(I244*H244,2)</f>
        <v>278.30000000000001</v>
      </c>
      <c r="BL244" s="14" t="s">
        <v>156</v>
      </c>
      <c r="BM244" s="229" t="s">
        <v>800</v>
      </c>
    </row>
    <row r="245" s="2" customFormat="1" ht="33" customHeight="1">
      <c r="A245" s="29"/>
      <c r="B245" s="30"/>
      <c r="C245" s="218" t="s">
        <v>625</v>
      </c>
      <c r="D245" s="218" t="s">
        <v>125</v>
      </c>
      <c r="E245" s="219" t="s">
        <v>835</v>
      </c>
      <c r="F245" s="220" t="s">
        <v>836</v>
      </c>
      <c r="G245" s="221" t="s">
        <v>128</v>
      </c>
      <c r="H245" s="222">
        <v>155.19999999999999</v>
      </c>
      <c r="I245" s="223">
        <v>12.960000000000001</v>
      </c>
      <c r="J245" s="223">
        <f>ROUND(I245*H245,2)</f>
        <v>2011.3900000000001</v>
      </c>
      <c r="K245" s="224"/>
      <c r="L245" s="35"/>
      <c r="M245" s="225" t="s">
        <v>1</v>
      </c>
      <c r="N245" s="226" t="s">
        <v>39</v>
      </c>
      <c r="O245" s="227">
        <v>0</v>
      </c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29" t="s">
        <v>156</v>
      </c>
      <c r="AT245" s="229" t="s">
        <v>125</v>
      </c>
      <c r="AU245" s="229" t="s">
        <v>130</v>
      </c>
      <c r="AY245" s="14" t="s">
        <v>122</v>
      </c>
      <c r="BE245" s="230">
        <f>IF(N245="základná",J245,0)</f>
        <v>0</v>
      </c>
      <c r="BF245" s="230">
        <f>IF(N245="znížená",J245,0)</f>
        <v>2011.3900000000001</v>
      </c>
      <c r="BG245" s="230">
        <f>IF(N245="zákl. prenesená",J245,0)</f>
        <v>0</v>
      </c>
      <c r="BH245" s="230">
        <f>IF(N245="zníž. prenesená",J245,0)</f>
        <v>0</v>
      </c>
      <c r="BI245" s="230">
        <f>IF(N245="nulová",J245,0)</f>
        <v>0</v>
      </c>
      <c r="BJ245" s="14" t="s">
        <v>130</v>
      </c>
      <c r="BK245" s="230">
        <f>ROUND(I245*H245,2)</f>
        <v>2011.3900000000001</v>
      </c>
      <c r="BL245" s="14" t="s">
        <v>156</v>
      </c>
      <c r="BM245" s="229" t="s">
        <v>803</v>
      </c>
    </row>
    <row r="246" s="2" customFormat="1" ht="16.5" customHeight="1">
      <c r="A246" s="29"/>
      <c r="B246" s="30"/>
      <c r="C246" s="231" t="s">
        <v>804</v>
      </c>
      <c r="D246" s="231" t="s">
        <v>119</v>
      </c>
      <c r="E246" s="232" t="s">
        <v>791</v>
      </c>
      <c r="F246" s="233" t="s">
        <v>792</v>
      </c>
      <c r="G246" s="234" t="s">
        <v>138</v>
      </c>
      <c r="H246" s="235">
        <v>1241.5999999999999</v>
      </c>
      <c r="I246" s="236">
        <v>0.26000000000000001</v>
      </c>
      <c r="J246" s="236">
        <f>ROUND(I246*H246,2)</f>
        <v>322.81999999999999</v>
      </c>
      <c r="K246" s="237"/>
      <c r="L246" s="238"/>
      <c r="M246" s="239" t="s">
        <v>1</v>
      </c>
      <c r="N246" s="240" t="s">
        <v>39</v>
      </c>
      <c r="O246" s="227">
        <v>0</v>
      </c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229" t="s">
        <v>183</v>
      </c>
      <c r="AT246" s="229" t="s">
        <v>119</v>
      </c>
      <c r="AU246" s="229" t="s">
        <v>130</v>
      </c>
      <c r="AY246" s="14" t="s">
        <v>122</v>
      </c>
      <c r="BE246" s="230">
        <f>IF(N246="základná",J246,0)</f>
        <v>0</v>
      </c>
      <c r="BF246" s="230">
        <f>IF(N246="znížená",J246,0)</f>
        <v>322.81999999999999</v>
      </c>
      <c r="BG246" s="230">
        <f>IF(N246="zákl. prenesená",J246,0)</f>
        <v>0</v>
      </c>
      <c r="BH246" s="230">
        <f>IF(N246="zníž. prenesená",J246,0)</f>
        <v>0</v>
      </c>
      <c r="BI246" s="230">
        <f>IF(N246="nulová",J246,0)</f>
        <v>0</v>
      </c>
      <c r="BJ246" s="14" t="s">
        <v>130</v>
      </c>
      <c r="BK246" s="230">
        <f>ROUND(I246*H246,2)</f>
        <v>322.81999999999999</v>
      </c>
      <c r="BL246" s="14" t="s">
        <v>156</v>
      </c>
      <c r="BM246" s="229" t="s">
        <v>807</v>
      </c>
    </row>
    <row r="247" s="2" customFormat="1" ht="24.15" customHeight="1">
      <c r="A247" s="29"/>
      <c r="B247" s="30"/>
      <c r="C247" s="218" t="s">
        <v>628</v>
      </c>
      <c r="D247" s="218" t="s">
        <v>125</v>
      </c>
      <c r="E247" s="219" t="s">
        <v>840</v>
      </c>
      <c r="F247" s="220" t="s">
        <v>841</v>
      </c>
      <c r="G247" s="221" t="s">
        <v>128</v>
      </c>
      <c r="H247" s="222">
        <v>133.80000000000001</v>
      </c>
      <c r="I247" s="223">
        <v>20.010000000000002</v>
      </c>
      <c r="J247" s="223">
        <f>ROUND(I247*H247,2)</f>
        <v>2677.3400000000001</v>
      </c>
      <c r="K247" s="224"/>
      <c r="L247" s="35"/>
      <c r="M247" s="225" t="s">
        <v>1</v>
      </c>
      <c r="N247" s="226" t="s">
        <v>39</v>
      </c>
      <c r="O247" s="227">
        <v>0</v>
      </c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29" t="s">
        <v>156</v>
      </c>
      <c r="AT247" s="229" t="s">
        <v>125</v>
      </c>
      <c r="AU247" s="229" t="s">
        <v>130</v>
      </c>
      <c r="AY247" s="14" t="s">
        <v>122</v>
      </c>
      <c r="BE247" s="230">
        <f>IF(N247="základná",J247,0)</f>
        <v>0</v>
      </c>
      <c r="BF247" s="230">
        <f>IF(N247="znížená",J247,0)</f>
        <v>2677.3400000000001</v>
      </c>
      <c r="BG247" s="230">
        <f>IF(N247="zákl. prenesená",J247,0)</f>
        <v>0</v>
      </c>
      <c r="BH247" s="230">
        <f>IF(N247="zníž. prenesená",J247,0)</f>
        <v>0</v>
      </c>
      <c r="BI247" s="230">
        <f>IF(N247="nulová",J247,0)</f>
        <v>0</v>
      </c>
      <c r="BJ247" s="14" t="s">
        <v>130</v>
      </c>
      <c r="BK247" s="230">
        <f>ROUND(I247*H247,2)</f>
        <v>2677.3400000000001</v>
      </c>
      <c r="BL247" s="14" t="s">
        <v>156</v>
      </c>
      <c r="BM247" s="229" t="s">
        <v>810</v>
      </c>
    </row>
    <row r="248" s="2" customFormat="1" ht="16.5" customHeight="1">
      <c r="A248" s="29"/>
      <c r="B248" s="30"/>
      <c r="C248" s="231" t="s">
        <v>811</v>
      </c>
      <c r="D248" s="231" t="s">
        <v>119</v>
      </c>
      <c r="E248" s="232" t="s">
        <v>791</v>
      </c>
      <c r="F248" s="233" t="s">
        <v>792</v>
      </c>
      <c r="G248" s="234" t="s">
        <v>138</v>
      </c>
      <c r="H248" s="235">
        <v>1070.4000000000001</v>
      </c>
      <c r="I248" s="236">
        <v>0.26000000000000001</v>
      </c>
      <c r="J248" s="236">
        <f>ROUND(I248*H248,2)</f>
        <v>278.30000000000001</v>
      </c>
      <c r="K248" s="237"/>
      <c r="L248" s="238"/>
      <c r="M248" s="239" t="s">
        <v>1</v>
      </c>
      <c r="N248" s="240" t="s">
        <v>39</v>
      </c>
      <c r="O248" s="227">
        <v>0</v>
      </c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229" t="s">
        <v>183</v>
      </c>
      <c r="AT248" s="229" t="s">
        <v>119</v>
      </c>
      <c r="AU248" s="229" t="s">
        <v>130</v>
      </c>
      <c r="AY248" s="14" t="s">
        <v>122</v>
      </c>
      <c r="BE248" s="230">
        <f>IF(N248="základná",J248,0)</f>
        <v>0</v>
      </c>
      <c r="BF248" s="230">
        <f>IF(N248="znížená",J248,0)</f>
        <v>278.30000000000001</v>
      </c>
      <c r="BG248" s="230">
        <f>IF(N248="zákl. prenesená",J248,0)</f>
        <v>0</v>
      </c>
      <c r="BH248" s="230">
        <f>IF(N248="zníž. prenesená",J248,0)</f>
        <v>0</v>
      </c>
      <c r="BI248" s="230">
        <f>IF(N248="nulová",J248,0)</f>
        <v>0</v>
      </c>
      <c r="BJ248" s="14" t="s">
        <v>130</v>
      </c>
      <c r="BK248" s="230">
        <f>ROUND(I248*H248,2)</f>
        <v>278.30000000000001</v>
      </c>
      <c r="BL248" s="14" t="s">
        <v>156</v>
      </c>
      <c r="BM248" s="229" t="s">
        <v>814</v>
      </c>
    </row>
    <row r="249" s="2" customFormat="1" ht="24.15" customHeight="1">
      <c r="A249" s="29"/>
      <c r="B249" s="30"/>
      <c r="C249" s="218" t="s">
        <v>632</v>
      </c>
      <c r="D249" s="218" t="s">
        <v>125</v>
      </c>
      <c r="E249" s="219" t="s">
        <v>845</v>
      </c>
      <c r="F249" s="220" t="s">
        <v>846</v>
      </c>
      <c r="G249" s="221" t="s">
        <v>387</v>
      </c>
      <c r="H249" s="222">
        <v>754.15999999999997</v>
      </c>
      <c r="I249" s="223">
        <v>0.57999999999999996</v>
      </c>
      <c r="J249" s="223">
        <f>ROUND(I249*H249,2)</f>
        <v>437.41000000000002</v>
      </c>
      <c r="K249" s="224"/>
      <c r="L249" s="35"/>
      <c r="M249" s="225" t="s">
        <v>1</v>
      </c>
      <c r="N249" s="226" t="s">
        <v>39</v>
      </c>
      <c r="O249" s="227">
        <v>0</v>
      </c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229" t="s">
        <v>156</v>
      </c>
      <c r="AT249" s="229" t="s">
        <v>125</v>
      </c>
      <c r="AU249" s="229" t="s">
        <v>130</v>
      </c>
      <c r="AY249" s="14" t="s">
        <v>122</v>
      </c>
      <c r="BE249" s="230">
        <f>IF(N249="základná",J249,0)</f>
        <v>0</v>
      </c>
      <c r="BF249" s="230">
        <f>IF(N249="znížená",J249,0)</f>
        <v>437.41000000000002</v>
      </c>
      <c r="BG249" s="230">
        <f>IF(N249="zákl. prenesená",J249,0)</f>
        <v>0</v>
      </c>
      <c r="BH249" s="230">
        <f>IF(N249="zníž. prenesená",J249,0)</f>
        <v>0</v>
      </c>
      <c r="BI249" s="230">
        <f>IF(N249="nulová",J249,0)</f>
        <v>0</v>
      </c>
      <c r="BJ249" s="14" t="s">
        <v>130</v>
      </c>
      <c r="BK249" s="230">
        <f>ROUND(I249*H249,2)</f>
        <v>437.41000000000002</v>
      </c>
      <c r="BL249" s="14" t="s">
        <v>156</v>
      </c>
      <c r="BM249" s="229" t="s">
        <v>817</v>
      </c>
    </row>
    <row r="250" s="2" customFormat="1" ht="24.15" customHeight="1">
      <c r="A250" s="29"/>
      <c r="B250" s="30"/>
      <c r="C250" s="231" t="s">
        <v>818</v>
      </c>
      <c r="D250" s="231" t="s">
        <v>119</v>
      </c>
      <c r="E250" s="232" t="s">
        <v>849</v>
      </c>
      <c r="F250" s="233" t="s">
        <v>850</v>
      </c>
      <c r="G250" s="234" t="s">
        <v>387</v>
      </c>
      <c r="H250" s="235">
        <v>867.27999999999997</v>
      </c>
      <c r="I250" s="236">
        <v>1.3500000000000001</v>
      </c>
      <c r="J250" s="236">
        <f>ROUND(I250*H250,2)</f>
        <v>1170.8299999999999</v>
      </c>
      <c r="K250" s="237"/>
      <c r="L250" s="238"/>
      <c r="M250" s="239" t="s">
        <v>1</v>
      </c>
      <c r="N250" s="240" t="s">
        <v>39</v>
      </c>
      <c r="O250" s="227">
        <v>0</v>
      </c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229" t="s">
        <v>183</v>
      </c>
      <c r="AT250" s="229" t="s">
        <v>119</v>
      </c>
      <c r="AU250" s="229" t="s">
        <v>130</v>
      </c>
      <c r="AY250" s="14" t="s">
        <v>122</v>
      </c>
      <c r="BE250" s="230">
        <f>IF(N250="základná",J250,0)</f>
        <v>0</v>
      </c>
      <c r="BF250" s="230">
        <f>IF(N250="znížená",J250,0)</f>
        <v>1170.8299999999999</v>
      </c>
      <c r="BG250" s="230">
        <f>IF(N250="zákl. prenesená",J250,0)</f>
        <v>0</v>
      </c>
      <c r="BH250" s="230">
        <f>IF(N250="zníž. prenesená",J250,0)</f>
        <v>0</v>
      </c>
      <c r="BI250" s="230">
        <f>IF(N250="nulová",J250,0)</f>
        <v>0</v>
      </c>
      <c r="BJ250" s="14" t="s">
        <v>130</v>
      </c>
      <c r="BK250" s="230">
        <f>ROUND(I250*H250,2)</f>
        <v>1170.8299999999999</v>
      </c>
      <c r="BL250" s="14" t="s">
        <v>156</v>
      </c>
      <c r="BM250" s="229" t="s">
        <v>819</v>
      </c>
    </row>
    <row r="251" s="2" customFormat="1" ht="24.15" customHeight="1">
      <c r="A251" s="29"/>
      <c r="B251" s="30"/>
      <c r="C251" s="218" t="s">
        <v>635</v>
      </c>
      <c r="D251" s="218" t="s">
        <v>125</v>
      </c>
      <c r="E251" s="219" t="s">
        <v>852</v>
      </c>
      <c r="F251" s="220" t="s">
        <v>853</v>
      </c>
      <c r="G251" s="221" t="s">
        <v>138</v>
      </c>
      <c r="H251" s="222">
        <v>2</v>
      </c>
      <c r="I251" s="223">
        <v>2.8399999999999999</v>
      </c>
      <c r="J251" s="223">
        <f>ROUND(I251*H251,2)</f>
        <v>5.6799999999999997</v>
      </c>
      <c r="K251" s="224"/>
      <c r="L251" s="35"/>
      <c r="M251" s="225" t="s">
        <v>1</v>
      </c>
      <c r="N251" s="226" t="s">
        <v>39</v>
      </c>
      <c r="O251" s="227">
        <v>0</v>
      </c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229" t="s">
        <v>156</v>
      </c>
      <c r="AT251" s="229" t="s">
        <v>125</v>
      </c>
      <c r="AU251" s="229" t="s">
        <v>130</v>
      </c>
      <c r="AY251" s="14" t="s">
        <v>122</v>
      </c>
      <c r="BE251" s="230">
        <f>IF(N251="základná",J251,0)</f>
        <v>0</v>
      </c>
      <c r="BF251" s="230">
        <f>IF(N251="znížená",J251,0)</f>
        <v>5.6799999999999997</v>
      </c>
      <c r="BG251" s="230">
        <f>IF(N251="zákl. prenesená",J251,0)</f>
        <v>0</v>
      </c>
      <c r="BH251" s="230">
        <f>IF(N251="zníž. prenesená",J251,0)</f>
        <v>0</v>
      </c>
      <c r="BI251" s="230">
        <f>IF(N251="nulová",J251,0)</f>
        <v>0</v>
      </c>
      <c r="BJ251" s="14" t="s">
        <v>130</v>
      </c>
      <c r="BK251" s="230">
        <f>ROUND(I251*H251,2)</f>
        <v>5.6799999999999997</v>
      </c>
      <c r="BL251" s="14" t="s">
        <v>156</v>
      </c>
      <c r="BM251" s="229" t="s">
        <v>822</v>
      </c>
    </row>
    <row r="252" s="2" customFormat="1" ht="24.15" customHeight="1">
      <c r="A252" s="29"/>
      <c r="B252" s="30"/>
      <c r="C252" s="231" t="s">
        <v>823</v>
      </c>
      <c r="D252" s="231" t="s">
        <v>119</v>
      </c>
      <c r="E252" s="232" t="s">
        <v>798</v>
      </c>
      <c r="F252" s="233" t="s">
        <v>799</v>
      </c>
      <c r="G252" s="234" t="s">
        <v>387</v>
      </c>
      <c r="H252" s="235">
        <v>0.35999999999999999</v>
      </c>
      <c r="I252" s="236">
        <v>11.710000000000001</v>
      </c>
      <c r="J252" s="236">
        <f>ROUND(I252*H252,2)</f>
        <v>4.2199999999999998</v>
      </c>
      <c r="K252" s="237"/>
      <c r="L252" s="238"/>
      <c r="M252" s="239" t="s">
        <v>1</v>
      </c>
      <c r="N252" s="240" t="s">
        <v>39</v>
      </c>
      <c r="O252" s="227">
        <v>0</v>
      </c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229" t="s">
        <v>183</v>
      </c>
      <c r="AT252" s="229" t="s">
        <v>119</v>
      </c>
      <c r="AU252" s="229" t="s">
        <v>130</v>
      </c>
      <c r="AY252" s="14" t="s">
        <v>122</v>
      </c>
      <c r="BE252" s="230">
        <f>IF(N252="základná",J252,0)</f>
        <v>0</v>
      </c>
      <c r="BF252" s="230">
        <f>IF(N252="znížená",J252,0)</f>
        <v>4.2199999999999998</v>
      </c>
      <c r="BG252" s="230">
        <f>IF(N252="zákl. prenesená",J252,0)</f>
        <v>0</v>
      </c>
      <c r="BH252" s="230">
        <f>IF(N252="zníž. prenesená",J252,0)</f>
        <v>0</v>
      </c>
      <c r="BI252" s="230">
        <f>IF(N252="nulová",J252,0)</f>
        <v>0</v>
      </c>
      <c r="BJ252" s="14" t="s">
        <v>130</v>
      </c>
      <c r="BK252" s="230">
        <f>ROUND(I252*H252,2)</f>
        <v>4.2199999999999998</v>
      </c>
      <c r="BL252" s="14" t="s">
        <v>156</v>
      </c>
      <c r="BM252" s="229" t="s">
        <v>824</v>
      </c>
    </row>
    <row r="253" s="2" customFormat="1" ht="16.5" customHeight="1">
      <c r="A253" s="29"/>
      <c r="B253" s="30"/>
      <c r="C253" s="231" t="s">
        <v>639</v>
      </c>
      <c r="D253" s="231" t="s">
        <v>119</v>
      </c>
      <c r="E253" s="232" t="s">
        <v>857</v>
      </c>
      <c r="F253" s="233" t="s">
        <v>858</v>
      </c>
      <c r="G253" s="234" t="s">
        <v>138</v>
      </c>
      <c r="H253" s="235">
        <v>2</v>
      </c>
      <c r="I253" s="236">
        <v>3.3199999999999998</v>
      </c>
      <c r="J253" s="236">
        <f>ROUND(I253*H253,2)</f>
        <v>6.6399999999999997</v>
      </c>
      <c r="K253" s="237"/>
      <c r="L253" s="238"/>
      <c r="M253" s="239" t="s">
        <v>1</v>
      </c>
      <c r="N253" s="240" t="s">
        <v>39</v>
      </c>
      <c r="O253" s="227">
        <v>0</v>
      </c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229" t="s">
        <v>183</v>
      </c>
      <c r="AT253" s="229" t="s">
        <v>119</v>
      </c>
      <c r="AU253" s="229" t="s">
        <v>130</v>
      </c>
      <c r="AY253" s="14" t="s">
        <v>122</v>
      </c>
      <c r="BE253" s="230">
        <f>IF(N253="základná",J253,0)</f>
        <v>0</v>
      </c>
      <c r="BF253" s="230">
        <f>IF(N253="znížená",J253,0)</f>
        <v>6.6399999999999997</v>
      </c>
      <c r="BG253" s="230">
        <f>IF(N253="zákl. prenesená",J253,0)</f>
        <v>0</v>
      </c>
      <c r="BH253" s="230">
        <f>IF(N253="zníž. prenesená",J253,0)</f>
        <v>0</v>
      </c>
      <c r="BI253" s="230">
        <f>IF(N253="nulová",J253,0)</f>
        <v>0</v>
      </c>
      <c r="BJ253" s="14" t="s">
        <v>130</v>
      </c>
      <c r="BK253" s="230">
        <f>ROUND(I253*H253,2)</f>
        <v>6.6399999999999997</v>
      </c>
      <c r="BL253" s="14" t="s">
        <v>156</v>
      </c>
      <c r="BM253" s="229" t="s">
        <v>827</v>
      </c>
    </row>
    <row r="254" s="2" customFormat="1" ht="33" customHeight="1">
      <c r="A254" s="29"/>
      <c r="B254" s="30"/>
      <c r="C254" s="218" t="s">
        <v>828</v>
      </c>
      <c r="D254" s="218" t="s">
        <v>125</v>
      </c>
      <c r="E254" s="219" t="s">
        <v>1108</v>
      </c>
      <c r="F254" s="220" t="s">
        <v>1109</v>
      </c>
      <c r="G254" s="221" t="s">
        <v>387</v>
      </c>
      <c r="H254" s="222">
        <v>685.60000000000002</v>
      </c>
      <c r="I254" s="223">
        <v>1.69</v>
      </c>
      <c r="J254" s="223">
        <f>ROUND(I254*H254,2)</f>
        <v>1158.6600000000001</v>
      </c>
      <c r="K254" s="224"/>
      <c r="L254" s="35"/>
      <c r="M254" s="225" t="s">
        <v>1</v>
      </c>
      <c r="N254" s="226" t="s">
        <v>39</v>
      </c>
      <c r="O254" s="227">
        <v>0</v>
      </c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229" t="s">
        <v>156</v>
      </c>
      <c r="AT254" s="229" t="s">
        <v>125</v>
      </c>
      <c r="AU254" s="229" t="s">
        <v>130</v>
      </c>
      <c r="AY254" s="14" t="s">
        <v>122</v>
      </c>
      <c r="BE254" s="230">
        <f>IF(N254="základná",J254,0)</f>
        <v>0</v>
      </c>
      <c r="BF254" s="230">
        <f>IF(N254="znížená",J254,0)</f>
        <v>1158.6600000000001</v>
      </c>
      <c r="BG254" s="230">
        <f>IF(N254="zákl. prenesená",J254,0)</f>
        <v>0</v>
      </c>
      <c r="BH254" s="230">
        <f>IF(N254="zníž. prenesená",J254,0)</f>
        <v>0</v>
      </c>
      <c r="BI254" s="230">
        <f>IF(N254="nulová",J254,0)</f>
        <v>0</v>
      </c>
      <c r="BJ254" s="14" t="s">
        <v>130</v>
      </c>
      <c r="BK254" s="230">
        <f>ROUND(I254*H254,2)</f>
        <v>1158.6600000000001</v>
      </c>
      <c r="BL254" s="14" t="s">
        <v>156</v>
      </c>
      <c r="BM254" s="229" t="s">
        <v>829</v>
      </c>
    </row>
    <row r="255" s="2" customFormat="1" ht="37.8" customHeight="1">
      <c r="A255" s="29"/>
      <c r="B255" s="30"/>
      <c r="C255" s="218" t="s">
        <v>642</v>
      </c>
      <c r="D255" s="218" t="s">
        <v>125</v>
      </c>
      <c r="E255" s="219" t="s">
        <v>1110</v>
      </c>
      <c r="F255" s="220" t="s">
        <v>1111</v>
      </c>
      <c r="G255" s="221" t="s">
        <v>387</v>
      </c>
      <c r="H255" s="222">
        <v>2742.4000000000001</v>
      </c>
      <c r="I255" s="223">
        <v>0.51000000000000001</v>
      </c>
      <c r="J255" s="223">
        <f>ROUND(I255*H255,2)</f>
        <v>1398.6199999999999</v>
      </c>
      <c r="K255" s="224"/>
      <c r="L255" s="35"/>
      <c r="M255" s="225" t="s">
        <v>1</v>
      </c>
      <c r="N255" s="226" t="s">
        <v>39</v>
      </c>
      <c r="O255" s="227">
        <v>0</v>
      </c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229" t="s">
        <v>156</v>
      </c>
      <c r="AT255" s="229" t="s">
        <v>125</v>
      </c>
      <c r="AU255" s="229" t="s">
        <v>130</v>
      </c>
      <c r="AY255" s="14" t="s">
        <v>122</v>
      </c>
      <c r="BE255" s="230">
        <f>IF(N255="základná",J255,0)</f>
        <v>0</v>
      </c>
      <c r="BF255" s="230">
        <f>IF(N255="znížená",J255,0)</f>
        <v>1398.6199999999999</v>
      </c>
      <c r="BG255" s="230">
        <f>IF(N255="zákl. prenesená",J255,0)</f>
        <v>0</v>
      </c>
      <c r="BH255" s="230">
        <f>IF(N255="zníž. prenesená",J255,0)</f>
        <v>0</v>
      </c>
      <c r="BI255" s="230">
        <f>IF(N255="nulová",J255,0)</f>
        <v>0</v>
      </c>
      <c r="BJ255" s="14" t="s">
        <v>130</v>
      </c>
      <c r="BK255" s="230">
        <f>ROUND(I255*H255,2)</f>
        <v>1398.6199999999999</v>
      </c>
      <c r="BL255" s="14" t="s">
        <v>156</v>
      </c>
      <c r="BM255" s="229" t="s">
        <v>832</v>
      </c>
    </row>
    <row r="256" s="2" customFormat="1" ht="33" customHeight="1">
      <c r="A256" s="29"/>
      <c r="B256" s="30"/>
      <c r="C256" s="218" t="s">
        <v>833</v>
      </c>
      <c r="D256" s="218" t="s">
        <v>125</v>
      </c>
      <c r="E256" s="219" t="s">
        <v>861</v>
      </c>
      <c r="F256" s="220" t="s">
        <v>862</v>
      </c>
      <c r="G256" s="221" t="s">
        <v>128</v>
      </c>
      <c r="H256" s="222">
        <v>133.80000000000001</v>
      </c>
      <c r="I256" s="223">
        <v>10.32</v>
      </c>
      <c r="J256" s="223">
        <f>ROUND(I256*H256,2)</f>
        <v>1380.8199999999999</v>
      </c>
      <c r="K256" s="224"/>
      <c r="L256" s="35"/>
      <c r="M256" s="225" t="s">
        <v>1</v>
      </c>
      <c r="N256" s="226" t="s">
        <v>39</v>
      </c>
      <c r="O256" s="227">
        <v>0</v>
      </c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229" t="s">
        <v>156</v>
      </c>
      <c r="AT256" s="229" t="s">
        <v>125</v>
      </c>
      <c r="AU256" s="229" t="s">
        <v>130</v>
      </c>
      <c r="AY256" s="14" t="s">
        <v>122</v>
      </c>
      <c r="BE256" s="230">
        <f>IF(N256="základná",J256,0)</f>
        <v>0</v>
      </c>
      <c r="BF256" s="230">
        <f>IF(N256="znížená",J256,0)</f>
        <v>1380.8199999999999</v>
      </c>
      <c r="BG256" s="230">
        <f>IF(N256="zákl. prenesená",J256,0)</f>
        <v>0</v>
      </c>
      <c r="BH256" s="230">
        <f>IF(N256="zníž. prenesená",J256,0)</f>
        <v>0</v>
      </c>
      <c r="BI256" s="230">
        <f>IF(N256="nulová",J256,0)</f>
        <v>0</v>
      </c>
      <c r="BJ256" s="14" t="s">
        <v>130</v>
      </c>
      <c r="BK256" s="230">
        <f>ROUND(I256*H256,2)</f>
        <v>1380.8199999999999</v>
      </c>
      <c r="BL256" s="14" t="s">
        <v>156</v>
      </c>
      <c r="BM256" s="229" t="s">
        <v>834</v>
      </c>
    </row>
    <row r="257" s="2" customFormat="1" ht="16.5" customHeight="1">
      <c r="A257" s="29"/>
      <c r="B257" s="30"/>
      <c r="C257" s="231" t="s">
        <v>646</v>
      </c>
      <c r="D257" s="231" t="s">
        <v>119</v>
      </c>
      <c r="E257" s="232" t="s">
        <v>791</v>
      </c>
      <c r="F257" s="233" t="s">
        <v>792</v>
      </c>
      <c r="G257" s="234" t="s">
        <v>138</v>
      </c>
      <c r="H257" s="235">
        <v>1070.4000000000001</v>
      </c>
      <c r="I257" s="236">
        <v>0.26000000000000001</v>
      </c>
      <c r="J257" s="236">
        <f>ROUND(I257*H257,2)</f>
        <v>278.30000000000001</v>
      </c>
      <c r="K257" s="237"/>
      <c r="L257" s="238"/>
      <c r="M257" s="239" t="s">
        <v>1</v>
      </c>
      <c r="N257" s="240" t="s">
        <v>39</v>
      </c>
      <c r="O257" s="227">
        <v>0</v>
      </c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229" t="s">
        <v>183</v>
      </c>
      <c r="AT257" s="229" t="s">
        <v>119</v>
      </c>
      <c r="AU257" s="229" t="s">
        <v>130</v>
      </c>
      <c r="AY257" s="14" t="s">
        <v>122</v>
      </c>
      <c r="BE257" s="230">
        <f>IF(N257="základná",J257,0)</f>
        <v>0</v>
      </c>
      <c r="BF257" s="230">
        <f>IF(N257="znížená",J257,0)</f>
        <v>278.30000000000001</v>
      </c>
      <c r="BG257" s="230">
        <f>IF(N257="zákl. prenesená",J257,0)</f>
        <v>0</v>
      </c>
      <c r="BH257" s="230">
        <f>IF(N257="zníž. prenesená",J257,0)</f>
        <v>0</v>
      </c>
      <c r="BI257" s="230">
        <f>IF(N257="nulová",J257,0)</f>
        <v>0</v>
      </c>
      <c r="BJ257" s="14" t="s">
        <v>130</v>
      </c>
      <c r="BK257" s="230">
        <f>ROUND(I257*H257,2)</f>
        <v>278.30000000000001</v>
      </c>
      <c r="BL257" s="14" t="s">
        <v>156</v>
      </c>
      <c r="BM257" s="229" t="s">
        <v>837</v>
      </c>
    </row>
    <row r="258" s="2" customFormat="1" ht="16.5" customHeight="1">
      <c r="A258" s="29"/>
      <c r="B258" s="30"/>
      <c r="C258" s="231" t="s">
        <v>838</v>
      </c>
      <c r="D258" s="231" t="s">
        <v>119</v>
      </c>
      <c r="E258" s="232" t="s">
        <v>866</v>
      </c>
      <c r="F258" s="233" t="s">
        <v>867</v>
      </c>
      <c r="G258" s="234" t="s">
        <v>387</v>
      </c>
      <c r="H258" s="235">
        <v>82.959999999999994</v>
      </c>
      <c r="I258" s="236">
        <v>30.09</v>
      </c>
      <c r="J258" s="236">
        <f>ROUND(I258*H258,2)</f>
        <v>2496.27</v>
      </c>
      <c r="K258" s="237"/>
      <c r="L258" s="238"/>
      <c r="M258" s="239" t="s">
        <v>1</v>
      </c>
      <c r="N258" s="240" t="s">
        <v>39</v>
      </c>
      <c r="O258" s="227">
        <v>0</v>
      </c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229" t="s">
        <v>183</v>
      </c>
      <c r="AT258" s="229" t="s">
        <v>119</v>
      </c>
      <c r="AU258" s="229" t="s">
        <v>130</v>
      </c>
      <c r="AY258" s="14" t="s">
        <v>122</v>
      </c>
      <c r="BE258" s="230">
        <f>IF(N258="základná",J258,0)</f>
        <v>0</v>
      </c>
      <c r="BF258" s="230">
        <f>IF(N258="znížená",J258,0)</f>
        <v>2496.27</v>
      </c>
      <c r="BG258" s="230">
        <f>IF(N258="zákl. prenesená",J258,0)</f>
        <v>0</v>
      </c>
      <c r="BH258" s="230">
        <f>IF(N258="zníž. prenesená",J258,0)</f>
        <v>0</v>
      </c>
      <c r="BI258" s="230">
        <f>IF(N258="nulová",J258,0)</f>
        <v>0</v>
      </c>
      <c r="BJ258" s="14" t="s">
        <v>130</v>
      </c>
      <c r="BK258" s="230">
        <f>ROUND(I258*H258,2)</f>
        <v>2496.27</v>
      </c>
      <c r="BL258" s="14" t="s">
        <v>156</v>
      </c>
      <c r="BM258" s="229" t="s">
        <v>839</v>
      </c>
    </row>
    <row r="259" s="2" customFormat="1" ht="24.15" customHeight="1">
      <c r="A259" s="29"/>
      <c r="B259" s="30"/>
      <c r="C259" s="218" t="s">
        <v>649</v>
      </c>
      <c r="D259" s="218" t="s">
        <v>125</v>
      </c>
      <c r="E259" s="219" t="s">
        <v>869</v>
      </c>
      <c r="F259" s="220" t="s">
        <v>870</v>
      </c>
      <c r="G259" s="221" t="s">
        <v>250</v>
      </c>
      <c r="H259" s="222">
        <v>468.64999999999998</v>
      </c>
      <c r="I259" s="223">
        <v>1.6799999999999999</v>
      </c>
      <c r="J259" s="223">
        <f>ROUND(I259*H259,2)</f>
        <v>787.33000000000004</v>
      </c>
      <c r="K259" s="224"/>
      <c r="L259" s="35"/>
      <c r="M259" s="225" t="s">
        <v>1</v>
      </c>
      <c r="N259" s="226" t="s">
        <v>39</v>
      </c>
      <c r="O259" s="227">
        <v>0</v>
      </c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29" t="s">
        <v>156</v>
      </c>
      <c r="AT259" s="229" t="s">
        <v>125</v>
      </c>
      <c r="AU259" s="229" t="s">
        <v>130</v>
      </c>
      <c r="AY259" s="14" t="s">
        <v>122</v>
      </c>
      <c r="BE259" s="230">
        <f>IF(N259="základná",J259,0)</f>
        <v>0</v>
      </c>
      <c r="BF259" s="230">
        <f>IF(N259="znížená",J259,0)</f>
        <v>787.33000000000004</v>
      </c>
      <c r="BG259" s="230">
        <f>IF(N259="zákl. prenesená",J259,0)</f>
        <v>0</v>
      </c>
      <c r="BH259" s="230">
        <f>IF(N259="zníž. prenesená",J259,0)</f>
        <v>0</v>
      </c>
      <c r="BI259" s="230">
        <f>IF(N259="nulová",J259,0)</f>
        <v>0</v>
      </c>
      <c r="BJ259" s="14" t="s">
        <v>130</v>
      </c>
      <c r="BK259" s="230">
        <f>ROUND(I259*H259,2)</f>
        <v>787.33000000000004</v>
      </c>
      <c r="BL259" s="14" t="s">
        <v>156</v>
      </c>
      <c r="BM259" s="229" t="s">
        <v>842</v>
      </c>
    </row>
    <row r="260" s="12" customFormat="1" ht="22.8" customHeight="1">
      <c r="A260" s="12"/>
      <c r="B260" s="203"/>
      <c r="C260" s="204"/>
      <c r="D260" s="205" t="s">
        <v>72</v>
      </c>
      <c r="E260" s="216" t="s">
        <v>872</v>
      </c>
      <c r="F260" s="216" t="s">
        <v>873</v>
      </c>
      <c r="G260" s="204"/>
      <c r="H260" s="204"/>
      <c r="I260" s="204"/>
      <c r="J260" s="217">
        <f>BK260</f>
        <v>58419.570000000007</v>
      </c>
      <c r="K260" s="204"/>
      <c r="L260" s="208"/>
      <c r="M260" s="209"/>
      <c r="N260" s="210"/>
      <c r="O260" s="210"/>
      <c r="P260" s="211">
        <f>SUM(P261:P270)</f>
        <v>0</v>
      </c>
      <c r="Q260" s="210"/>
      <c r="R260" s="211">
        <f>SUM(R261:R270)</f>
        <v>0</v>
      </c>
      <c r="S260" s="210"/>
      <c r="T260" s="212">
        <f>SUM(T261:T270)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3" t="s">
        <v>130</v>
      </c>
      <c r="AT260" s="214" t="s">
        <v>72</v>
      </c>
      <c r="AU260" s="214" t="s">
        <v>81</v>
      </c>
      <c r="AY260" s="213" t="s">
        <v>122</v>
      </c>
      <c r="BK260" s="215">
        <f>SUM(BK261:BK270)</f>
        <v>58419.570000000007</v>
      </c>
    </row>
    <row r="261" s="2" customFormat="1" ht="33" customHeight="1">
      <c r="A261" s="29"/>
      <c r="B261" s="30"/>
      <c r="C261" s="218" t="s">
        <v>843</v>
      </c>
      <c r="D261" s="218" t="s">
        <v>125</v>
      </c>
      <c r="E261" s="219" t="s">
        <v>875</v>
      </c>
      <c r="F261" s="220" t="s">
        <v>876</v>
      </c>
      <c r="G261" s="221" t="s">
        <v>387</v>
      </c>
      <c r="H261" s="222">
        <v>5.5800000000000001</v>
      </c>
      <c r="I261" s="223">
        <v>7.04</v>
      </c>
      <c r="J261" s="223">
        <f>ROUND(I261*H261,2)</f>
        <v>39.280000000000001</v>
      </c>
      <c r="K261" s="224"/>
      <c r="L261" s="35"/>
      <c r="M261" s="225" t="s">
        <v>1</v>
      </c>
      <c r="N261" s="226" t="s">
        <v>39</v>
      </c>
      <c r="O261" s="227">
        <v>0</v>
      </c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229" t="s">
        <v>156</v>
      </c>
      <c r="AT261" s="229" t="s">
        <v>125</v>
      </c>
      <c r="AU261" s="229" t="s">
        <v>130</v>
      </c>
      <c r="AY261" s="14" t="s">
        <v>122</v>
      </c>
      <c r="BE261" s="230">
        <f>IF(N261="základná",J261,0)</f>
        <v>0</v>
      </c>
      <c r="BF261" s="230">
        <f>IF(N261="znížená",J261,0)</f>
        <v>39.280000000000001</v>
      </c>
      <c r="BG261" s="230">
        <f>IF(N261="zákl. prenesená",J261,0)</f>
        <v>0</v>
      </c>
      <c r="BH261" s="230">
        <f>IF(N261="zníž. prenesená",J261,0)</f>
        <v>0</v>
      </c>
      <c r="BI261" s="230">
        <f>IF(N261="nulová",J261,0)</f>
        <v>0</v>
      </c>
      <c r="BJ261" s="14" t="s">
        <v>130</v>
      </c>
      <c r="BK261" s="230">
        <f>ROUND(I261*H261,2)</f>
        <v>39.280000000000001</v>
      </c>
      <c r="BL261" s="14" t="s">
        <v>156</v>
      </c>
      <c r="BM261" s="229" t="s">
        <v>844</v>
      </c>
    </row>
    <row r="262" s="2" customFormat="1" ht="24.15" customHeight="1">
      <c r="A262" s="29"/>
      <c r="B262" s="30"/>
      <c r="C262" s="231" t="s">
        <v>653</v>
      </c>
      <c r="D262" s="231" t="s">
        <v>119</v>
      </c>
      <c r="E262" s="232" t="s">
        <v>878</v>
      </c>
      <c r="F262" s="233" t="s">
        <v>879</v>
      </c>
      <c r="G262" s="234" t="s">
        <v>387</v>
      </c>
      <c r="H262" s="235">
        <v>5.6900000000000004</v>
      </c>
      <c r="I262" s="236">
        <v>15.6</v>
      </c>
      <c r="J262" s="236">
        <f>ROUND(I262*H262,2)</f>
        <v>88.760000000000005</v>
      </c>
      <c r="K262" s="237"/>
      <c r="L262" s="238"/>
      <c r="M262" s="239" t="s">
        <v>1</v>
      </c>
      <c r="N262" s="240" t="s">
        <v>39</v>
      </c>
      <c r="O262" s="227">
        <v>0</v>
      </c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229" t="s">
        <v>183</v>
      </c>
      <c r="AT262" s="229" t="s">
        <v>119</v>
      </c>
      <c r="AU262" s="229" t="s">
        <v>130</v>
      </c>
      <c r="AY262" s="14" t="s">
        <v>122</v>
      </c>
      <c r="BE262" s="230">
        <f>IF(N262="základná",J262,0)</f>
        <v>0</v>
      </c>
      <c r="BF262" s="230">
        <f>IF(N262="znížená",J262,0)</f>
        <v>88.760000000000005</v>
      </c>
      <c r="BG262" s="230">
        <f>IF(N262="zákl. prenesená",J262,0)</f>
        <v>0</v>
      </c>
      <c r="BH262" s="230">
        <f>IF(N262="zníž. prenesená",J262,0)</f>
        <v>0</v>
      </c>
      <c r="BI262" s="230">
        <f>IF(N262="nulová",J262,0)</f>
        <v>0</v>
      </c>
      <c r="BJ262" s="14" t="s">
        <v>130</v>
      </c>
      <c r="BK262" s="230">
        <f>ROUND(I262*H262,2)</f>
        <v>88.760000000000005</v>
      </c>
      <c r="BL262" s="14" t="s">
        <v>156</v>
      </c>
      <c r="BM262" s="229" t="s">
        <v>847</v>
      </c>
    </row>
    <row r="263" s="2" customFormat="1" ht="33" customHeight="1">
      <c r="A263" s="29"/>
      <c r="B263" s="30"/>
      <c r="C263" s="218" t="s">
        <v>848</v>
      </c>
      <c r="D263" s="218" t="s">
        <v>125</v>
      </c>
      <c r="E263" s="219" t="s">
        <v>1112</v>
      </c>
      <c r="F263" s="220" t="s">
        <v>1113</v>
      </c>
      <c r="G263" s="221" t="s">
        <v>387</v>
      </c>
      <c r="H263" s="222">
        <v>685.60000000000002</v>
      </c>
      <c r="I263" s="223">
        <v>1.5600000000000001</v>
      </c>
      <c r="J263" s="223">
        <f>ROUND(I263*H263,2)</f>
        <v>1069.54</v>
      </c>
      <c r="K263" s="224"/>
      <c r="L263" s="35"/>
      <c r="M263" s="225" t="s">
        <v>1</v>
      </c>
      <c r="N263" s="226" t="s">
        <v>39</v>
      </c>
      <c r="O263" s="227">
        <v>0</v>
      </c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229" t="s">
        <v>156</v>
      </c>
      <c r="AT263" s="229" t="s">
        <v>125</v>
      </c>
      <c r="AU263" s="229" t="s">
        <v>130</v>
      </c>
      <c r="AY263" s="14" t="s">
        <v>122</v>
      </c>
      <c r="BE263" s="230">
        <f>IF(N263="základná",J263,0)</f>
        <v>0</v>
      </c>
      <c r="BF263" s="230">
        <f>IF(N263="znížená",J263,0)</f>
        <v>1069.54</v>
      </c>
      <c r="BG263" s="230">
        <f>IF(N263="zákl. prenesená",J263,0)</f>
        <v>0</v>
      </c>
      <c r="BH263" s="230">
        <f>IF(N263="zníž. prenesená",J263,0)</f>
        <v>0</v>
      </c>
      <c r="BI263" s="230">
        <f>IF(N263="nulová",J263,0)</f>
        <v>0</v>
      </c>
      <c r="BJ263" s="14" t="s">
        <v>130</v>
      </c>
      <c r="BK263" s="230">
        <f>ROUND(I263*H263,2)</f>
        <v>1069.54</v>
      </c>
      <c r="BL263" s="14" t="s">
        <v>156</v>
      </c>
      <c r="BM263" s="229" t="s">
        <v>851</v>
      </c>
    </row>
    <row r="264" s="2" customFormat="1" ht="24.15" customHeight="1">
      <c r="A264" s="29"/>
      <c r="B264" s="30"/>
      <c r="C264" s="231" t="s">
        <v>656</v>
      </c>
      <c r="D264" s="231" t="s">
        <v>119</v>
      </c>
      <c r="E264" s="232" t="s">
        <v>1114</v>
      </c>
      <c r="F264" s="233" t="s">
        <v>1115</v>
      </c>
      <c r="G264" s="234" t="s">
        <v>515</v>
      </c>
      <c r="H264" s="235">
        <v>102.84</v>
      </c>
      <c r="I264" s="236">
        <v>131.58000000000001</v>
      </c>
      <c r="J264" s="236">
        <f>ROUND(I264*H264,2)</f>
        <v>13531.690000000001</v>
      </c>
      <c r="K264" s="237"/>
      <c r="L264" s="238"/>
      <c r="M264" s="239" t="s">
        <v>1</v>
      </c>
      <c r="N264" s="240" t="s">
        <v>39</v>
      </c>
      <c r="O264" s="227">
        <v>0</v>
      </c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229" t="s">
        <v>183</v>
      </c>
      <c r="AT264" s="229" t="s">
        <v>119</v>
      </c>
      <c r="AU264" s="229" t="s">
        <v>130</v>
      </c>
      <c r="AY264" s="14" t="s">
        <v>122</v>
      </c>
      <c r="BE264" s="230">
        <f>IF(N264="základná",J264,0)</f>
        <v>0</v>
      </c>
      <c r="BF264" s="230">
        <f>IF(N264="znížená",J264,0)</f>
        <v>13531.690000000001</v>
      </c>
      <c r="BG264" s="230">
        <f>IF(N264="zákl. prenesená",J264,0)</f>
        <v>0</v>
      </c>
      <c r="BH264" s="230">
        <f>IF(N264="zníž. prenesená",J264,0)</f>
        <v>0</v>
      </c>
      <c r="BI264" s="230">
        <f>IF(N264="nulová",J264,0)</f>
        <v>0</v>
      </c>
      <c r="BJ264" s="14" t="s">
        <v>130</v>
      </c>
      <c r="BK264" s="230">
        <f>ROUND(I264*H264,2)</f>
        <v>13531.690000000001</v>
      </c>
      <c r="BL264" s="14" t="s">
        <v>156</v>
      </c>
      <c r="BM264" s="229" t="s">
        <v>854</v>
      </c>
    </row>
    <row r="265" s="2" customFormat="1" ht="16.5" customHeight="1">
      <c r="A265" s="29"/>
      <c r="B265" s="30"/>
      <c r="C265" s="218" t="s">
        <v>855</v>
      </c>
      <c r="D265" s="218" t="s">
        <v>125</v>
      </c>
      <c r="E265" s="219" t="s">
        <v>881</v>
      </c>
      <c r="F265" s="220" t="s">
        <v>882</v>
      </c>
      <c r="G265" s="221" t="s">
        <v>387</v>
      </c>
      <c r="H265" s="222">
        <v>133.80000000000001</v>
      </c>
      <c r="I265" s="223">
        <v>10.5</v>
      </c>
      <c r="J265" s="223">
        <f>ROUND(I265*H265,2)</f>
        <v>1404.9000000000001</v>
      </c>
      <c r="K265" s="224"/>
      <c r="L265" s="35"/>
      <c r="M265" s="225" t="s">
        <v>1</v>
      </c>
      <c r="N265" s="226" t="s">
        <v>39</v>
      </c>
      <c r="O265" s="227">
        <v>0</v>
      </c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229" t="s">
        <v>156</v>
      </c>
      <c r="AT265" s="229" t="s">
        <v>125</v>
      </c>
      <c r="AU265" s="229" t="s">
        <v>130</v>
      </c>
      <c r="AY265" s="14" t="s">
        <v>122</v>
      </c>
      <c r="BE265" s="230">
        <f>IF(N265="základná",J265,0)</f>
        <v>0</v>
      </c>
      <c r="BF265" s="230">
        <f>IF(N265="znížená",J265,0)</f>
        <v>1404.9000000000001</v>
      </c>
      <c r="BG265" s="230">
        <f>IF(N265="zákl. prenesená",J265,0)</f>
        <v>0</v>
      </c>
      <c r="BH265" s="230">
        <f>IF(N265="zníž. prenesená",J265,0)</f>
        <v>0</v>
      </c>
      <c r="BI265" s="230">
        <f>IF(N265="nulová",J265,0)</f>
        <v>0</v>
      </c>
      <c r="BJ265" s="14" t="s">
        <v>130</v>
      </c>
      <c r="BK265" s="230">
        <f>ROUND(I265*H265,2)</f>
        <v>1404.9000000000001</v>
      </c>
      <c r="BL265" s="14" t="s">
        <v>156</v>
      </c>
      <c r="BM265" s="229" t="s">
        <v>856</v>
      </c>
    </row>
    <row r="266" s="2" customFormat="1" ht="24.15" customHeight="1">
      <c r="A266" s="29"/>
      <c r="B266" s="30"/>
      <c r="C266" s="231" t="s">
        <v>660</v>
      </c>
      <c r="D266" s="231" t="s">
        <v>119</v>
      </c>
      <c r="E266" s="232" t="s">
        <v>884</v>
      </c>
      <c r="F266" s="233" t="s">
        <v>885</v>
      </c>
      <c r="G266" s="234" t="s">
        <v>387</v>
      </c>
      <c r="H266" s="235">
        <v>82.689999999999998</v>
      </c>
      <c r="I266" s="236">
        <v>18.41</v>
      </c>
      <c r="J266" s="236">
        <f>ROUND(I266*H266,2)</f>
        <v>1522.3199999999999</v>
      </c>
      <c r="K266" s="237"/>
      <c r="L266" s="238"/>
      <c r="M266" s="239" t="s">
        <v>1</v>
      </c>
      <c r="N266" s="240" t="s">
        <v>39</v>
      </c>
      <c r="O266" s="227">
        <v>0</v>
      </c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229" t="s">
        <v>183</v>
      </c>
      <c r="AT266" s="229" t="s">
        <v>119</v>
      </c>
      <c r="AU266" s="229" t="s">
        <v>130</v>
      </c>
      <c r="AY266" s="14" t="s">
        <v>122</v>
      </c>
      <c r="BE266" s="230">
        <f>IF(N266="základná",J266,0)</f>
        <v>0</v>
      </c>
      <c r="BF266" s="230">
        <f>IF(N266="znížená",J266,0)</f>
        <v>1522.3199999999999</v>
      </c>
      <c r="BG266" s="230">
        <f>IF(N266="zákl. prenesená",J266,0)</f>
        <v>0</v>
      </c>
      <c r="BH266" s="230">
        <f>IF(N266="zníž. prenesená",J266,0)</f>
        <v>0</v>
      </c>
      <c r="BI266" s="230">
        <f>IF(N266="nulová",J266,0)</f>
        <v>0</v>
      </c>
      <c r="BJ266" s="14" t="s">
        <v>130</v>
      </c>
      <c r="BK266" s="230">
        <f>ROUND(I266*H266,2)</f>
        <v>1522.3199999999999</v>
      </c>
      <c r="BL266" s="14" t="s">
        <v>156</v>
      </c>
      <c r="BM266" s="229" t="s">
        <v>859</v>
      </c>
    </row>
    <row r="267" s="2" customFormat="1" ht="24.15" customHeight="1">
      <c r="A267" s="29"/>
      <c r="B267" s="30"/>
      <c r="C267" s="231" t="s">
        <v>860</v>
      </c>
      <c r="D267" s="231" t="s">
        <v>119</v>
      </c>
      <c r="E267" s="232" t="s">
        <v>1116</v>
      </c>
      <c r="F267" s="233" t="s">
        <v>1117</v>
      </c>
      <c r="G267" s="234" t="s">
        <v>387</v>
      </c>
      <c r="H267" s="235">
        <v>53.520000000000003</v>
      </c>
      <c r="I267" s="236">
        <v>17.050000000000001</v>
      </c>
      <c r="J267" s="236">
        <f>ROUND(I267*H267,2)</f>
        <v>912.51999999999998</v>
      </c>
      <c r="K267" s="237"/>
      <c r="L267" s="238"/>
      <c r="M267" s="239" t="s">
        <v>1</v>
      </c>
      <c r="N267" s="240" t="s">
        <v>39</v>
      </c>
      <c r="O267" s="227">
        <v>0</v>
      </c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229" t="s">
        <v>183</v>
      </c>
      <c r="AT267" s="229" t="s">
        <v>119</v>
      </c>
      <c r="AU267" s="229" t="s">
        <v>130</v>
      </c>
      <c r="AY267" s="14" t="s">
        <v>122</v>
      </c>
      <c r="BE267" s="230">
        <f>IF(N267="základná",J267,0)</f>
        <v>0</v>
      </c>
      <c r="BF267" s="230">
        <f>IF(N267="znížená",J267,0)</f>
        <v>912.51999999999998</v>
      </c>
      <c r="BG267" s="230">
        <f>IF(N267="zákl. prenesená",J267,0)</f>
        <v>0</v>
      </c>
      <c r="BH267" s="230">
        <f>IF(N267="zníž. prenesená",J267,0)</f>
        <v>0</v>
      </c>
      <c r="BI267" s="230">
        <f>IF(N267="nulová",J267,0)</f>
        <v>0</v>
      </c>
      <c r="BJ267" s="14" t="s">
        <v>130</v>
      </c>
      <c r="BK267" s="230">
        <f>ROUND(I267*H267,2)</f>
        <v>912.51999999999998</v>
      </c>
      <c r="BL267" s="14" t="s">
        <v>156</v>
      </c>
      <c r="BM267" s="229" t="s">
        <v>863</v>
      </c>
    </row>
    <row r="268" s="2" customFormat="1" ht="24.15" customHeight="1">
      <c r="A268" s="29"/>
      <c r="B268" s="30"/>
      <c r="C268" s="218" t="s">
        <v>663</v>
      </c>
      <c r="D268" s="218" t="s">
        <v>125</v>
      </c>
      <c r="E268" s="219" t="s">
        <v>888</v>
      </c>
      <c r="F268" s="220" t="s">
        <v>889</v>
      </c>
      <c r="G268" s="221" t="s">
        <v>387</v>
      </c>
      <c r="H268" s="222">
        <v>685.60000000000002</v>
      </c>
      <c r="I268" s="223">
        <v>11.68</v>
      </c>
      <c r="J268" s="223">
        <f>ROUND(I268*H268,2)</f>
        <v>8007.8100000000004</v>
      </c>
      <c r="K268" s="224"/>
      <c r="L268" s="35"/>
      <c r="M268" s="225" t="s">
        <v>1</v>
      </c>
      <c r="N268" s="226" t="s">
        <v>39</v>
      </c>
      <c r="O268" s="227">
        <v>0</v>
      </c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229" t="s">
        <v>156</v>
      </c>
      <c r="AT268" s="229" t="s">
        <v>125</v>
      </c>
      <c r="AU268" s="229" t="s">
        <v>130</v>
      </c>
      <c r="AY268" s="14" t="s">
        <v>122</v>
      </c>
      <c r="BE268" s="230">
        <f>IF(N268="základná",J268,0)</f>
        <v>0</v>
      </c>
      <c r="BF268" s="230">
        <f>IF(N268="znížená",J268,0)</f>
        <v>8007.8100000000004</v>
      </c>
      <c r="BG268" s="230">
        <f>IF(N268="zákl. prenesená",J268,0)</f>
        <v>0</v>
      </c>
      <c r="BH268" s="230">
        <f>IF(N268="zníž. prenesená",J268,0)</f>
        <v>0</v>
      </c>
      <c r="BI268" s="230">
        <f>IF(N268="nulová",J268,0)</f>
        <v>0</v>
      </c>
      <c r="BJ268" s="14" t="s">
        <v>130</v>
      </c>
      <c r="BK268" s="230">
        <f>ROUND(I268*H268,2)</f>
        <v>8007.8100000000004</v>
      </c>
      <c r="BL268" s="14" t="s">
        <v>156</v>
      </c>
      <c r="BM268" s="229" t="s">
        <v>864</v>
      </c>
    </row>
    <row r="269" s="2" customFormat="1" ht="16.5" customHeight="1">
      <c r="A269" s="29"/>
      <c r="B269" s="30"/>
      <c r="C269" s="231" t="s">
        <v>865</v>
      </c>
      <c r="D269" s="231" t="s">
        <v>119</v>
      </c>
      <c r="E269" s="232" t="s">
        <v>891</v>
      </c>
      <c r="F269" s="233" t="s">
        <v>892</v>
      </c>
      <c r="G269" s="234" t="s">
        <v>387</v>
      </c>
      <c r="H269" s="235">
        <v>706.16999999999996</v>
      </c>
      <c r="I269" s="236">
        <v>43.950000000000003</v>
      </c>
      <c r="J269" s="236">
        <f>ROUND(I269*H269,2)</f>
        <v>31036.169999999998</v>
      </c>
      <c r="K269" s="237"/>
      <c r="L269" s="238"/>
      <c r="M269" s="239" t="s">
        <v>1</v>
      </c>
      <c r="N269" s="240" t="s">
        <v>39</v>
      </c>
      <c r="O269" s="227">
        <v>0</v>
      </c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229" t="s">
        <v>183</v>
      </c>
      <c r="AT269" s="229" t="s">
        <v>119</v>
      </c>
      <c r="AU269" s="229" t="s">
        <v>130</v>
      </c>
      <c r="AY269" s="14" t="s">
        <v>122</v>
      </c>
      <c r="BE269" s="230">
        <f>IF(N269="základná",J269,0)</f>
        <v>0</v>
      </c>
      <c r="BF269" s="230">
        <f>IF(N269="znížená",J269,0)</f>
        <v>31036.169999999998</v>
      </c>
      <c r="BG269" s="230">
        <f>IF(N269="zákl. prenesená",J269,0)</f>
        <v>0</v>
      </c>
      <c r="BH269" s="230">
        <f>IF(N269="zníž. prenesená",J269,0)</f>
        <v>0</v>
      </c>
      <c r="BI269" s="230">
        <f>IF(N269="nulová",J269,0)</f>
        <v>0</v>
      </c>
      <c r="BJ269" s="14" t="s">
        <v>130</v>
      </c>
      <c r="BK269" s="230">
        <f>ROUND(I269*H269,2)</f>
        <v>31036.169999999998</v>
      </c>
      <c r="BL269" s="14" t="s">
        <v>156</v>
      </c>
      <c r="BM269" s="229" t="s">
        <v>868</v>
      </c>
    </row>
    <row r="270" s="2" customFormat="1" ht="24.15" customHeight="1">
      <c r="A270" s="29"/>
      <c r="B270" s="30"/>
      <c r="C270" s="218" t="s">
        <v>667</v>
      </c>
      <c r="D270" s="218" t="s">
        <v>125</v>
      </c>
      <c r="E270" s="219" t="s">
        <v>895</v>
      </c>
      <c r="F270" s="220" t="s">
        <v>896</v>
      </c>
      <c r="G270" s="221" t="s">
        <v>250</v>
      </c>
      <c r="H270" s="222">
        <v>576.13</v>
      </c>
      <c r="I270" s="223">
        <v>1.3999999999999999</v>
      </c>
      <c r="J270" s="223">
        <f>ROUND(I270*H270,2)</f>
        <v>806.58000000000004</v>
      </c>
      <c r="K270" s="224"/>
      <c r="L270" s="35"/>
      <c r="M270" s="225" t="s">
        <v>1</v>
      </c>
      <c r="N270" s="226" t="s">
        <v>39</v>
      </c>
      <c r="O270" s="227">
        <v>0</v>
      </c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229" t="s">
        <v>156</v>
      </c>
      <c r="AT270" s="229" t="s">
        <v>125</v>
      </c>
      <c r="AU270" s="229" t="s">
        <v>130</v>
      </c>
      <c r="AY270" s="14" t="s">
        <v>122</v>
      </c>
      <c r="BE270" s="230">
        <f>IF(N270="základná",J270,0)</f>
        <v>0</v>
      </c>
      <c r="BF270" s="230">
        <f>IF(N270="znížená",J270,0)</f>
        <v>806.58000000000004</v>
      </c>
      <c r="BG270" s="230">
        <f>IF(N270="zákl. prenesená",J270,0)</f>
        <v>0</v>
      </c>
      <c r="BH270" s="230">
        <f>IF(N270="zníž. prenesená",J270,0)</f>
        <v>0</v>
      </c>
      <c r="BI270" s="230">
        <f>IF(N270="nulová",J270,0)</f>
        <v>0</v>
      </c>
      <c r="BJ270" s="14" t="s">
        <v>130</v>
      </c>
      <c r="BK270" s="230">
        <f>ROUND(I270*H270,2)</f>
        <v>806.58000000000004</v>
      </c>
      <c r="BL270" s="14" t="s">
        <v>156</v>
      </c>
      <c r="BM270" s="229" t="s">
        <v>871</v>
      </c>
    </row>
    <row r="271" s="12" customFormat="1" ht="22.8" customHeight="1">
      <c r="A271" s="12"/>
      <c r="B271" s="203"/>
      <c r="C271" s="204"/>
      <c r="D271" s="205" t="s">
        <v>72</v>
      </c>
      <c r="E271" s="216" t="s">
        <v>903</v>
      </c>
      <c r="F271" s="216" t="s">
        <v>904</v>
      </c>
      <c r="G271" s="204"/>
      <c r="H271" s="204"/>
      <c r="I271" s="204"/>
      <c r="J271" s="217">
        <f>BK271</f>
        <v>2712.6899999999996</v>
      </c>
      <c r="K271" s="204"/>
      <c r="L271" s="208"/>
      <c r="M271" s="209"/>
      <c r="N271" s="210"/>
      <c r="O271" s="210"/>
      <c r="P271" s="211">
        <f>SUM(P272:P276)</f>
        <v>0</v>
      </c>
      <c r="Q271" s="210"/>
      <c r="R271" s="211">
        <f>SUM(R272:R276)</f>
        <v>0</v>
      </c>
      <c r="S271" s="210"/>
      <c r="T271" s="212">
        <f>SUM(T272:T276)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130</v>
      </c>
      <c r="AT271" s="214" t="s">
        <v>72</v>
      </c>
      <c r="AU271" s="214" t="s">
        <v>81</v>
      </c>
      <c r="AY271" s="213" t="s">
        <v>122</v>
      </c>
      <c r="BK271" s="215">
        <f>SUM(BK272:BK276)</f>
        <v>2712.6899999999996</v>
      </c>
    </row>
    <row r="272" s="2" customFormat="1" ht="24.15" customHeight="1">
      <c r="A272" s="29"/>
      <c r="B272" s="30"/>
      <c r="C272" s="218" t="s">
        <v>874</v>
      </c>
      <c r="D272" s="218" t="s">
        <v>125</v>
      </c>
      <c r="E272" s="219" t="s">
        <v>1118</v>
      </c>
      <c r="F272" s="220" t="s">
        <v>1119</v>
      </c>
      <c r="G272" s="221" t="s">
        <v>128</v>
      </c>
      <c r="H272" s="222">
        <v>133.80000000000001</v>
      </c>
      <c r="I272" s="223">
        <v>4.4400000000000004</v>
      </c>
      <c r="J272" s="223">
        <f>ROUND(I272*H272,2)</f>
        <v>594.07000000000005</v>
      </c>
      <c r="K272" s="224"/>
      <c r="L272" s="35"/>
      <c r="M272" s="225" t="s">
        <v>1</v>
      </c>
      <c r="N272" s="226" t="s">
        <v>39</v>
      </c>
      <c r="O272" s="227">
        <v>0</v>
      </c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229" t="s">
        <v>156</v>
      </c>
      <c r="AT272" s="229" t="s">
        <v>125</v>
      </c>
      <c r="AU272" s="229" t="s">
        <v>130</v>
      </c>
      <c r="AY272" s="14" t="s">
        <v>122</v>
      </c>
      <c r="BE272" s="230">
        <f>IF(N272="základná",J272,0)</f>
        <v>0</v>
      </c>
      <c r="BF272" s="230">
        <f>IF(N272="znížená",J272,0)</f>
        <v>594.07000000000005</v>
      </c>
      <c r="BG272" s="230">
        <f>IF(N272="zákl. prenesená",J272,0)</f>
        <v>0</v>
      </c>
      <c r="BH272" s="230">
        <f>IF(N272="zníž. prenesená",J272,0)</f>
        <v>0</v>
      </c>
      <c r="BI272" s="230">
        <f>IF(N272="nulová",J272,0)</f>
        <v>0</v>
      </c>
      <c r="BJ272" s="14" t="s">
        <v>130</v>
      </c>
      <c r="BK272" s="230">
        <f>ROUND(I272*H272,2)</f>
        <v>594.07000000000005</v>
      </c>
      <c r="BL272" s="14" t="s">
        <v>156</v>
      </c>
      <c r="BM272" s="229" t="s">
        <v>877</v>
      </c>
    </row>
    <row r="273" s="2" customFormat="1" ht="16.5" customHeight="1">
      <c r="A273" s="29"/>
      <c r="B273" s="30"/>
      <c r="C273" s="231" t="s">
        <v>670</v>
      </c>
      <c r="D273" s="231" t="s">
        <v>119</v>
      </c>
      <c r="E273" s="232" t="s">
        <v>1120</v>
      </c>
      <c r="F273" s="233" t="s">
        <v>1121</v>
      </c>
      <c r="G273" s="234" t="s">
        <v>515</v>
      </c>
      <c r="H273" s="235">
        <v>3.3100000000000001</v>
      </c>
      <c r="I273" s="236">
        <v>480</v>
      </c>
      <c r="J273" s="236">
        <f>ROUND(I273*H273,2)</f>
        <v>1588.8</v>
      </c>
      <c r="K273" s="237"/>
      <c r="L273" s="238"/>
      <c r="M273" s="239" t="s">
        <v>1</v>
      </c>
      <c r="N273" s="240" t="s">
        <v>39</v>
      </c>
      <c r="O273" s="227">
        <v>0</v>
      </c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229" t="s">
        <v>183</v>
      </c>
      <c r="AT273" s="229" t="s">
        <v>119</v>
      </c>
      <c r="AU273" s="229" t="s">
        <v>130</v>
      </c>
      <c r="AY273" s="14" t="s">
        <v>122</v>
      </c>
      <c r="BE273" s="230">
        <f>IF(N273="základná",J273,0)</f>
        <v>0</v>
      </c>
      <c r="BF273" s="230">
        <f>IF(N273="znížená",J273,0)</f>
        <v>1588.8</v>
      </c>
      <c r="BG273" s="230">
        <f>IF(N273="zákl. prenesená",J273,0)</f>
        <v>0</v>
      </c>
      <c r="BH273" s="230">
        <f>IF(N273="zníž. prenesená",J273,0)</f>
        <v>0</v>
      </c>
      <c r="BI273" s="230">
        <f>IF(N273="nulová",J273,0)</f>
        <v>0</v>
      </c>
      <c r="BJ273" s="14" t="s">
        <v>130</v>
      </c>
      <c r="BK273" s="230">
        <f>ROUND(I273*H273,2)</f>
        <v>1588.8</v>
      </c>
      <c r="BL273" s="14" t="s">
        <v>156</v>
      </c>
      <c r="BM273" s="229" t="s">
        <v>134</v>
      </c>
    </row>
    <row r="274" s="2" customFormat="1" ht="24.15" customHeight="1">
      <c r="A274" s="29"/>
      <c r="B274" s="30"/>
      <c r="C274" s="218" t="s">
        <v>880</v>
      </c>
      <c r="D274" s="218" t="s">
        <v>125</v>
      </c>
      <c r="E274" s="219" t="s">
        <v>1122</v>
      </c>
      <c r="F274" s="220" t="s">
        <v>1123</v>
      </c>
      <c r="G274" s="221" t="s">
        <v>387</v>
      </c>
      <c r="H274" s="222">
        <v>6</v>
      </c>
      <c r="I274" s="223">
        <v>35.340000000000003</v>
      </c>
      <c r="J274" s="223">
        <f>ROUND(I274*H274,2)</f>
        <v>212.03999999999999</v>
      </c>
      <c r="K274" s="224"/>
      <c r="L274" s="35"/>
      <c r="M274" s="225" t="s">
        <v>1</v>
      </c>
      <c r="N274" s="226" t="s">
        <v>39</v>
      </c>
      <c r="O274" s="227">
        <v>0</v>
      </c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229" t="s">
        <v>156</v>
      </c>
      <c r="AT274" s="229" t="s">
        <v>125</v>
      </c>
      <c r="AU274" s="229" t="s">
        <v>130</v>
      </c>
      <c r="AY274" s="14" t="s">
        <v>122</v>
      </c>
      <c r="BE274" s="230">
        <f>IF(N274="základná",J274,0)</f>
        <v>0</v>
      </c>
      <c r="BF274" s="230">
        <f>IF(N274="znížená",J274,0)</f>
        <v>212.03999999999999</v>
      </c>
      <c r="BG274" s="230">
        <f>IF(N274="zákl. prenesená",J274,0)</f>
        <v>0</v>
      </c>
      <c r="BH274" s="230">
        <f>IF(N274="zníž. prenesená",J274,0)</f>
        <v>0</v>
      </c>
      <c r="BI274" s="230">
        <f>IF(N274="nulová",J274,0)</f>
        <v>0</v>
      </c>
      <c r="BJ274" s="14" t="s">
        <v>130</v>
      </c>
      <c r="BK274" s="230">
        <f>ROUND(I274*H274,2)</f>
        <v>212.03999999999999</v>
      </c>
      <c r="BL274" s="14" t="s">
        <v>156</v>
      </c>
      <c r="BM274" s="229" t="s">
        <v>883</v>
      </c>
    </row>
    <row r="275" s="2" customFormat="1" ht="24.15" customHeight="1">
      <c r="A275" s="29"/>
      <c r="B275" s="30"/>
      <c r="C275" s="218" t="s">
        <v>674</v>
      </c>
      <c r="D275" s="218" t="s">
        <v>125</v>
      </c>
      <c r="E275" s="219" t="s">
        <v>906</v>
      </c>
      <c r="F275" s="220" t="s">
        <v>907</v>
      </c>
      <c r="G275" s="221" t="s">
        <v>387</v>
      </c>
      <c r="H275" s="222">
        <v>5.5800000000000001</v>
      </c>
      <c r="I275" s="223">
        <v>38.57</v>
      </c>
      <c r="J275" s="223">
        <f>ROUND(I275*H275,2)</f>
        <v>215.22</v>
      </c>
      <c r="K275" s="224"/>
      <c r="L275" s="35"/>
      <c r="M275" s="225" t="s">
        <v>1</v>
      </c>
      <c r="N275" s="226" t="s">
        <v>39</v>
      </c>
      <c r="O275" s="227">
        <v>0</v>
      </c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229" t="s">
        <v>156</v>
      </c>
      <c r="AT275" s="229" t="s">
        <v>125</v>
      </c>
      <c r="AU275" s="229" t="s">
        <v>130</v>
      </c>
      <c r="AY275" s="14" t="s">
        <v>122</v>
      </c>
      <c r="BE275" s="230">
        <f>IF(N275="základná",J275,0)</f>
        <v>0</v>
      </c>
      <c r="BF275" s="230">
        <f>IF(N275="znížená",J275,0)</f>
        <v>215.22</v>
      </c>
      <c r="BG275" s="230">
        <f>IF(N275="zákl. prenesená",J275,0)</f>
        <v>0</v>
      </c>
      <c r="BH275" s="230">
        <f>IF(N275="zníž. prenesená",J275,0)</f>
        <v>0</v>
      </c>
      <c r="BI275" s="230">
        <f>IF(N275="nulová",J275,0)</f>
        <v>0</v>
      </c>
      <c r="BJ275" s="14" t="s">
        <v>130</v>
      </c>
      <c r="BK275" s="230">
        <f>ROUND(I275*H275,2)</f>
        <v>215.22</v>
      </c>
      <c r="BL275" s="14" t="s">
        <v>156</v>
      </c>
      <c r="BM275" s="229" t="s">
        <v>886</v>
      </c>
    </row>
    <row r="276" s="2" customFormat="1" ht="24.15" customHeight="1">
      <c r="A276" s="29"/>
      <c r="B276" s="30"/>
      <c r="C276" s="218" t="s">
        <v>887</v>
      </c>
      <c r="D276" s="218" t="s">
        <v>125</v>
      </c>
      <c r="E276" s="219" t="s">
        <v>909</v>
      </c>
      <c r="F276" s="220" t="s">
        <v>910</v>
      </c>
      <c r="G276" s="221" t="s">
        <v>250</v>
      </c>
      <c r="H276" s="222">
        <v>22.789999999999999</v>
      </c>
      <c r="I276" s="223">
        <v>4.5</v>
      </c>
      <c r="J276" s="223">
        <f>ROUND(I276*H276,2)</f>
        <v>102.56</v>
      </c>
      <c r="K276" s="224"/>
      <c r="L276" s="35"/>
      <c r="M276" s="225" t="s">
        <v>1</v>
      </c>
      <c r="N276" s="226" t="s">
        <v>39</v>
      </c>
      <c r="O276" s="227">
        <v>0</v>
      </c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229" t="s">
        <v>156</v>
      </c>
      <c r="AT276" s="229" t="s">
        <v>125</v>
      </c>
      <c r="AU276" s="229" t="s">
        <v>130</v>
      </c>
      <c r="AY276" s="14" t="s">
        <v>122</v>
      </c>
      <c r="BE276" s="230">
        <f>IF(N276="základná",J276,0)</f>
        <v>0</v>
      </c>
      <c r="BF276" s="230">
        <f>IF(N276="znížená",J276,0)</f>
        <v>102.56</v>
      </c>
      <c r="BG276" s="230">
        <f>IF(N276="zákl. prenesená",J276,0)</f>
        <v>0</v>
      </c>
      <c r="BH276" s="230">
        <f>IF(N276="zníž. prenesená",J276,0)</f>
        <v>0</v>
      </c>
      <c r="BI276" s="230">
        <f>IF(N276="nulová",J276,0)</f>
        <v>0</v>
      </c>
      <c r="BJ276" s="14" t="s">
        <v>130</v>
      </c>
      <c r="BK276" s="230">
        <f>ROUND(I276*H276,2)</f>
        <v>102.56</v>
      </c>
      <c r="BL276" s="14" t="s">
        <v>156</v>
      </c>
      <c r="BM276" s="229" t="s">
        <v>890</v>
      </c>
    </row>
    <row r="277" s="12" customFormat="1" ht="22.8" customHeight="1">
      <c r="A277" s="12"/>
      <c r="B277" s="203"/>
      <c r="C277" s="204"/>
      <c r="D277" s="205" t="s">
        <v>72</v>
      </c>
      <c r="E277" s="216" t="s">
        <v>912</v>
      </c>
      <c r="F277" s="216" t="s">
        <v>913</v>
      </c>
      <c r="G277" s="204"/>
      <c r="H277" s="204"/>
      <c r="I277" s="204"/>
      <c r="J277" s="217">
        <f>BK277</f>
        <v>5381.9499999999998</v>
      </c>
      <c r="K277" s="204"/>
      <c r="L277" s="208"/>
      <c r="M277" s="209"/>
      <c r="N277" s="210"/>
      <c r="O277" s="210"/>
      <c r="P277" s="211">
        <f>SUM(P278:P288)</f>
        <v>0</v>
      </c>
      <c r="Q277" s="210"/>
      <c r="R277" s="211">
        <f>SUM(R278:R288)</f>
        <v>0</v>
      </c>
      <c r="S277" s="210"/>
      <c r="T277" s="212">
        <f>SUM(T278:T288)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3" t="s">
        <v>130</v>
      </c>
      <c r="AT277" s="214" t="s">
        <v>72</v>
      </c>
      <c r="AU277" s="214" t="s">
        <v>81</v>
      </c>
      <c r="AY277" s="213" t="s">
        <v>122</v>
      </c>
      <c r="BK277" s="215">
        <f>SUM(BK278:BK288)</f>
        <v>5381.9499999999998</v>
      </c>
    </row>
    <row r="278" s="2" customFormat="1" ht="21.75" customHeight="1">
      <c r="A278" s="29"/>
      <c r="B278" s="30"/>
      <c r="C278" s="218" t="s">
        <v>677</v>
      </c>
      <c r="D278" s="218" t="s">
        <v>125</v>
      </c>
      <c r="E278" s="219" t="s">
        <v>1124</v>
      </c>
      <c r="F278" s="220" t="s">
        <v>1125</v>
      </c>
      <c r="G278" s="221" t="s">
        <v>128</v>
      </c>
      <c r="H278" s="222">
        <v>5.5800000000000001</v>
      </c>
      <c r="I278" s="223">
        <v>1.1100000000000001</v>
      </c>
      <c r="J278" s="223">
        <f>ROUND(I278*H278,2)</f>
        <v>6.1900000000000004</v>
      </c>
      <c r="K278" s="224"/>
      <c r="L278" s="35"/>
      <c r="M278" s="225" t="s">
        <v>1</v>
      </c>
      <c r="N278" s="226" t="s">
        <v>39</v>
      </c>
      <c r="O278" s="227">
        <v>0</v>
      </c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229" t="s">
        <v>156</v>
      </c>
      <c r="AT278" s="229" t="s">
        <v>125</v>
      </c>
      <c r="AU278" s="229" t="s">
        <v>130</v>
      </c>
      <c r="AY278" s="14" t="s">
        <v>122</v>
      </c>
      <c r="BE278" s="230">
        <f>IF(N278="základná",J278,0)</f>
        <v>0</v>
      </c>
      <c r="BF278" s="230">
        <f>IF(N278="znížená",J278,0)</f>
        <v>6.1900000000000004</v>
      </c>
      <c r="BG278" s="230">
        <f>IF(N278="zákl. prenesená",J278,0)</f>
        <v>0</v>
      </c>
      <c r="BH278" s="230">
        <f>IF(N278="zníž. prenesená",J278,0)</f>
        <v>0</v>
      </c>
      <c r="BI278" s="230">
        <f>IF(N278="nulová",J278,0)</f>
        <v>0</v>
      </c>
      <c r="BJ278" s="14" t="s">
        <v>130</v>
      </c>
      <c r="BK278" s="230">
        <f>ROUND(I278*H278,2)</f>
        <v>6.1900000000000004</v>
      </c>
      <c r="BL278" s="14" t="s">
        <v>156</v>
      </c>
      <c r="BM278" s="229" t="s">
        <v>893</v>
      </c>
    </row>
    <row r="279" s="2" customFormat="1" ht="24.15" customHeight="1">
      <c r="A279" s="29"/>
      <c r="B279" s="30"/>
      <c r="C279" s="218" t="s">
        <v>894</v>
      </c>
      <c r="D279" s="218" t="s">
        <v>125</v>
      </c>
      <c r="E279" s="219" t="s">
        <v>1126</v>
      </c>
      <c r="F279" s="220" t="s">
        <v>1127</v>
      </c>
      <c r="G279" s="221" t="s">
        <v>128</v>
      </c>
      <c r="H279" s="222">
        <v>26.899999999999999</v>
      </c>
      <c r="I279" s="223">
        <v>2.3300000000000001</v>
      </c>
      <c r="J279" s="223">
        <f>ROUND(I279*H279,2)</f>
        <v>62.68</v>
      </c>
      <c r="K279" s="224"/>
      <c r="L279" s="35"/>
      <c r="M279" s="225" t="s">
        <v>1</v>
      </c>
      <c r="N279" s="226" t="s">
        <v>39</v>
      </c>
      <c r="O279" s="227">
        <v>0</v>
      </c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229" t="s">
        <v>156</v>
      </c>
      <c r="AT279" s="229" t="s">
        <v>125</v>
      </c>
      <c r="AU279" s="229" t="s">
        <v>130</v>
      </c>
      <c r="AY279" s="14" t="s">
        <v>122</v>
      </c>
      <c r="BE279" s="230">
        <f>IF(N279="základná",J279,0)</f>
        <v>0</v>
      </c>
      <c r="BF279" s="230">
        <f>IF(N279="znížená",J279,0)</f>
        <v>62.68</v>
      </c>
      <c r="BG279" s="230">
        <f>IF(N279="zákl. prenesená",J279,0)</f>
        <v>0</v>
      </c>
      <c r="BH279" s="230">
        <f>IF(N279="zníž. prenesená",J279,0)</f>
        <v>0</v>
      </c>
      <c r="BI279" s="230">
        <f>IF(N279="nulová",J279,0)</f>
        <v>0</v>
      </c>
      <c r="BJ279" s="14" t="s">
        <v>130</v>
      </c>
      <c r="BK279" s="230">
        <f>ROUND(I279*H279,2)</f>
        <v>62.68</v>
      </c>
      <c r="BL279" s="14" t="s">
        <v>156</v>
      </c>
      <c r="BM279" s="229" t="s">
        <v>897</v>
      </c>
    </row>
    <row r="280" s="2" customFormat="1" ht="33" customHeight="1">
      <c r="A280" s="29"/>
      <c r="B280" s="30"/>
      <c r="C280" s="218" t="s">
        <v>681</v>
      </c>
      <c r="D280" s="218" t="s">
        <v>125</v>
      </c>
      <c r="E280" s="219" t="s">
        <v>1128</v>
      </c>
      <c r="F280" s="220" t="s">
        <v>1129</v>
      </c>
      <c r="G280" s="221" t="s">
        <v>138</v>
      </c>
      <c r="H280" s="222">
        <v>1</v>
      </c>
      <c r="I280" s="223">
        <v>1.4299999999999999</v>
      </c>
      <c r="J280" s="223">
        <f>ROUND(I280*H280,2)</f>
        <v>1.4299999999999999</v>
      </c>
      <c r="K280" s="224"/>
      <c r="L280" s="35"/>
      <c r="M280" s="225" t="s">
        <v>1</v>
      </c>
      <c r="N280" s="226" t="s">
        <v>39</v>
      </c>
      <c r="O280" s="227">
        <v>0</v>
      </c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229" t="s">
        <v>156</v>
      </c>
      <c r="AT280" s="229" t="s">
        <v>125</v>
      </c>
      <c r="AU280" s="229" t="s">
        <v>130</v>
      </c>
      <c r="AY280" s="14" t="s">
        <v>122</v>
      </c>
      <c r="BE280" s="230">
        <f>IF(N280="základná",J280,0)</f>
        <v>0</v>
      </c>
      <c r="BF280" s="230">
        <f>IF(N280="znížená",J280,0)</f>
        <v>1.4299999999999999</v>
      </c>
      <c r="BG280" s="230">
        <f>IF(N280="zákl. prenesená",J280,0)</f>
        <v>0</v>
      </c>
      <c r="BH280" s="230">
        <f>IF(N280="zníž. prenesená",J280,0)</f>
        <v>0</v>
      </c>
      <c r="BI280" s="230">
        <f>IF(N280="nulová",J280,0)</f>
        <v>0</v>
      </c>
      <c r="BJ280" s="14" t="s">
        <v>130</v>
      </c>
      <c r="BK280" s="230">
        <f>ROUND(I280*H280,2)</f>
        <v>1.4299999999999999</v>
      </c>
      <c r="BL280" s="14" t="s">
        <v>156</v>
      </c>
      <c r="BM280" s="229" t="s">
        <v>902</v>
      </c>
    </row>
    <row r="281" s="2" customFormat="1" ht="33" customHeight="1">
      <c r="A281" s="29"/>
      <c r="B281" s="30"/>
      <c r="C281" s="218" t="s">
        <v>905</v>
      </c>
      <c r="D281" s="218" t="s">
        <v>125</v>
      </c>
      <c r="E281" s="219" t="s">
        <v>1130</v>
      </c>
      <c r="F281" s="220" t="s">
        <v>1131</v>
      </c>
      <c r="G281" s="221" t="s">
        <v>387</v>
      </c>
      <c r="H281" s="222">
        <v>1</v>
      </c>
      <c r="I281" s="223">
        <v>2.6499999999999999</v>
      </c>
      <c r="J281" s="223">
        <f>ROUND(I281*H281,2)</f>
        <v>2.6499999999999999</v>
      </c>
      <c r="K281" s="224"/>
      <c r="L281" s="35"/>
      <c r="M281" s="225" t="s">
        <v>1</v>
      </c>
      <c r="N281" s="226" t="s">
        <v>39</v>
      </c>
      <c r="O281" s="227">
        <v>0</v>
      </c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229" t="s">
        <v>156</v>
      </c>
      <c r="AT281" s="229" t="s">
        <v>125</v>
      </c>
      <c r="AU281" s="229" t="s">
        <v>130</v>
      </c>
      <c r="AY281" s="14" t="s">
        <v>122</v>
      </c>
      <c r="BE281" s="230">
        <f>IF(N281="základná",J281,0)</f>
        <v>0</v>
      </c>
      <c r="BF281" s="230">
        <f>IF(N281="znížená",J281,0)</f>
        <v>2.6499999999999999</v>
      </c>
      <c r="BG281" s="230">
        <f>IF(N281="zákl. prenesená",J281,0)</f>
        <v>0</v>
      </c>
      <c r="BH281" s="230">
        <f>IF(N281="zníž. prenesená",J281,0)</f>
        <v>0</v>
      </c>
      <c r="BI281" s="230">
        <f>IF(N281="nulová",J281,0)</f>
        <v>0</v>
      </c>
      <c r="BJ281" s="14" t="s">
        <v>130</v>
      </c>
      <c r="BK281" s="230">
        <f>ROUND(I281*H281,2)</f>
        <v>2.6499999999999999</v>
      </c>
      <c r="BL281" s="14" t="s">
        <v>156</v>
      </c>
      <c r="BM281" s="229" t="s">
        <v>908</v>
      </c>
    </row>
    <row r="282" s="2" customFormat="1" ht="24.15" customHeight="1">
      <c r="A282" s="29"/>
      <c r="B282" s="30"/>
      <c r="C282" s="218" t="s">
        <v>684</v>
      </c>
      <c r="D282" s="218" t="s">
        <v>125</v>
      </c>
      <c r="E282" s="219" t="s">
        <v>918</v>
      </c>
      <c r="F282" s="220" t="s">
        <v>919</v>
      </c>
      <c r="G282" s="221" t="s">
        <v>128</v>
      </c>
      <c r="H282" s="222">
        <v>158.44999999999999</v>
      </c>
      <c r="I282" s="223">
        <v>1.6699999999999999</v>
      </c>
      <c r="J282" s="223">
        <f>ROUND(I282*H282,2)</f>
        <v>264.61000000000001</v>
      </c>
      <c r="K282" s="224"/>
      <c r="L282" s="35"/>
      <c r="M282" s="225" t="s">
        <v>1</v>
      </c>
      <c r="N282" s="226" t="s">
        <v>39</v>
      </c>
      <c r="O282" s="227">
        <v>0</v>
      </c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229" t="s">
        <v>156</v>
      </c>
      <c r="AT282" s="229" t="s">
        <v>125</v>
      </c>
      <c r="AU282" s="229" t="s">
        <v>130</v>
      </c>
      <c r="AY282" s="14" t="s">
        <v>122</v>
      </c>
      <c r="BE282" s="230">
        <f>IF(N282="základná",J282,0)</f>
        <v>0</v>
      </c>
      <c r="BF282" s="230">
        <f>IF(N282="znížená",J282,0)</f>
        <v>264.61000000000001</v>
      </c>
      <c r="BG282" s="230">
        <f>IF(N282="zákl. prenesená",J282,0)</f>
        <v>0</v>
      </c>
      <c r="BH282" s="230">
        <f>IF(N282="zníž. prenesená",J282,0)</f>
        <v>0</v>
      </c>
      <c r="BI282" s="230">
        <f>IF(N282="nulová",J282,0)</f>
        <v>0</v>
      </c>
      <c r="BJ282" s="14" t="s">
        <v>130</v>
      </c>
      <c r="BK282" s="230">
        <f>ROUND(I282*H282,2)</f>
        <v>264.61000000000001</v>
      </c>
      <c r="BL282" s="14" t="s">
        <v>156</v>
      </c>
      <c r="BM282" s="229" t="s">
        <v>911</v>
      </c>
    </row>
    <row r="283" s="2" customFormat="1" ht="16.5" customHeight="1">
      <c r="A283" s="29"/>
      <c r="B283" s="30"/>
      <c r="C283" s="218" t="s">
        <v>914</v>
      </c>
      <c r="D283" s="218" t="s">
        <v>125</v>
      </c>
      <c r="E283" s="219" t="s">
        <v>922</v>
      </c>
      <c r="F283" s="220" t="s">
        <v>923</v>
      </c>
      <c r="G283" s="221" t="s">
        <v>387</v>
      </c>
      <c r="H283" s="222">
        <v>5.5800000000000001</v>
      </c>
      <c r="I283" s="223">
        <v>32.450000000000003</v>
      </c>
      <c r="J283" s="223">
        <f>ROUND(I283*H283,2)</f>
        <v>181.06999999999999</v>
      </c>
      <c r="K283" s="224"/>
      <c r="L283" s="35"/>
      <c r="M283" s="225" t="s">
        <v>1</v>
      </c>
      <c r="N283" s="226" t="s">
        <v>39</v>
      </c>
      <c r="O283" s="227">
        <v>0</v>
      </c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229" t="s">
        <v>156</v>
      </c>
      <c r="AT283" s="229" t="s">
        <v>125</v>
      </c>
      <c r="AU283" s="229" t="s">
        <v>130</v>
      </c>
      <c r="AY283" s="14" t="s">
        <v>122</v>
      </c>
      <c r="BE283" s="230">
        <f>IF(N283="základná",J283,0)</f>
        <v>0</v>
      </c>
      <c r="BF283" s="230">
        <f>IF(N283="znížená",J283,0)</f>
        <v>181.06999999999999</v>
      </c>
      <c r="BG283" s="230">
        <f>IF(N283="zákl. prenesená",J283,0)</f>
        <v>0</v>
      </c>
      <c r="BH283" s="230">
        <f>IF(N283="zníž. prenesená",J283,0)</f>
        <v>0</v>
      </c>
      <c r="BI283" s="230">
        <f>IF(N283="nulová",J283,0)</f>
        <v>0</v>
      </c>
      <c r="BJ283" s="14" t="s">
        <v>130</v>
      </c>
      <c r="BK283" s="230">
        <f>ROUND(I283*H283,2)</f>
        <v>181.06999999999999</v>
      </c>
      <c r="BL283" s="14" t="s">
        <v>156</v>
      </c>
      <c r="BM283" s="229" t="s">
        <v>917</v>
      </c>
    </row>
    <row r="284" s="2" customFormat="1" ht="24.15" customHeight="1">
      <c r="A284" s="29"/>
      <c r="B284" s="30"/>
      <c r="C284" s="218" t="s">
        <v>688</v>
      </c>
      <c r="D284" s="218" t="s">
        <v>125</v>
      </c>
      <c r="E284" s="219" t="s">
        <v>925</v>
      </c>
      <c r="F284" s="220" t="s">
        <v>926</v>
      </c>
      <c r="G284" s="221" t="s">
        <v>128</v>
      </c>
      <c r="H284" s="222">
        <v>139.30000000000001</v>
      </c>
      <c r="I284" s="223">
        <v>1.3</v>
      </c>
      <c r="J284" s="223">
        <f>ROUND(I284*H284,2)</f>
        <v>181.09</v>
      </c>
      <c r="K284" s="224"/>
      <c r="L284" s="35"/>
      <c r="M284" s="225" t="s">
        <v>1</v>
      </c>
      <c r="N284" s="226" t="s">
        <v>39</v>
      </c>
      <c r="O284" s="227">
        <v>0</v>
      </c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229" t="s">
        <v>156</v>
      </c>
      <c r="AT284" s="229" t="s">
        <v>125</v>
      </c>
      <c r="AU284" s="229" t="s">
        <v>130</v>
      </c>
      <c r="AY284" s="14" t="s">
        <v>122</v>
      </c>
      <c r="BE284" s="230">
        <f>IF(N284="základná",J284,0)</f>
        <v>0</v>
      </c>
      <c r="BF284" s="230">
        <f>IF(N284="znížená",J284,0)</f>
        <v>181.09</v>
      </c>
      <c r="BG284" s="230">
        <f>IF(N284="zákl. prenesená",J284,0)</f>
        <v>0</v>
      </c>
      <c r="BH284" s="230">
        <f>IF(N284="zníž. prenesená",J284,0)</f>
        <v>0</v>
      </c>
      <c r="BI284" s="230">
        <f>IF(N284="nulová",J284,0)</f>
        <v>0</v>
      </c>
      <c r="BJ284" s="14" t="s">
        <v>130</v>
      </c>
      <c r="BK284" s="230">
        <f>ROUND(I284*H284,2)</f>
        <v>181.09</v>
      </c>
      <c r="BL284" s="14" t="s">
        <v>156</v>
      </c>
      <c r="BM284" s="229" t="s">
        <v>920</v>
      </c>
    </row>
    <row r="285" s="2" customFormat="1" ht="16.5" customHeight="1">
      <c r="A285" s="29"/>
      <c r="B285" s="30"/>
      <c r="C285" s="218" t="s">
        <v>921</v>
      </c>
      <c r="D285" s="218" t="s">
        <v>125</v>
      </c>
      <c r="E285" s="219" t="s">
        <v>929</v>
      </c>
      <c r="F285" s="220" t="s">
        <v>930</v>
      </c>
      <c r="G285" s="221" t="s">
        <v>245</v>
      </c>
      <c r="H285" s="222">
        <v>3</v>
      </c>
      <c r="I285" s="223">
        <v>37.5</v>
      </c>
      <c r="J285" s="223">
        <f>ROUND(I285*H285,2)</f>
        <v>112.5</v>
      </c>
      <c r="K285" s="224"/>
      <c r="L285" s="35"/>
      <c r="M285" s="225" t="s">
        <v>1</v>
      </c>
      <c r="N285" s="226" t="s">
        <v>39</v>
      </c>
      <c r="O285" s="227">
        <v>0</v>
      </c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229" t="s">
        <v>156</v>
      </c>
      <c r="AT285" s="229" t="s">
        <v>125</v>
      </c>
      <c r="AU285" s="229" t="s">
        <v>130</v>
      </c>
      <c r="AY285" s="14" t="s">
        <v>122</v>
      </c>
      <c r="BE285" s="230">
        <f>IF(N285="základná",J285,0)</f>
        <v>0</v>
      </c>
      <c r="BF285" s="230">
        <f>IF(N285="znížená",J285,0)</f>
        <v>112.5</v>
      </c>
      <c r="BG285" s="230">
        <f>IF(N285="zákl. prenesená",J285,0)</f>
        <v>0</v>
      </c>
      <c r="BH285" s="230">
        <f>IF(N285="zníž. prenesená",J285,0)</f>
        <v>0</v>
      </c>
      <c r="BI285" s="230">
        <f>IF(N285="nulová",J285,0)</f>
        <v>0</v>
      </c>
      <c r="BJ285" s="14" t="s">
        <v>130</v>
      </c>
      <c r="BK285" s="230">
        <f>ROUND(I285*H285,2)</f>
        <v>112.5</v>
      </c>
      <c r="BL285" s="14" t="s">
        <v>156</v>
      </c>
      <c r="BM285" s="229" t="s">
        <v>924</v>
      </c>
    </row>
    <row r="286" s="2" customFormat="1" ht="16.5" customHeight="1">
      <c r="A286" s="29"/>
      <c r="B286" s="30"/>
      <c r="C286" s="218" t="s">
        <v>691</v>
      </c>
      <c r="D286" s="218" t="s">
        <v>125</v>
      </c>
      <c r="E286" s="219" t="s">
        <v>932</v>
      </c>
      <c r="F286" s="220" t="s">
        <v>933</v>
      </c>
      <c r="G286" s="221" t="s">
        <v>128</v>
      </c>
      <c r="H286" s="222">
        <v>16</v>
      </c>
      <c r="I286" s="223">
        <v>44.600000000000001</v>
      </c>
      <c r="J286" s="223">
        <f>ROUND(I286*H286,2)</f>
        <v>713.60000000000002</v>
      </c>
      <c r="K286" s="224"/>
      <c r="L286" s="35"/>
      <c r="M286" s="225" t="s">
        <v>1</v>
      </c>
      <c r="N286" s="226" t="s">
        <v>39</v>
      </c>
      <c r="O286" s="227">
        <v>0</v>
      </c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229" t="s">
        <v>156</v>
      </c>
      <c r="AT286" s="229" t="s">
        <v>125</v>
      </c>
      <c r="AU286" s="229" t="s">
        <v>130</v>
      </c>
      <c r="AY286" s="14" t="s">
        <v>122</v>
      </c>
      <c r="BE286" s="230">
        <f>IF(N286="základná",J286,0)</f>
        <v>0</v>
      </c>
      <c r="BF286" s="230">
        <f>IF(N286="znížená",J286,0)</f>
        <v>713.60000000000002</v>
      </c>
      <c r="BG286" s="230">
        <f>IF(N286="zákl. prenesená",J286,0)</f>
        <v>0</v>
      </c>
      <c r="BH286" s="230">
        <f>IF(N286="zníž. prenesená",J286,0)</f>
        <v>0</v>
      </c>
      <c r="BI286" s="230">
        <f>IF(N286="nulová",J286,0)</f>
        <v>0</v>
      </c>
      <c r="BJ286" s="14" t="s">
        <v>130</v>
      </c>
      <c r="BK286" s="230">
        <f>ROUND(I286*H286,2)</f>
        <v>713.60000000000002</v>
      </c>
      <c r="BL286" s="14" t="s">
        <v>156</v>
      </c>
      <c r="BM286" s="229" t="s">
        <v>927</v>
      </c>
    </row>
    <row r="287" s="2" customFormat="1" ht="24.15" customHeight="1">
      <c r="A287" s="29"/>
      <c r="B287" s="30"/>
      <c r="C287" s="218" t="s">
        <v>928</v>
      </c>
      <c r="D287" s="218" t="s">
        <v>125</v>
      </c>
      <c r="E287" s="219" t="s">
        <v>936</v>
      </c>
      <c r="F287" s="220" t="s">
        <v>937</v>
      </c>
      <c r="G287" s="221" t="s">
        <v>128</v>
      </c>
      <c r="H287" s="222">
        <v>156.09999999999999</v>
      </c>
      <c r="I287" s="223">
        <v>24.059999999999999</v>
      </c>
      <c r="J287" s="223">
        <f>ROUND(I287*H287,2)</f>
        <v>3755.77</v>
      </c>
      <c r="K287" s="224"/>
      <c r="L287" s="35"/>
      <c r="M287" s="225" t="s">
        <v>1</v>
      </c>
      <c r="N287" s="226" t="s">
        <v>39</v>
      </c>
      <c r="O287" s="227">
        <v>0</v>
      </c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229" t="s">
        <v>156</v>
      </c>
      <c r="AT287" s="229" t="s">
        <v>125</v>
      </c>
      <c r="AU287" s="229" t="s">
        <v>130</v>
      </c>
      <c r="AY287" s="14" t="s">
        <v>122</v>
      </c>
      <c r="BE287" s="230">
        <f>IF(N287="základná",J287,0)</f>
        <v>0</v>
      </c>
      <c r="BF287" s="230">
        <f>IF(N287="znížená",J287,0)</f>
        <v>3755.77</v>
      </c>
      <c r="BG287" s="230">
        <f>IF(N287="zákl. prenesená",J287,0)</f>
        <v>0</v>
      </c>
      <c r="BH287" s="230">
        <f>IF(N287="zníž. prenesená",J287,0)</f>
        <v>0</v>
      </c>
      <c r="BI287" s="230">
        <f>IF(N287="nulová",J287,0)</f>
        <v>0</v>
      </c>
      <c r="BJ287" s="14" t="s">
        <v>130</v>
      </c>
      <c r="BK287" s="230">
        <f>ROUND(I287*H287,2)</f>
        <v>3755.77</v>
      </c>
      <c r="BL287" s="14" t="s">
        <v>156</v>
      </c>
      <c r="BM287" s="229" t="s">
        <v>931</v>
      </c>
    </row>
    <row r="288" s="2" customFormat="1" ht="24.15" customHeight="1">
      <c r="A288" s="29"/>
      <c r="B288" s="30"/>
      <c r="C288" s="218" t="s">
        <v>696</v>
      </c>
      <c r="D288" s="218" t="s">
        <v>125</v>
      </c>
      <c r="E288" s="219" t="s">
        <v>939</v>
      </c>
      <c r="F288" s="220" t="s">
        <v>940</v>
      </c>
      <c r="G288" s="221" t="s">
        <v>250</v>
      </c>
      <c r="H288" s="222">
        <v>52.82</v>
      </c>
      <c r="I288" s="223">
        <v>1.8999999999999999</v>
      </c>
      <c r="J288" s="223">
        <f>ROUND(I288*H288,2)</f>
        <v>100.36</v>
      </c>
      <c r="K288" s="224"/>
      <c r="L288" s="35"/>
      <c r="M288" s="225" t="s">
        <v>1</v>
      </c>
      <c r="N288" s="226" t="s">
        <v>39</v>
      </c>
      <c r="O288" s="227">
        <v>0</v>
      </c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229" t="s">
        <v>156</v>
      </c>
      <c r="AT288" s="229" t="s">
        <v>125</v>
      </c>
      <c r="AU288" s="229" t="s">
        <v>130</v>
      </c>
      <c r="AY288" s="14" t="s">
        <v>122</v>
      </c>
      <c r="BE288" s="230">
        <f>IF(N288="základná",J288,0)</f>
        <v>0</v>
      </c>
      <c r="BF288" s="230">
        <f>IF(N288="znížená",J288,0)</f>
        <v>100.36</v>
      </c>
      <c r="BG288" s="230">
        <f>IF(N288="zákl. prenesená",J288,0)</f>
        <v>0</v>
      </c>
      <c r="BH288" s="230">
        <f>IF(N288="zníž. prenesená",J288,0)</f>
        <v>0</v>
      </c>
      <c r="BI288" s="230">
        <f>IF(N288="nulová",J288,0)</f>
        <v>0</v>
      </c>
      <c r="BJ288" s="14" t="s">
        <v>130</v>
      </c>
      <c r="BK288" s="230">
        <f>ROUND(I288*H288,2)</f>
        <v>100.36</v>
      </c>
      <c r="BL288" s="14" t="s">
        <v>156</v>
      </c>
      <c r="BM288" s="229" t="s">
        <v>934</v>
      </c>
    </row>
    <row r="289" s="12" customFormat="1" ht="22.8" customHeight="1">
      <c r="A289" s="12"/>
      <c r="B289" s="203"/>
      <c r="C289" s="204"/>
      <c r="D289" s="205" t="s">
        <v>72</v>
      </c>
      <c r="E289" s="216" t="s">
        <v>942</v>
      </c>
      <c r="F289" s="216" t="s">
        <v>943</v>
      </c>
      <c r="G289" s="204"/>
      <c r="H289" s="204"/>
      <c r="I289" s="204"/>
      <c r="J289" s="217">
        <f>BK289</f>
        <v>2016.8399999999999</v>
      </c>
      <c r="K289" s="204"/>
      <c r="L289" s="208"/>
      <c r="M289" s="209"/>
      <c r="N289" s="210"/>
      <c r="O289" s="210"/>
      <c r="P289" s="211">
        <f>SUM(P290:P293)</f>
        <v>0</v>
      </c>
      <c r="Q289" s="210"/>
      <c r="R289" s="211">
        <f>SUM(R290:R293)</f>
        <v>0</v>
      </c>
      <c r="S289" s="210"/>
      <c r="T289" s="212">
        <f>SUM(T290:T293)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3" t="s">
        <v>130</v>
      </c>
      <c r="AT289" s="214" t="s">
        <v>72</v>
      </c>
      <c r="AU289" s="214" t="s">
        <v>81</v>
      </c>
      <c r="AY289" s="213" t="s">
        <v>122</v>
      </c>
      <c r="BK289" s="215">
        <f>SUM(BK290:BK293)</f>
        <v>2016.8399999999999</v>
      </c>
    </row>
    <row r="290" s="2" customFormat="1" ht="21.75" customHeight="1">
      <c r="A290" s="29"/>
      <c r="B290" s="30"/>
      <c r="C290" s="218" t="s">
        <v>935</v>
      </c>
      <c r="D290" s="218" t="s">
        <v>125</v>
      </c>
      <c r="E290" s="219" t="s">
        <v>1132</v>
      </c>
      <c r="F290" s="220" t="s">
        <v>1133</v>
      </c>
      <c r="G290" s="221" t="s">
        <v>128</v>
      </c>
      <c r="H290" s="222">
        <v>10.699999999999999</v>
      </c>
      <c r="I290" s="223">
        <v>8.1500000000000004</v>
      </c>
      <c r="J290" s="223">
        <f>ROUND(I290*H290,2)</f>
        <v>87.209999999999994</v>
      </c>
      <c r="K290" s="224"/>
      <c r="L290" s="35"/>
      <c r="M290" s="225" t="s">
        <v>1</v>
      </c>
      <c r="N290" s="226" t="s">
        <v>39</v>
      </c>
      <c r="O290" s="227">
        <v>0</v>
      </c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229" t="s">
        <v>156</v>
      </c>
      <c r="AT290" s="229" t="s">
        <v>125</v>
      </c>
      <c r="AU290" s="229" t="s">
        <v>130</v>
      </c>
      <c r="AY290" s="14" t="s">
        <v>122</v>
      </c>
      <c r="BE290" s="230">
        <f>IF(N290="základná",J290,0)</f>
        <v>0</v>
      </c>
      <c r="BF290" s="230">
        <f>IF(N290="znížená",J290,0)</f>
        <v>87.209999999999994</v>
      </c>
      <c r="BG290" s="230">
        <f>IF(N290="zákl. prenesená",J290,0)</f>
        <v>0</v>
      </c>
      <c r="BH290" s="230">
        <f>IF(N290="zníž. prenesená",J290,0)</f>
        <v>0</v>
      </c>
      <c r="BI290" s="230">
        <f>IF(N290="nulová",J290,0)</f>
        <v>0</v>
      </c>
      <c r="BJ290" s="14" t="s">
        <v>130</v>
      </c>
      <c r="BK290" s="230">
        <f>ROUND(I290*H290,2)</f>
        <v>87.209999999999994</v>
      </c>
      <c r="BL290" s="14" t="s">
        <v>156</v>
      </c>
      <c r="BM290" s="229" t="s">
        <v>938</v>
      </c>
    </row>
    <row r="291" s="2" customFormat="1" ht="33" customHeight="1">
      <c r="A291" s="29"/>
      <c r="B291" s="30"/>
      <c r="C291" s="231" t="s">
        <v>699</v>
      </c>
      <c r="D291" s="231" t="s">
        <v>119</v>
      </c>
      <c r="E291" s="232" t="s">
        <v>1134</v>
      </c>
      <c r="F291" s="233" t="s">
        <v>1135</v>
      </c>
      <c r="G291" s="234" t="s">
        <v>138</v>
      </c>
      <c r="H291" s="235">
        <v>1</v>
      </c>
      <c r="I291" s="236">
        <v>1916.3</v>
      </c>
      <c r="J291" s="236">
        <f>ROUND(I291*H291,2)</f>
        <v>1916.3</v>
      </c>
      <c r="K291" s="237"/>
      <c r="L291" s="238"/>
      <c r="M291" s="239" t="s">
        <v>1</v>
      </c>
      <c r="N291" s="240" t="s">
        <v>39</v>
      </c>
      <c r="O291" s="227">
        <v>0</v>
      </c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229" t="s">
        <v>183</v>
      </c>
      <c r="AT291" s="229" t="s">
        <v>119</v>
      </c>
      <c r="AU291" s="229" t="s">
        <v>130</v>
      </c>
      <c r="AY291" s="14" t="s">
        <v>122</v>
      </c>
      <c r="BE291" s="230">
        <f>IF(N291="základná",J291,0)</f>
        <v>0</v>
      </c>
      <c r="BF291" s="230">
        <f>IF(N291="znížená",J291,0)</f>
        <v>1916.3</v>
      </c>
      <c r="BG291" s="230">
        <f>IF(N291="zákl. prenesená",J291,0)</f>
        <v>0</v>
      </c>
      <c r="BH291" s="230">
        <f>IF(N291="zníž. prenesená",J291,0)</f>
        <v>0</v>
      </c>
      <c r="BI291" s="230">
        <f>IF(N291="nulová",J291,0)</f>
        <v>0</v>
      </c>
      <c r="BJ291" s="14" t="s">
        <v>130</v>
      </c>
      <c r="BK291" s="230">
        <f>ROUND(I291*H291,2)</f>
        <v>1916.3</v>
      </c>
      <c r="BL291" s="14" t="s">
        <v>156</v>
      </c>
      <c r="BM291" s="229" t="s">
        <v>941</v>
      </c>
    </row>
    <row r="292" s="2" customFormat="1" ht="24.15" customHeight="1">
      <c r="A292" s="29"/>
      <c r="B292" s="30"/>
      <c r="C292" s="218" t="s">
        <v>944</v>
      </c>
      <c r="D292" s="218" t="s">
        <v>125</v>
      </c>
      <c r="E292" s="219" t="s">
        <v>973</v>
      </c>
      <c r="F292" s="220" t="s">
        <v>974</v>
      </c>
      <c r="G292" s="221" t="s">
        <v>138</v>
      </c>
      <c r="H292" s="222">
        <v>1</v>
      </c>
      <c r="I292" s="223">
        <v>2.2999999999999998</v>
      </c>
      <c r="J292" s="223">
        <f>ROUND(I292*H292,2)</f>
        <v>2.2999999999999998</v>
      </c>
      <c r="K292" s="224"/>
      <c r="L292" s="35"/>
      <c r="M292" s="225" t="s">
        <v>1</v>
      </c>
      <c r="N292" s="226" t="s">
        <v>39</v>
      </c>
      <c r="O292" s="227">
        <v>0</v>
      </c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229" t="s">
        <v>156</v>
      </c>
      <c r="AT292" s="229" t="s">
        <v>125</v>
      </c>
      <c r="AU292" s="229" t="s">
        <v>130</v>
      </c>
      <c r="AY292" s="14" t="s">
        <v>122</v>
      </c>
      <c r="BE292" s="230">
        <f>IF(N292="základná",J292,0)</f>
        <v>0</v>
      </c>
      <c r="BF292" s="230">
        <f>IF(N292="znížená",J292,0)</f>
        <v>2.2999999999999998</v>
      </c>
      <c r="BG292" s="230">
        <f>IF(N292="zákl. prenesená",J292,0)</f>
        <v>0</v>
      </c>
      <c r="BH292" s="230">
        <f>IF(N292="zníž. prenesená",J292,0)</f>
        <v>0</v>
      </c>
      <c r="BI292" s="230">
        <f>IF(N292="nulová",J292,0)</f>
        <v>0</v>
      </c>
      <c r="BJ292" s="14" t="s">
        <v>130</v>
      </c>
      <c r="BK292" s="230">
        <f>ROUND(I292*H292,2)</f>
        <v>2.2999999999999998</v>
      </c>
      <c r="BL292" s="14" t="s">
        <v>156</v>
      </c>
      <c r="BM292" s="229" t="s">
        <v>947</v>
      </c>
    </row>
    <row r="293" s="2" customFormat="1" ht="24.15" customHeight="1">
      <c r="A293" s="29"/>
      <c r="B293" s="30"/>
      <c r="C293" s="218" t="s">
        <v>703</v>
      </c>
      <c r="D293" s="218" t="s">
        <v>125</v>
      </c>
      <c r="E293" s="219" t="s">
        <v>976</v>
      </c>
      <c r="F293" s="220" t="s">
        <v>977</v>
      </c>
      <c r="G293" s="221" t="s">
        <v>250</v>
      </c>
      <c r="H293" s="222">
        <v>20.059999999999999</v>
      </c>
      <c r="I293" s="223">
        <v>0.55000000000000004</v>
      </c>
      <c r="J293" s="223">
        <f>ROUND(I293*H293,2)</f>
        <v>11.029999999999999</v>
      </c>
      <c r="K293" s="224"/>
      <c r="L293" s="35"/>
      <c r="M293" s="225" t="s">
        <v>1</v>
      </c>
      <c r="N293" s="226" t="s">
        <v>39</v>
      </c>
      <c r="O293" s="227">
        <v>0</v>
      </c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229" t="s">
        <v>156</v>
      </c>
      <c r="AT293" s="229" t="s">
        <v>125</v>
      </c>
      <c r="AU293" s="229" t="s">
        <v>130</v>
      </c>
      <c r="AY293" s="14" t="s">
        <v>122</v>
      </c>
      <c r="BE293" s="230">
        <f>IF(N293="základná",J293,0)</f>
        <v>0</v>
      </c>
      <c r="BF293" s="230">
        <f>IF(N293="znížená",J293,0)</f>
        <v>11.029999999999999</v>
      </c>
      <c r="BG293" s="230">
        <f>IF(N293="zákl. prenesená",J293,0)</f>
        <v>0</v>
      </c>
      <c r="BH293" s="230">
        <f>IF(N293="zníž. prenesená",J293,0)</f>
        <v>0</v>
      </c>
      <c r="BI293" s="230">
        <f>IF(N293="nulová",J293,0)</f>
        <v>0</v>
      </c>
      <c r="BJ293" s="14" t="s">
        <v>130</v>
      </c>
      <c r="BK293" s="230">
        <f>ROUND(I293*H293,2)</f>
        <v>11.029999999999999</v>
      </c>
      <c r="BL293" s="14" t="s">
        <v>156</v>
      </c>
      <c r="BM293" s="229" t="s">
        <v>950</v>
      </c>
    </row>
    <row r="294" s="12" customFormat="1" ht="22.8" customHeight="1">
      <c r="A294" s="12"/>
      <c r="B294" s="203"/>
      <c r="C294" s="204"/>
      <c r="D294" s="205" t="s">
        <v>72</v>
      </c>
      <c r="E294" s="216" t="s">
        <v>979</v>
      </c>
      <c r="F294" s="216" t="s">
        <v>980</v>
      </c>
      <c r="G294" s="204"/>
      <c r="H294" s="204"/>
      <c r="I294" s="204"/>
      <c r="J294" s="217">
        <f>BK294</f>
        <v>37024.019999999997</v>
      </c>
      <c r="K294" s="204"/>
      <c r="L294" s="208"/>
      <c r="M294" s="209"/>
      <c r="N294" s="210"/>
      <c r="O294" s="210"/>
      <c r="P294" s="211">
        <f>SUM(P295:P302)</f>
        <v>0</v>
      </c>
      <c r="Q294" s="210"/>
      <c r="R294" s="211">
        <f>SUM(R295:R302)</f>
        <v>0</v>
      </c>
      <c r="S294" s="210"/>
      <c r="T294" s="212">
        <f>SUM(T295:T302)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3" t="s">
        <v>130</v>
      </c>
      <c r="AT294" s="214" t="s">
        <v>72</v>
      </c>
      <c r="AU294" s="214" t="s">
        <v>81</v>
      </c>
      <c r="AY294" s="213" t="s">
        <v>122</v>
      </c>
      <c r="BK294" s="215">
        <f>SUM(BK295:BK302)</f>
        <v>37024.019999999997</v>
      </c>
    </row>
    <row r="295" s="2" customFormat="1" ht="16.5" customHeight="1">
      <c r="A295" s="29"/>
      <c r="B295" s="30"/>
      <c r="C295" s="218" t="s">
        <v>951</v>
      </c>
      <c r="D295" s="218" t="s">
        <v>125</v>
      </c>
      <c r="E295" s="219" t="s">
        <v>1136</v>
      </c>
      <c r="F295" s="220" t="s">
        <v>1137</v>
      </c>
      <c r="G295" s="221" t="s">
        <v>138</v>
      </c>
      <c r="H295" s="222">
        <v>1</v>
      </c>
      <c r="I295" s="223">
        <v>197.94</v>
      </c>
      <c r="J295" s="223">
        <f>ROUND(I295*H295,2)</f>
        <v>197.94</v>
      </c>
      <c r="K295" s="224"/>
      <c r="L295" s="35"/>
      <c r="M295" s="225" t="s">
        <v>1</v>
      </c>
      <c r="N295" s="226" t="s">
        <v>39</v>
      </c>
      <c r="O295" s="227">
        <v>0</v>
      </c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229" t="s">
        <v>156</v>
      </c>
      <c r="AT295" s="229" t="s">
        <v>125</v>
      </c>
      <c r="AU295" s="229" t="s">
        <v>130</v>
      </c>
      <c r="AY295" s="14" t="s">
        <v>122</v>
      </c>
      <c r="BE295" s="230">
        <f>IF(N295="základná",J295,0)</f>
        <v>0</v>
      </c>
      <c r="BF295" s="230">
        <f>IF(N295="znížená",J295,0)</f>
        <v>197.94</v>
      </c>
      <c r="BG295" s="230">
        <f>IF(N295="zákl. prenesená",J295,0)</f>
        <v>0</v>
      </c>
      <c r="BH295" s="230">
        <f>IF(N295="zníž. prenesená",J295,0)</f>
        <v>0</v>
      </c>
      <c r="BI295" s="230">
        <f>IF(N295="nulová",J295,0)</f>
        <v>0</v>
      </c>
      <c r="BJ295" s="14" t="s">
        <v>130</v>
      </c>
      <c r="BK295" s="230">
        <f>ROUND(I295*H295,2)</f>
        <v>197.94</v>
      </c>
      <c r="BL295" s="14" t="s">
        <v>156</v>
      </c>
      <c r="BM295" s="229" t="s">
        <v>954</v>
      </c>
    </row>
    <row r="296" s="2" customFormat="1" ht="21.75" customHeight="1">
      <c r="A296" s="29"/>
      <c r="B296" s="30"/>
      <c r="C296" s="231" t="s">
        <v>706</v>
      </c>
      <c r="D296" s="231" t="s">
        <v>119</v>
      </c>
      <c r="E296" s="232" t="s">
        <v>1138</v>
      </c>
      <c r="F296" s="233" t="s">
        <v>1139</v>
      </c>
      <c r="G296" s="234" t="s">
        <v>138</v>
      </c>
      <c r="H296" s="235">
        <v>1</v>
      </c>
      <c r="I296" s="236">
        <v>437.39999999999998</v>
      </c>
      <c r="J296" s="236">
        <f>ROUND(I296*H296,2)</f>
        <v>437.39999999999998</v>
      </c>
      <c r="K296" s="237"/>
      <c r="L296" s="238"/>
      <c r="M296" s="239" t="s">
        <v>1</v>
      </c>
      <c r="N296" s="240" t="s">
        <v>39</v>
      </c>
      <c r="O296" s="227">
        <v>0</v>
      </c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229" t="s">
        <v>183</v>
      </c>
      <c r="AT296" s="229" t="s">
        <v>119</v>
      </c>
      <c r="AU296" s="229" t="s">
        <v>130</v>
      </c>
      <c r="AY296" s="14" t="s">
        <v>122</v>
      </c>
      <c r="BE296" s="230">
        <f>IF(N296="základná",J296,0)</f>
        <v>0</v>
      </c>
      <c r="BF296" s="230">
        <f>IF(N296="znížená",J296,0)</f>
        <v>437.39999999999998</v>
      </c>
      <c r="BG296" s="230">
        <f>IF(N296="zákl. prenesená",J296,0)</f>
        <v>0</v>
      </c>
      <c r="BH296" s="230">
        <f>IF(N296="zníž. prenesená",J296,0)</f>
        <v>0</v>
      </c>
      <c r="BI296" s="230">
        <f>IF(N296="nulová",J296,0)</f>
        <v>0</v>
      </c>
      <c r="BJ296" s="14" t="s">
        <v>130</v>
      </c>
      <c r="BK296" s="230">
        <f>ROUND(I296*H296,2)</f>
        <v>437.39999999999998</v>
      </c>
      <c r="BL296" s="14" t="s">
        <v>156</v>
      </c>
      <c r="BM296" s="229" t="s">
        <v>957</v>
      </c>
    </row>
    <row r="297" s="2" customFormat="1" ht="16.5" customHeight="1">
      <c r="A297" s="29"/>
      <c r="B297" s="30"/>
      <c r="C297" s="218" t="s">
        <v>958</v>
      </c>
      <c r="D297" s="218" t="s">
        <v>125</v>
      </c>
      <c r="E297" s="219" t="s">
        <v>1140</v>
      </c>
      <c r="F297" s="220" t="s">
        <v>1141</v>
      </c>
      <c r="G297" s="221" t="s">
        <v>128</v>
      </c>
      <c r="H297" s="222">
        <v>130.44999999999999</v>
      </c>
      <c r="I297" s="223">
        <v>85.819999999999993</v>
      </c>
      <c r="J297" s="223">
        <f>ROUND(I297*H297,2)</f>
        <v>11195.219999999999</v>
      </c>
      <c r="K297" s="224"/>
      <c r="L297" s="35"/>
      <c r="M297" s="225" t="s">
        <v>1</v>
      </c>
      <c r="N297" s="226" t="s">
        <v>39</v>
      </c>
      <c r="O297" s="227">
        <v>0</v>
      </c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229" t="s">
        <v>156</v>
      </c>
      <c r="AT297" s="229" t="s">
        <v>125</v>
      </c>
      <c r="AU297" s="229" t="s">
        <v>130</v>
      </c>
      <c r="AY297" s="14" t="s">
        <v>122</v>
      </c>
      <c r="BE297" s="230">
        <f>IF(N297="základná",J297,0)</f>
        <v>0</v>
      </c>
      <c r="BF297" s="230">
        <f>IF(N297="znížená",J297,0)</f>
        <v>11195.219999999999</v>
      </c>
      <c r="BG297" s="230">
        <f>IF(N297="zákl. prenesená",J297,0)</f>
        <v>0</v>
      </c>
      <c r="BH297" s="230">
        <f>IF(N297="zníž. prenesená",J297,0)</f>
        <v>0</v>
      </c>
      <c r="BI297" s="230">
        <f>IF(N297="nulová",J297,0)</f>
        <v>0</v>
      </c>
      <c r="BJ297" s="14" t="s">
        <v>130</v>
      </c>
      <c r="BK297" s="230">
        <f>ROUND(I297*H297,2)</f>
        <v>11195.219999999999</v>
      </c>
      <c r="BL297" s="14" t="s">
        <v>156</v>
      </c>
      <c r="BM297" s="229" t="s">
        <v>961</v>
      </c>
    </row>
    <row r="298" s="2" customFormat="1" ht="24.15" customHeight="1">
      <c r="A298" s="29"/>
      <c r="B298" s="30"/>
      <c r="C298" s="218" t="s">
        <v>710</v>
      </c>
      <c r="D298" s="218" t="s">
        <v>125</v>
      </c>
      <c r="E298" s="219" t="s">
        <v>1142</v>
      </c>
      <c r="F298" s="220" t="s">
        <v>1143</v>
      </c>
      <c r="G298" s="221" t="s">
        <v>133</v>
      </c>
      <c r="H298" s="222">
        <v>375</v>
      </c>
      <c r="I298" s="223">
        <v>3.8300000000000001</v>
      </c>
      <c r="J298" s="223">
        <f>ROUND(I298*H298,2)</f>
        <v>1436.25</v>
      </c>
      <c r="K298" s="224"/>
      <c r="L298" s="35"/>
      <c r="M298" s="225" t="s">
        <v>1</v>
      </c>
      <c r="N298" s="226" t="s">
        <v>39</v>
      </c>
      <c r="O298" s="227">
        <v>0</v>
      </c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229" t="s">
        <v>156</v>
      </c>
      <c r="AT298" s="229" t="s">
        <v>125</v>
      </c>
      <c r="AU298" s="229" t="s">
        <v>130</v>
      </c>
      <c r="AY298" s="14" t="s">
        <v>122</v>
      </c>
      <c r="BE298" s="230">
        <f>IF(N298="základná",J298,0)</f>
        <v>0</v>
      </c>
      <c r="BF298" s="230">
        <f>IF(N298="znížená",J298,0)</f>
        <v>1436.25</v>
      </c>
      <c r="BG298" s="230">
        <f>IF(N298="zákl. prenesená",J298,0)</f>
        <v>0</v>
      </c>
      <c r="BH298" s="230">
        <f>IF(N298="zníž. prenesená",J298,0)</f>
        <v>0</v>
      </c>
      <c r="BI298" s="230">
        <f>IF(N298="nulová",J298,0)</f>
        <v>0</v>
      </c>
      <c r="BJ298" s="14" t="s">
        <v>130</v>
      </c>
      <c r="BK298" s="230">
        <f>ROUND(I298*H298,2)</f>
        <v>1436.25</v>
      </c>
      <c r="BL298" s="14" t="s">
        <v>156</v>
      </c>
      <c r="BM298" s="229" t="s">
        <v>964</v>
      </c>
    </row>
    <row r="299" s="2" customFormat="1" ht="44.25" customHeight="1">
      <c r="A299" s="29"/>
      <c r="B299" s="30"/>
      <c r="C299" s="231" t="s">
        <v>965</v>
      </c>
      <c r="D299" s="231" t="s">
        <v>119</v>
      </c>
      <c r="E299" s="232" t="s">
        <v>1144</v>
      </c>
      <c r="F299" s="233" t="s">
        <v>1145</v>
      </c>
      <c r="G299" s="234" t="s">
        <v>245</v>
      </c>
      <c r="H299" s="235">
        <v>1</v>
      </c>
      <c r="I299" s="236">
        <v>21530</v>
      </c>
      <c r="J299" s="236">
        <f>ROUND(I299*H299,2)</f>
        <v>21530</v>
      </c>
      <c r="K299" s="237"/>
      <c r="L299" s="238"/>
      <c r="M299" s="239" t="s">
        <v>1</v>
      </c>
      <c r="N299" s="240" t="s">
        <v>39</v>
      </c>
      <c r="O299" s="227">
        <v>0</v>
      </c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229" t="s">
        <v>183</v>
      </c>
      <c r="AT299" s="229" t="s">
        <v>119</v>
      </c>
      <c r="AU299" s="229" t="s">
        <v>130</v>
      </c>
      <c r="AY299" s="14" t="s">
        <v>122</v>
      </c>
      <c r="BE299" s="230">
        <f>IF(N299="základná",J299,0)</f>
        <v>0</v>
      </c>
      <c r="BF299" s="230">
        <f>IF(N299="znížená",J299,0)</f>
        <v>21530</v>
      </c>
      <c r="BG299" s="230">
        <f>IF(N299="zákl. prenesená",J299,0)</f>
        <v>0</v>
      </c>
      <c r="BH299" s="230">
        <f>IF(N299="zníž. prenesená",J299,0)</f>
        <v>0</v>
      </c>
      <c r="BI299" s="230">
        <f>IF(N299="nulová",J299,0)</f>
        <v>0</v>
      </c>
      <c r="BJ299" s="14" t="s">
        <v>130</v>
      </c>
      <c r="BK299" s="230">
        <f>ROUND(I299*H299,2)</f>
        <v>21530</v>
      </c>
      <c r="BL299" s="14" t="s">
        <v>156</v>
      </c>
      <c r="BM299" s="229" t="s">
        <v>968</v>
      </c>
    </row>
    <row r="300" s="2" customFormat="1" ht="24.15" customHeight="1">
      <c r="A300" s="29"/>
      <c r="B300" s="30"/>
      <c r="C300" s="218" t="s">
        <v>713</v>
      </c>
      <c r="D300" s="218" t="s">
        <v>125</v>
      </c>
      <c r="E300" s="219" t="s">
        <v>1146</v>
      </c>
      <c r="F300" s="220" t="s">
        <v>1147</v>
      </c>
      <c r="G300" s="221" t="s">
        <v>133</v>
      </c>
      <c r="H300" s="222">
        <v>416</v>
      </c>
      <c r="I300" s="223">
        <v>1.8600000000000001</v>
      </c>
      <c r="J300" s="223">
        <f>ROUND(I300*H300,2)</f>
        <v>773.75999999999999</v>
      </c>
      <c r="K300" s="224"/>
      <c r="L300" s="35"/>
      <c r="M300" s="225" t="s">
        <v>1</v>
      </c>
      <c r="N300" s="226" t="s">
        <v>39</v>
      </c>
      <c r="O300" s="227">
        <v>0</v>
      </c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229" t="s">
        <v>156</v>
      </c>
      <c r="AT300" s="229" t="s">
        <v>125</v>
      </c>
      <c r="AU300" s="229" t="s">
        <v>130</v>
      </c>
      <c r="AY300" s="14" t="s">
        <v>122</v>
      </c>
      <c r="BE300" s="230">
        <f>IF(N300="základná",J300,0)</f>
        <v>0</v>
      </c>
      <c r="BF300" s="230">
        <f>IF(N300="znížená",J300,0)</f>
        <v>773.75999999999999</v>
      </c>
      <c r="BG300" s="230">
        <f>IF(N300="zákl. prenesená",J300,0)</f>
        <v>0</v>
      </c>
      <c r="BH300" s="230">
        <f>IF(N300="zníž. prenesená",J300,0)</f>
        <v>0</v>
      </c>
      <c r="BI300" s="230">
        <f>IF(N300="nulová",J300,0)</f>
        <v>0</v>
      </c>
      <c r="BJ300" s="14" t="s">
        <v>130</v>
      </c>
      <c r="BK300" s="230">
        <f>ROUND(I300*H300,2)</f>
        <v>773.75999999999999</v>
      </c>
      <c r="BL300" s="14" t="s">
        <v>156</v>
      </c>
      <c r="BM300" s="229" t="s">
        <v>971</v>
      </c>
    </row>
    <row r="301" s="2" customFormat="1" ht="24.15" customHeight="1">
      <c r="A301" s="29"/>
      <c r="B301" s="30"/>
      <c r="C301" s="231" t="s">
        <v>972</v>
      </c>
      <c r="D301" s="231" t="s">
        <v>119</v>
      </c>
      <c r="E301" s="232" t="s">
        <v>1148</v>
      </c>
      <c r="F301" s="233" t="s">
        <v>1149</v>
      </c>
      <c r="G301" s="234" t="s">
        <v>133</v>
      </c>
      <c r="H301" s="235">
        <v>416</v>
      </c>
      <c r="I301" s="236">
        <v>2.7000000000000002</v>
      </c>
      <c r="J301" s="236">
        <f>ROUND(I301*H301,2)</f>
        <v>1123.2000000000001</v>
      </c>
      <c r="K301" s="237"/>
      <c r="L301" s="238"/>
      <c r="M301" s="239" t="s">
        <v>1</v>
      </c>
      <c r="N301" s="240" t="s">
        <v>39</v>
      </c>
      <c r="O301" s="227">
        <v>0</v>
      </c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29" t="s">
        <v>183</v>
      </c>
      <c r="AT301" s="229" t="s">
        <v>119</v>
      </c>
      <c r="AU301" s="229" t="s">
        <v>130</v>
      </c>
      <c r="AY301" s="14" t="s">
        <v>122</v>
      </c>
      <c r="BE301" s="230">
        <f>IF(N301="základná",J301,0)</f>
        <v>0</v>
      </c>
      <c r="BF301" s="230">
        <f>IF(N301="znížená",J301,0)</f>
        <v>1123.2000000000001</v>
      </c>
      <c r="BG301" s="230">
        <f>IF(N301="zákl. prenesená",J301,0)</f>
        <v>0</v>
      </c>
      <c r="BH301" s="230">
        <f>IF(N301="zníž. prenesená",J301,0)</f>
        <v>0</v>
      </c>
      <c r="BI301" s="230">
        <f>IF(N301="nulová",J301,0)</f>
        <v>0</v>
      </c>
      <c r="BJ301" s="14" t="s">
        <v>130</v>
      </c>
      <c r="BK301" s="230">
        <f>ROUND(I301*H301,2)</f>
        <v>1123.2000000000001</v>
      </c>
      <c r="BL301" s="14" t="s">
        <v>156</v>
      </c>
      <c r="BM301" s="229" t="s">
        <v>975</v>
      </c>
    </row>
    <row r="302" s="2" customFormat="1" ht="24.15" customHeight="1">
      <c r="A302" s="29"/>
      <c r="B302" s="30"/>
      <c r="C302" s="218" t="s">
        <v>717</v>
      </c>
      <c r="D302" s="218" t="s">
        <v>125</v>
      </c>
      <c r="E302" s="219" t="s">
        <v>989</v>
      </c>
      <c r="F302" s="220" t="s">
        <v>990</v>
      </c>
      <c r="G302" s="221" t="s">
        <v>250</v>
      </c>
      <c r="H302" s="222">
        <v>366.94</v>
      </c>
      <c r="I302" s="223">
        <v>0.90000000000000002</v>
      </c>
      <c r="J302" s="223">
        <f>ROUND(I302*H302,2)</f>
        <v>330.25</v>
      </c>
      <c r="K302" s="224"/>
      <c r="L302" s="35"/>
      <c r="M302" s="225" t="s">
        <v>1</v>
      </c>
      <c r="N302" s="226" t="s">
        <v>39</v>
      </c>
      <c r="O302" s="227">
        <v>0</v>
      </c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229" t="s">
        <v>156</v>
      </c>
      <c r="AT302" s="229" t="s">
        <v>125</v>
      </c>
      <c r="AU302" s="229" t="s">
        <v>130</v>
      </c>
      <c r="AY302" s="14" t="s">
        <v>122</v>
      </c>
      <c r="BE302" s="230">
        <f>IF(N302="základná",J302,0)</f>
        <v>0</v>
      </c>
      <c r="BF302" s="230">
        <f>IF(N302="znížená",J302,0)</f>
        <v>330.25</v>
      </c>
      <c r="BG302" s="230">
        <f>IF(N302="zákl. prenesená",J302,0)</f>
        <v>0</v>
      </c>
      <c r="BH302" s="230">
        <f>IF(N302="zníž. prenesená",J302,0)</f>
        <v>0</v>
      </c>
      <c r="BI302" s="230">
        <f>IF(N302="nulová",J302,0)</f>
        <v>0</v>
      </c>
      <c r="BJ302" s="14" t="s">
        <v>130</v>
      </c>
      <c r="BK302" s="230">
        <f>ROUND(I302*H302,2)</f>
        <v>330.25</v>
      </c>
      <c r="BL302" s="14" t="s">
        <v>156</v>
      </c>
      <c r="BM302" s="229" t="s">
        <v>978</v>
      </c>
    </row>
    <row r="303" s="12" customFormat="1" ht="22.8" customHeight="1">
      <c r="A303" s="12"/>
      <c r="B303" s="203"/>
      <c r="C303" s="204"/>
      <c r="D303" s="205" t="s">
        <v>72</v>
      </c>
      <c r="E303" s="216" t="s">
        <v>433</v>
      </c>
      <c r="F303" s="216" t="s">
        <v>434</v>
      </c>
      <c r="G303" s="204"/>
      <c r="H303" s="204"/>
      <c r="I303" s="204"/>
      <c r="J303" s="217">
        <f>BK303</f>
        <v>394.27000000000004</v>
      </c>
      <c r="K303" s="204"/>
      <c r="L303" s="208"/>
      <c r="M303" s="209"/>
      <c r="N303" s="210"/>
      <c r="O303" s="210"/>
      <c r="P303" s="211">
        <f>SUM(P304:P307)</f>
        <v>0</v>
      </c>
      <c r="Q303" s="210"/>
      <c r="R303" s="211">
        <f>SUM(R304:R307)</f>
        <v>0</v>
      </c>
      <c r="S303" s="210"/>
      <c r="T303" s="212">
        <f>SUM(T304:T307)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3" t="s">
        <v>130</v>
      </c>
      <c r="AT303" s="214" t="s">
        <v>72</v>
      </c>
      <c r="AU303" s="214" t="s">
        <v>81</v>
      </c>
      <c r="AY303" s="213" t="s">
        <v>122</v>
      </c>
      <c r="BK303" s="215">
        <f>SUM(BK304:BK307)</f>
        <v>394.27000000000004</v>
      </c>
    </row>
    <row r="304" s="2" customFormat="1" ht="24.15" customHeight="1">
      <c r="A304" s="29"/>
      <c r="B304" s="30"/>
      <c r="C304" s="218" t="s">
        <v>981</v>
      </c>
      <c r="D304" s="218" t="s">
        <v>125</v>
      </c>
      <c r="E304" s="219" t="s">
        <v>1150</v>
      </c>
      <c r="F304" s="220" t="s">
        <v>1151</v>
      </c>
      <c r="G304" s="221" t="s">
        <v>138</v>
      </c>
      <c r="H304" s="222">
        <v>2</v>
      </c>
      <c r="I304" s="223">
        <v>10.83</v>
      </c>
      <c r="J304" s="223">
        <f>ROUND(I304*H304,2)</f>
        <v>21.66</v>
      </c>
      <c r="K304" s="224"/>
      <c r="L304" s="35"/>
      <c r="M304" s="225" t="s">
        <v>1</v>
      </c>
      <c r="N304" s="226" t="s">
        <v>39</v>
      </c>
      <c r="O304" s="227">
        <v>0</v>
      </c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229" t="s">
        <v>156</v>
      </c>
      <c r="AT304" s="229" t="s">
        <v>125</v>
      </c>
      <c r="AU304" s="229" t="s">
        <v>130</v>
      </c>
      <c r="AY304" s="14" t="s">
        <v>122</v>
      </c>
      <c r="BE304" s="230">
        <f>IF(N304="základná",J304,0)</f>
        <v>0</v>
      </c>
      <c r="BF304" s="230">
        <f>IF(N304="znížená",J304,0)</f>
        <v>21.66</v>
      </c>
      <c r="BG304" s="230">
        <f>IF(N304="zákl. prenesená",J304,0)</f>
        <v>0</v>
      </c>
      <c r="BH304" s="230">
        <f>IF(N304="zníž. prenesená",J304,0)</f>
        <v>0</v>
      </c>
      <c r="BI304" s="230">
        <f>IF(N304="nulová",J304,0)</f>
        <v>0</v>
      </c>
      <c r="BJ304" s="14" t="s">
        <v>130</v>
      </c>
      <c r="BK304" s="230">
        <f>ROUND(I304*H304,2)</f>
        <v>21.66</v>
      </c>
      <c r="BL304" s="14" t="s">
        <v>156</v>
      </c>
      <c r="BM304" s="229" t="s">
        <v>984</v>
      </c>
    </row>
    <row r="305" s="2" customFormat="1" ht="21.75" customHeight="1">
      <c r="A305" s="29"/>
      <c r="B305" s="30"/>
      <c r="C305" s="231" t="s">
        <v>720</v>
      </c>
      <c r="D305" s="231" t="s">
        <v>119</v>
      </c>
      <c r="E305" s="232" t="s">
        <v>1152</v>
      </c>
      <c r="F305" s="233" t="s">
        <v>1153</v>
      </c>
      <c r="G305" s="234" t="s">
        <v>138</v>
      </c>
      <c r="H305" s="235">
        <v>2</v>
      </c>
      <c r="I305" s="236">
        <v>178</v>
      </c>
      <c r="J305" s="236">
        <f>ROUND(I305*H305,2)</f>
        <v>356</v>
      </c>
      <c r="K305" s="237"/>
      <c r="L305" s="238"/>
      <c r="M305" s="239" t="s">
        <v>1</v>
      </c>
      <c r="N305" s="240" t="s">
        <v>39</v>
      </c>
      <c r="O305" s="227">
        <v>0</v>
      </c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229" t="s">
        <v>183</v>
      </c>
      <c r="AT305" s="229" t="s">
        <v>119</v>
      </c>
      <c r="AU305" s="229" t="s">
        <v>130</v>
      </c>
      <c r="AY305" s="14" t="s">
        <v>122</v>
      </c>
      <c r="BE305" s="230">
        <f>IF(N305="základná",J305,0)</f>
        <v>0</v>
      </c>
      <c r="BF305" s="230">
        <f>IF(N305="znížená",J305,0)</f>
        <v>356</v>
      </c>
      <c r="BG305" s="230">
        <f>IF(N305="zákl. prenesená",J305,0)</f>
        <v>0</v>
      </c>
      <c r="BH305" s="230">
        <f>IF(N305="zníž. prenesená",J305,0)</f>
        <v>0</v>
      </c>
      <c r="BI305" s="230">
        <f>IF(N305="nulová",J305,0)</f>
        <v>0</v>
      </c>
      <c r="BJ305" s="14" t="s">
        <v>130</v>
      </c>
      <c r="BK305" s="230">
        <f>ROUND(I305*H305,2)</f>
        <v>356</v>
      </c>
      <c r="BL305" s="14" t="s">
        <v>156</v>
      </c>
      <c r="BM305" s="229" t="s">
        <v>987</v>
      </c>
    </row>
    <row r="306" s="2" customFormat="1" ht="24.15" customHeight="1">
      <c r="A306" s="29"/>
      <c r="B306" s="30"/>
      <c r="C306" s="218" t="s">
        <v>988</v>
      </c>
      <c r="D306" s="218" t="s">
        <v>125</v>
      </c>
      <c r="E306" s="219" t="s">
        <v>1154</v>
      </c>
      <c r="F306" s="220" t="s">
        <v>1155</v>
      </c>
      <c r="G306" s="221" t="s">
        <v>138</v>
      </c>
      <c r="H306" s="222">
        <v>2</v>
      </c>
      <c r="I306" s="223">
        <v>4.8200000000000003</v>
      </c>
      <c r="J306" s="223">
        <f>ROUND(I306*H306,2)</f>
        <v>9.6400000000000006</v>
      </c>
      <c r="K306" s="224"/>
      <c r="L306" s="35"/>
      <c r="M306" s="225" t="s">
        <v>1</v>
      </c>
      <c r="N306" s="226" t="s">
        <v>39</v>
      </c>
      <c r="O306" s="227">
        <v>0</v>
      </c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229" t="s">
        <v>156</v>
      </c>
      <c r="AT306" s="229" t="s">
        <v>125</v>
      </c>
      <c r="AU306" s="229" t="s">
        <v>130</v>
      </c>
      <c r="AY306" s="14" t="s">
        <v>122</v>
      </c>
      <c r="BE306" s="230">
        <f>IF(N306="základná",J306,0)</f>
        <v>0</v>
      </c>
      <c r="BF306" s="230">
        <f>IF(N306="znížená",J306,0)</f>
        <v>9.6400000000000006</v>
      </c>
      <c r="BG306" s="230">
        <f>IF(N306="zákl. prenesená",J306,0)</f>
        <v>0</v>
      </c>
      <c r="BH306" s="230">
        <f>IF(N306="zníž. prenesená",J306,0)</f>
        <v>0</v>
      </c>
      <c r="BI306" s="230">
        <f>IF(N306="nulová",J306,0)</f>
        <v>0</v>
      </c>
      <c r="BJ306" s="14" t="s">
        <v>130</v>
      </c>
      <c r="BK306" s="230">
        <f>ROUND(I306*H306,2)</f>
        <v>9.6400000000000006</v>
      </c>
      <c r="BL306" s="14" t="s">
        <v>156</v>
      </c>
      <c r="BM306" s="229" t="s">
        <v>991</v>
      </c>
    </row>
    <row r="307" s="2" customFormat="1" ht="33" customHeight="1">
      <c r="A307" s="29"/>
      <c r="B307" s="30"/>
      <c r="C307" s="218" t="s">
        <v>724</v>
      </c>
      <c r="D307" s="218" t="s">
        <v>125</v>
      </c>
      <c r="E307" s="219" t="s">
        <v>1156</v>
      </c>
      <c r="F307" s="220" t="s">
        <v>1157</v>
      </c>
      <c r="G307" s="221" t="s">
        <v>250</v>
      </c>
      <c r="H307" s="222">
        <v>3.8700000000000001</v>
      </c>
      <c r="I307" s="223">
        <v>1.8</v>
      </c>
      <c r="J307" s="223">
        <f>ROUND(I307*H307,2)</f>
        <v>6.9699999999999998</v>
      </c>
      <c r="K307" s="224"/>
      <c r="L307" s="35"/>
      <c r="M307" s="225" t="s">
        <v>1</v>
      </c>
      <c r="N307" s="226" t="s">
        <v>39</v>
      </c>
      <c r="O307" s="227">
        <v>0</v>
      </c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229" t="s">
        <v>156</v>
      </c>
      <c r="AT307" s="229" t="s">
        <v>125</v>
      </c>
      <c r="AU307" s="229" t="s">
        <v>130</v>
      </c>
      <c r="AY307" s="14" t="s">
        <v>122</v>
      </c>
      <c r="BE307" s="230">
        <f>IF(N307="základná",J307,0)</f>
        <v>0</v>
      </c>
      <c r="BF307" s="230">
        <f>IF(N307="znížená",J307,0)</f>
        <v>6.9699999999999998</v>
      </c>
      <c r="BG307" s="230">
        <f>IF(N307="zákl. prenesená",J307,0)</f>
        <v>0</v>
      </c>
      <c r="BH307" s="230">
        <f>IF(N307="zníž. prenesená",J307,0)</f>
        <v>0</v>
      </c>
      <c r="BI307" s="230">
        <f>IF(N307="nulová",J307,0)</f>
        <v>0</v>
      </c>
      <c r="BJ307" s="14" t="s">
        <v>130</v>
      </c>
      <c r="BK307" s="230">
        <f>ROUND(I307*H307,2)</f>
        <v>6.9699999999999998</v>
      </c>
      <c r="BL307" s="14" t="s">
        <v>156</v>
      </c>
      <c r="BM307" s="229" t="s">
        <v>994</v>
      </c>
    </row>
    <row r="308" s="12" customFormat="1" ht="22.8" customHeight="1">
      <c r="A308" s="12"/>
      <c r="B308" s="203"/>
      <c r="C308" s="204"/>
      <c r="D308" s="205" t="s">
        <v>72</v>
      </c>
      <c r="E308" s="216" t="s">
        <v>1025</v>
      </c>
      <c r="F308" s="216" t="s">
        <v>1026</v>
      </c>
      <c r="G308" s="204"/>
      <c r="H308" s="204"/>
      <c r="I308" s="204"/>
      <c r="J308" s="217">
        <f>BK308</f>
        <v>506.21000000000004</v>
      </c>
      <c r="K308" s="204"/>
      <c r="L308" s="208"/>
      <c r="M308" s="209"/>
      <c r="N308" s="210"/>
      <c r="O308" s="210"/>
      <c r="P308" s="211">
        <f>SUM(P309:P315)</f>
        <v>0</v>
      </c>
      <c r="Q308" s="210"/>
      <c r="R308" s="211">
        <f>SUM(R309:R315)</f>
        <v>0</v>
      </c>
      <c r="S308" s="210"/>
      <c r="T308" s="212">
        <f>SUM(T309:T315)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3" t="s">
        <v>130</v>
      </c>
      <c r="AT308" s="214" t="s">
        <v>72</v>
      </c>
      <c r="AU308" s="214" t="s">
        <v>81</v>
      </c>
      <c r="AY308" s="213" t="s">
        <v>122</v>
      </c>
      <c r="BK308" s="215">
        <f>SUM(BK309:BK315)</f>
        <v>506.21000000000004</v>
      </c>
    </row>
    <row r="309" s="2" customFormat="1" ht="24.15" customHeight="1">
      <c r="A309" s="29"/>
      <c r="B309" s="30"/>
      <c r="C309" s="218" t="s">
        <v>995</v>
      </c>
      <c r="D309" s="218" t="s">
        <v>125</v>
      </c>
      <c r="E309" s="219" t="s">
        <v>1028</v>
      </c>
      <c r="F309" s="220" t="s">
        <v>1029</v>
      </c>
      <c r="G309" s="221" t="s">
        <v>387</v>
      </c>
      <c r="H309" s="222">
        <v>15</v>
      </c>
      <c r="I309" s="223">
        <v>1.21</v>
      </c>
      <c r="J309" s="223">
        <f>ROUND(I309*H309,2)</f>
        <v>18.149999999999999</v>
      </c>
      <c r="K309" s="224"/>
      <c r="L309" s="35"/>
      <c r="M309" s="225" t="s">
        <v>1</v>
      </c>
      <c r="N309" s="226" t="s">
        <v>39</v>
      </c>
      <c r="O309" s="227">
        <v>0</v>
      </c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229" t="s">
        <v>156</v>
      </c>
      <c r="AT309" s="229" t="s">
        <v>125</v>
      </c>
      <c r="AU309" s="229" t="s">
        <v>130</v>
      </c>
      <c r="AY309" s="14" t="s">
        <v>122</v>
      </c>
      <c r="BE309" s="230">
        <f>IF(N309="základná",J309,0)</f>
        <v>0</v>
      </c>
      <c r="BF309" s="230">
        <f>IF(N309="znížená",J309,0)</f>
        <v>18.149999999999999</v>
      </c>
      <c r="BG309" s="230">
        <f>IF(N309="zákl. prenesená",J309,0)</f>
        <v>0</v>
      </c>
      <c r="BH309" s="230">
        <f>IF(N309="zníž. prenesená",J309,0)</f>
        <v>0</v>
      </c>
      <c r="BI309" s="230">
        <f>IF(N309="nulová",J309,0)</f>
        <v>0</v>
      </c>
      <c r="BJ309" s="14" t="s">
        <v>130</v>
      </c>
      <c r="BK309" s="230">
        <f>ROUND(I309*H309,2)</f>
        <v>18.149999999999999</v>
      </c>
      <c r="BL309" s="14" t="s">
        <v>156</v>
      </c>
      <c r="BM309" s="229" t="s">
        <v>998</v>
      </c>
    </row>
    <row r="310" s="2" customFormat="1" ht="24.15" customHeight="1">
      <c r="A310" s="29"/>
      <c r="B310" s="30"/>
      <c r="C310" s="218" t="s">
        <v>727</v>
      </c>
      <c r="D310" s="218" t="s">
        <v>125</v>
      </c>
      <c r="E310" s="219" t="s">
        <v>1031</v>
      </c>
      <c r="F310" s="220" t="s">
        <v>1032</v>
      </c>
      <c r="G310" s="221" t="s">
        <v>387</v>
      </c>
      <c r="H310" s="222">
        <v>15</v>
      </c>
      <c r="I310" s="223">
        <v>5.8099999999999996</v>
      </c>
      <c r="J310" s="223">
        <f>ROUND(I310*H310,2)</f>
        <v>87.150000000000006</v>
      </c>
      <c r="K310" s="224"/>
      <c r="L310" s="35"/>
      <c r="M310" s="225" t="s">
        <v>1</v>
      </c>
      <c r="N310" s="226" t="s">
        <v>39</v>
      </c>
      <c r="O310" s="227">
        <v>0</v>
      </c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229" t="s">
        <v>156</v>
      </c>
      <c r="AT310" s="229" t="s">
        <v>125</v>
      </c>
      <c r="AU310" s="229" t="s">
        <v>130</v>
      </c>
      <c r="AY310" s="14" t="s">
        <v>122</v>
      </c>
      <c r="BE310" s="230">
        <f>IF(N310="základná",J310,0)</f>
        <v>0</v>
      </c>
      <c r="BF310" s="230">
        <f>IF(N310="znížená",J310,0)</f>
        <v>87.150000000000006</v>
      </c>
      <c r="BG310" s="230">
        <f>IF(N310="zákl. prenesená",J310,0)</f>
        <v>0</v>
      </c>
      <c r="BH310" s="230">
        <f>IF(N310="zníž. prenesená",J310,0)</f>
        <v>0</v>
      </c>
      <c r="BI310" s="230">
        <f>IF(N310="nulová",J310,0)</f>
        <v>0</v>
      </c>
      <c r="BJ310" s="14" t="s">
        <v>130</v>
      </c>
      <c r="BK310" s="230">
        <f>ROUND(I310*H310,2)</f>
        <v>87.150000000000006</v>
      </c>
      <c r="BL310" s="14" t="s">
        <v>156</v>
      </c>
      <c r="BM310" s="229" t="s">
        <v>1001</v>
      </c>
    </row>
    <row r="311" s="2" customFormat="1" ht="24.15" customHeight="1">
      <c r="A311" s="29"/>
      <c r="B311" s="30"/>
      <c r="C311" s="218" t="s">
        <v>1002</v>
      </c>
      <c r="D311" s="218" t="s">
        <v>125</v>
      </c>
      <c r="E311" s="219" t="s">
        <v>1035</v>
      </c>
      <c r="F311" s="220" t="s">
        <v>1036</v>
      </c>
      <c r="G311" s="221" t="s">
        <v>387</v>
      </c>
      <c r="H311" s="222">
        <v>15</v>
      </c>
      <c r="I311" s="223">
        <v>3.0499999999999998</v>
      </c>
      <c r="J311" s="223">
        <f>ROUND(I311*H311,2)</f>
        <v>45.75</v>
      </c>
      <c r="K311" s="224"/>
      <c r="L311" s="35"/>
      <c r="M311" s="225" t="s">
        <v>1</v>
      </c>
      <c r="N311" s="226" t="s">
        <v>39</v>
      </c>
      <c r="O311" s="227">
        <v>0</v>
      </c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229" t="s">
        <v>156</v>
      </c>
      <c r="AT311" s="229" t="s">
        <v>125</v>
      </c>
      <c r="AU311" s="229" t="s">
        <v>130</v>
      </c>
      <c r="AY311" s="14" t="s">
        <v>122</v>
      </c>
      <c r="BE311" s="230">
        <f>IF(N311="základná",J311,0)</f>
        <v>0</v>
      </c>
      <c r="BF311" s="230">
        <f>IF(N311="znížená",J311,0)</f>
        <v>45.75</v>
      </c>
      <c r="BG311" s="230">
        <f>IF(N311="zákl. prenesená",J311,0)</f>
        <v>0</v>
      </c>
      <c r="BH311" s="230">
        <f>IF(N311="zníž. prenesená",J311,0)</f>
        <v>0</v>
      </c>
      <c r="BI311" s="230">
        <f>IF(N311="nulová",J311,0)</f>
        <v>0</v>
      </c>
      <c r="BJ311" s="14" t="s">
        <v>130</v>
      </c>
      <c r="BK311" s="230">
        <f>ROUND(I311*H311,2)</f>
        <v>45.75</v>
      </c>
      <c r="BL311" s="14" t="s">
        <v>156</v>
      </c>
      <c r="BM311" s="229" t="s">
        <v>1005</v>
      </c>
    </row>
    <row r="312" s="2" customFormat="1" ht="37.8" customHeight="1">
      <c r="A312" s="29"/>
      <c r="B312" s="30"/>
      <c r="C312" s="218" t="s">
        <v>733</v>
      </c>
      <c r="D312" s="218" t="s">
        <v>125</v>
      </c>
      <c r="E312" s="219" t="s">
        <v>1158</v>
      </c>
      <c r="F312" s="220" t="s">
        <v>1159</v>
      </c>
      <c r="G312" s="221" t="s">
        <v>387</v>
      </c>
      <c r="H312" s="222">
        <v>88.310000000000002</v>
      </c>
      <c r="I312" s="223">
        <v>3.3100000000000001</v>
      </c>
      <c r="J312" s="223">
        <f>ROUND(I312*H312,2)</f>
        <v>292.31</v>
      </c>
      <c r="K312" s="224"/>
      <c r="L312" s="35"/>
      <c r="M312" s="225" t="s">
        <v>1</v>
      </c>
      <c r="N312" s="226" t="s">
        <v>39</v>
      </c>
      <c r="O312" s="227">
        <v>0</v>
      </c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229" t="s">
        <v>156</v>
      </c>
      <c r="AT312" s="229" t="s">
        <v>125</v>
      </c>
      <c r="AU312" s="229" t="s">
        <v>130</v>
      </c>
      <c r="AY312" s="14" t="s">
        <v>122</v>
      </c>
      <c r="BE312" s="230">
        <f>IF(N312="základná",J312,0)</f>
        <v>0</v>
      </c>
      <c r="BF312" s="230">
        <f>IF(N312="znížená",J312,0)</f>
        <v>292.31</v>
      </c>
      <c r="BG312" s="230">
        <f>IF(N312="zákl. prenesená",J312,0)</f>
        <v>0</v>
      </c>
      <c r="BH312" s="230">
        <f>IF(N312="zníž. prenesená",J312,0)</f>
        <v>0</v>
      </c>
      <c r="BI312" s="230">
        <f>IF(N312="nulová",J312,0)</f>
        <v>0</v>
      </c>
      <c r="BJ312" s="14" t="s">
        <v>130</v>
      </c>
      <c r="BK312" s="230">
        <f>ROUND(I312*H312,2)</f>
        <v>292.31</v>
      </c>
      <c r="BL312" s="14" t="s">
        <v>156</v>
      </c>
      <c r="BM312" s="229" t="s">
        <v>1008</v>
      </c>
    </row>
    <row r="313" s="2" customFormat="1" ht="21.75" customHeight="1">
      <c r="A313" s="29"/>
      <c r="B313" s="30"/>
      <c r="C313" s="218" t="s">
        <v>1009</v>
      </c>
      <c r="D313" s="218" t="s">
        <v>125</v>
      </c>
      <c r="E313" s="219" t="s">
        <v>1038</v>
      </c>
      <c r="F313" s="220" t="s">
        <v>1039</v>
      </c>
      <c r="G313" s="221" t="s">
        <v>387</v>
      </c>
      <c r="H313" s="222">
        <v>15</v>
      </c>
      <c r="I313" s="223">
        <v>2.2999999999999998</v>
      </c>
      <c r="J313" s="223">
        <f>ROUND(I313*H313,2)</f>
        <v>34.5</v>
      </c>
      <c r="K313" s="224"/>
      <c r="L313" s="35"/>
      <c r="M313" s="225" t="s">
        <v>1</v>
      </c>
      <c r="N313" s="226" t="s">
        <v>39</v>
      </c>
      <c r="O313" s="227">
        <v>0</v>
      </c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229" t="s">
        <v>156</v>
      </c>
      <c r="AT313" s="229" t="s">
        <v>125</v>
      </c>
      <c r="AU313" s="229" t="s">
        <v>130</v>
      </c>
      <c r="AY313" s="14" t="s">
        <v>122</v>
      </c>
      <c r="BE313" s="230">
        <f>IF(N313="základná",J313,0)</f>
        <v>0</v>
      </c>
      <c r="BF313" s="230">
        <f>IF(N313="znížená",J313,0)</f>
        <v>34.5</v>
      </c>
      <c r="BG313" s="230">
        <f>IF(N313="zákl. prenesená",J313,0)</f>
        <v>0</v>
      </c>
      <c r="BH313" s="230">
        <f>IF(N313="zníž. prenesená",J313,0)</f>
        <v>0</v>
      </c>
      <c r="BI313" s="230">
        <f>IF(N313="nulová",J313,0)</f>
        <v>0</v>
      </c>
      <c r="BJ313" s="14" t="s">
        <v>130</v>
      </c>
      <c r="BK313" s="230">
        <f>ROUND(I313*H313,2)</f>
        <v>34.5</v>
      </c>
      <c r="BL313" s="14" t="s">
        <v>156</v>
      </c>
      <c r="BM313" s="229" t="s">
        <v>1012</v>
      </c>
    </row>
    <row r="314" s="2" customFormat="1" ht="16.5" customHeight="1">
      <c r="A314" s="29"/>
      <c r="B314" s="30"/>
      <c r="C314" s="218" t="s">
        <v>738</v>
      </c>
      <c r="D314" s="218" t="s">
        <v>125</v>
      </c>
      <c r="E314" s="219" t="s">
        <v>1042</v>
      </c>
      <c r="F314" s="220" t="s">
        <v>1043</v>
      </c>
      <c r="G314" s="221" t="s">
        <v>387</v>
      </c>
      <c r="H314" s="222">
        <v>15</v>
      </c>
      <c r="I314" s="223">
        <v>1.1399999999999999</v>
      </c>
      <c r="J314" s="223">
        <f>ROUND(I314*H314,2)</f>
        <v>17.100000000000001</v>
      </c>
      <c r="K314" s="224"/>
      <c r="L314" s="35"/>
      <c r="M314" s="225" t="s">
        <v>1</v>
      </c>
      <c r="N314" s="226" t="s">
        <v>39</v>
      </c>
      <c r="O314" s="227">
        <v>0</v>
      </c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229" t="s">
        <v>156</v>
      </c>
      <c r="AT314" s="229" t="s">
        <v>125</v>
      </c>
      <c r="AU314" s="229" t="s">
        <v>130</v>
      </c>
      <c r="AY314" s="14" t="s">
        <v>122</v>
      </c>
      <c r="BE314" s="230">
        <f>IF(N314="základná",J314,0)</f>
        <v>0</v>
      </c>
      <c r="BF314" s="230">
        <f>IF(N314="znížená",J314,0)</f>
        <v>17.100000000000001</v>
      </c>
      <c r="BG314" s="230">
        <f>IF(N314="zákl. prenesená",J314,0)</f>
        <v>0</v>
      </c>
      <c r="BH314" s="230">
        <f>IF(N314="zníž. prenesená",J314,0)</f>
        <v>0</v>
      </c>
      <c r="BI314" s="230">
        <f>IF(N314="nulová",J314,0)</f>
        <v>0</v>
      </c>
      <c r="BJ314" s="14" t="s">
        <v>130</v>
      </c>
      <c r="BK314" s="230">
        <f>ROUND(I314*H314,2)</f>
        <v>17.100000000000001</v>
      </c>
      <c r="BL314" s="14" t="s">
        <v>156</v>
      </c>
      <c r="BM314" s="229" t="s">
        <v>1015</v>
      </c>
    </row>
    <row r="315" s="2" customFormat="1" ht="24.15" customHeight="1">
      <c r="A315" s="29"/>
      <c r="B315" s="30"/>
      <c r="C315" s="218" t="s">
        <v>1016</v>
      </c>
      <c r="D315" s="218" t="s">
        <v>125</v>
      </c>
      <c r="E315" s="219" t="s">
        <v>1045</v>
      </c>
      <c r="F315" s="220" t="s">
        <v>1046</v>
      </c>
      <c r="G315" s="221" t="s">
        <v>387</v>
      </c>
      <c r="H315" s="222">
        <v>15</v>
      </c>
      <c r="I315" s="223">
        <v>0.75</v>
      </c>
      <c r="J315" s="223">
        <f>ROUND(I315*H315,2)</f>
        <v>11.25</v>
      </c>
      <c r="K315" s="224"/>
      <c r="L315" s="35"/>
      <c r="M315" s="241" t="s">
        <v>1</v>
      </c>
      <c r="N315" s="242" t="s">
        <v>39</v>
      </c>
      <c r="O315" s="243">
        <v>0</v>
      </c>
      <c r="P315" s="243">
        <f>O315*H315</f>
        <v>0</v>
      </c>
      <c r="Q315" s="243">
        <v>0</v>
      </c>
      <c r="R315" s="243">
        <f>Q315*H315</f>
        <v>0</v>
      </c>
      <c r="S315" s="243">
        <v>0</v>
      </c>
      <c r="T315" s="244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229" t="s">
        <v>156</v>
      </c>
      <c r="AT315" s="229" t="s">
        <v>125</v>
      </c>
      <c r="AU315" s="229" t="s">
        <v>130</v>
      </c>
      <c r="AY315" s="14" t="s">
        <v>122</v>
      </c>
      <c r="BE315" s="230">
        <f>IF(N315="základná",J315,0)</f>
        <v>0</v>
      </c>
      <c r="BF315" s="230">
        <f>IF(N315="znížená",J315,0)</f>
        <v>11.25</v>
      </c>
      <c r="BG315" s="230">
        <f>IF(N315="zákl. prenesená",J315,0)</f>
        <v>0</v>
      </c>
      <c r="BH315" s="230">
        <f>IF(N315="zníž. prenesená",J315,0)</f>
        <v>0</v>
      </c>
      <c r="BI315" s="230">
        <f>IF(N315="nulová",J315,0)</f>
        <v>0</v>
      </c>
      <c r="BJ315" s="14" t="s">
        <v>130</v>
      </c>
      <c r="BK315" s="230">
        <f>ROUND(I315*H315,2)</f>
        <v>11.25</v>
      </c>
      <c r="BL315" s="14" t="s">
        <v>156</v>
      </c>
      <c r="BM315" s="229" t="s">
        <v>1019</v>
      </c>
    </row>
    <row r="316" s="2" customFormat="1" ht="6.96" customHeight="1">
      <c r="A316" s="29"/>
      <c r="B316" s="62"/>
      <c r="C316" s="63"/>
      <c r="D316" s="63"/>
      <c r="E316" s="63"/>
      <c r="F316" s="63"/>
      <c r="G316" s="63"/>
      <c r="H316" s="63"/>
      <c r="I316" s="63"/>
      <c r="J316" s="63"/>
      <c r="K316" s="63"/>
      <c r="L316" s="35"/>
      <c r="M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</row>
  </sheetData>
  <sheetProtection sheet="1" autoFilter="0" formatColumns="0" formatRows="0" objects="1" scenarios="1" spinCount="100000" saltValue="IzMPkCf6zmhHn+xojG6XcptU6PcbNjSwXpqnZSeiELqoltwahq5L2DbykYmYiWNjZYviTrax5ne2psz0GKAzug==" hashValue="HVFKfODWHuuF1hsZS5/HHASHOoYIAG00lLyMAjuKi5RPGpshEVW9eYzV2Akb7StKluGzF6X/85o0WcMBwPlqXw==" algorithmName="SHA-512" password="CC35"/>
  <autoFilter ref="C132:K315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Paula</dc:creator>
  <cp:lastModifiedBy>Paula</cp:lastModifiedBy>
  <dcterms:created xsi:type="dcterms:W3CDTF">2021-11-05T07:49:56Z</dcterms:created>
  <dcterms:modified xsi:type="dcterms:W3CDTF">2021-11-05T07:50:09Z</dcterms:modified>
</cp:coreProperties>
</file>