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JANKO\Desktop\ACER2\Kladzany\"/>
    </mc:Choice>
  </mc:AlternateContent>
  <xr:revisionPtr revIDLastSave="0" documentId="13_ncr:1_{76CC8199-1802-4EAC-8C02-6686953826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01 - Zateplenie Fasády" sheetId="2" r:id="rId2"/>
    <sheet name="02 - Zateplenie Strechy" sheetId="3" r:id="rId3"/>
    <sheet name="03 - Zateplenie Výplní ot..." sheetId="4" r:id="rId4"/>
    <sheet name="04 - Ostatné stavebné práce" sheetId="5" r:id="rId5"/>
    <sheet name="05 - VZT" sheetId="6" r:id="rId6"/>
    <sheet name="06 - UVK" sheetId="7" r:id="rId7"/>
    <sheet name="07 - Elektroinštalácia a ..." sheetId="8" r:id="rId8"/>
  </sheets>
  <definedNames>
    <definedName name="_xlnm._FilterDatabase" localSheetId="1" hidden="1">'01 - Zateplenie Fasády'!$C$121:$K$165</definedName>
    <definedName name="_xlnm._FilterDatabase" localSheetId="2" hidden="1">'02 - Zateplenie Strechy'!$C$124:$K$183</definedName>
    <definedName name="_xlnm._FilterDatabase" localSheetId="3" hidden="1">'03 - Zateplenie Výplní ot...'!$C$121:$K$162</definedName>
    <definedName name="_xlnm._FilterDatabase" localSheetId="4" hidden="1">'04 - Ostatné stavebné práce'!$C$134:$K$259</definedName>
    <definedName name="_xlnm._FilterDatabase" localSheetId="5" hidden="1">'05 - VZT'!$C$121:$K$186</definedName>
    <definedName name="_xlnm._FilterDatabase" localSheetId="6" hidden="1">'06 - UVK'!$C$130:$K$332</definedName>
    <definedName name="_xlnm._FilterDatabase" localSheetId="7" hidden="1">'07 - Elektroinštalácia a ...'!$C$124:$K$283</definedName>
    <definedName name="_xlnm.Print_Titles" localSheetId="1">'01 - Zateplenie Fasády'!$121:$121</definedName>
    <definedName name="_xlnm.Print_Titles" localSheetId="2">'02 - Zateplenie Strechy'!$124:$124</definedName>
    <definedName name="_xlnm.Print_Titles" localSheetId="3">'03 - Zateplenie Výplní ot...'!$121:$121</definedName>
    <definedName name="_xlnm.Print_Titles" localSheetId="4">'04 - Ostatné stavebné práce'!$134:$134</definedName>
    <definedName name="_xlnm.Print_Titles" localSheetId="5">'05 - VZT'!$121:$121</definedName>
    <definedName name="_xlnm.Print_Titles" localSheetId="6">'06 - UVK'!$130:$130</definedName>
    <definedName name="_xlnm.Print_Titles" localSheetId="7">'07 - Elektroinštalácia a ...'!$124:$124</definedName>
    <definedName name="_xlnm.Print_Titles" localSheetId="0">'Rekapitulácia stavby'!$92:$92</definedName>
    <definedName name="_xlnm.Print_Area" localSheetId="1">'01 - Zateplenie Fasády'!$C$4:$J$76,'01 - Zateplenie Fasády'!$C$82:$J$103,'01 - Zateplenie Fasády'!$C$109:$J$165</definedName>
    <definedName name="_xlnm.Print_Area" localSheetId="2">'02 - Zateplenie Strechy'!$C$4:$J$76,'02 - Zateplenie Strechy'!$C$82:$J$106,'02 - Zateplenie Strechy'!$C$112:$J$183</definedName>
    <definedName name="_xlnm.Print_Area" localSheetId="3">'03 - Zateplenie Výplní ot...'!$C$4:$J$76,'03 - Zateplenie Výplní ot...'!$C$82:$J$103,'03 - Zateplenie Výplní ot...'!$C$109:$J$162</definedName>
    <definedName name="_xlnm.Print_Area" localSheetId="4">'04 - Ostatné stavebné práce'!$C$4:$J$76,'04 - Ostatné stavebné práce'!$C$82:$J$116,'04 - Ostatné stavebné práce'!$C$122:$J$259</definedName>
    <definedName name="_xlnm.Print_Area" localSheetId="5">'05 - VZT'!$C$4:$J$76,'05 - VZT'!$C$82:$J$103,'05 - VZT'!$C$109:$J$186</definedName>
    <definedName name="_xlnm.Print_Area" localSheetId="6">'06 - UVK'!$C$4:$J$76,'06 - UVK'!$C$82:$J$112,'06 - UVK'!$C$118:$J$332</definedName>
    <definedName name="_xlnm.Print_Area" localSheetId="7">'07 - Elektroinštalácia a ...'!$C$4:$J$76,'07 - Elektroinštalácia a ...'!$C$82:$J$106,'07 - Elektroinštalácia a ...'!$C$112:$J$283</definedName>
    <definedName name="_xlnm.Print_Area" localSheetId="0">'Rekapitulácia stavby'!$D$4:$AO$76,'Rekapitulácia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6" i="8" l="1"/>
  <c r="J37" i="8"/>
  <c r="J36" i="8"/>
  <c r="AY101" i="1" s="1"/>
  <c r="J35" i="8"/>
  <c r="AX101" i="1" s="1"/>
  <c r="BI283" i="8"/>
  <c r="BH283" i="8"/>
  <c r="BG283" i="8"/>
  <c r="BE283" i="8"/>
  <c r="T283" i="8"/>
  <c r="T282" i="8" s="1"/>
  <c r="R283" i="8"/>
  <c r="R282" i="8" s="1"/>
  <c r="P283" i="8"/>
  <c r="P282" i="8" s="1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J97" i="8"/>
  <c r="F119" i="8"/>
  <c r="E117" i="8"/>
  <c r="F89" i="8"/>
  <c r="E87" i="8"/>
  <c r="J24" i="8"/>
  <c r="E24" i="8"/>
  <c r="J122" i="8" s="1"/>
  <c r="J23" i="8"/>
  <c r="J21" i="8"/>
  <c r="E21" i="8"/>
  <c r="J91" i="8" s="1"/>
  <c r="J20" i="8"/>
  <c r="J18" i="8"/>
  <c r="E18" i="8"/>
  <c r="F122" i="8" s="1"/>
  <c r="J17" i="8"/>
  <c r="J15" i="8"/>
  <c r="E15" i="8"/>
  <c r="F91" i="8" s="1"/>
  <c r="J14" i="8"/>
  <c r="J12" i="8"/>
  <c r="J89" i="8" s="1"/>
  <c r="E7" i="8"/>
  <c r="E115" i="8" s="1"/>
  <c r="J37" i="7"/>
  <c r="J36" i="7"/>
  <c r="AY100" i="1" s="1"/>
  <c r="J35" i="7"/>
  <c r="AX100" i="1" s="1"/>
  <c r="BI332" i="7"/>
  <c r="BH332" i="7"/>
  <c r="BG332" i="7"/>
  <c r="BE332" i="7"/>
  <c r="T332" i="7"/>
  <c r="R332" i="7"/>
  <c r="P332" i="7"/>
  <c r="BI331" i="7"/>
  <c r="BH331" i="7"/>
  <c r="BG331" i="7"/>
  <c r="BE331" i="7"/>
  <c r="T331" i="7"/>
  <c r="R331" i="7"/>
  <c r="P331" i="7"/>
  <c r="BI328" i="7"/>
  <c r="BH328" i="7"/>
  <c r="BG328" i="7"/>
  <c r="BE328" i="7"/>
  <c r="T328" i="7"/>
  <c r="R328" i="7"/>
  <c r="P328" i="7"/>
  <c r="BI327" i="7"/>
  <c r="BH327" i="7"/>
  <c r="BG327" i="7"/>
  <c r="BE327" i="7"/>
  <c r="T327" i="7"/>
  <c r="R327" i="7"/>
  <c r="P327" i="7"/>
  <c r="BI326" i="7"/>
  <c r="BH326" i="7"/>
  <c r="BG326" i="7"/>
  <c r="BE326" i="7"/>
  <c r="T326" i="7"/>
  <c r="R326" i="7"/>
  <c r="P326" i="7"/>
  <c r="BI325" i="7"/>
  <c r="BH325" i="7"/>
  <c r="BG325" i="7"/>
  <c r="BE325" i="7"/>
  <c r="T325" i="7"/>
  <c r="R325" i="7"/>
  <c r="P325" i="7"/>
  <c r="BI324" i="7"/>
  <c r="BH324" i="7"/>
  <c r="BG324" i="7"/>
  <c r="BE324" i="7"/>
  <c r="T324" i="7"/>
  <c r="R324" i="7"/>
  <c r="P324" i="7"/>
  <c r="BI323" i="7"/>
  <c r="BH323" i="7"/>
  <c r="BG323" i="7"/>
  <c r="BE323" i="7"/>
  <c r="T323" i="7"/>
  <c r="R323" i="7"/>
  <c r="P323" i="7"/>
  <c r="BI322" i="7"/>
  <c r="BH322" i="7"/>
  <c r="BG322" i="7"/>
  <c r="BE322" i="7"/>
  <c r="T322" i="7"/>
  <c r="R322" i="7"/>
  <c r="P322" i="7"/>
  <c r="BI321" i="7"/>
  <c r="BH321" i="7"/>
  <c r="BG321" i="7"/>
  <c r="BE321" i="7"/>
  <c r="T321" i="7"/>
  <c r="R321" i="7"/>
  <c r="P321" i="7"/>
  <c r="BI320" i="7"/>
  <c r="BH320" i="7"/>
  <c r="BG320" i="7"/>
  <c r="BE320" i="7"/>
  <c r="T320" i="7"/>
  <c r="R320" i="7"/>
  <c r="P320" i="7"/>
  <c r="BI319" i="7"/>
  <c r="BH319" i="7"/>
  <c r="BG319" i="7"/>
  <c r="BE319" i="7"/>
  <c r="T319" i="7"/>
  <c r="R319" i="7"/>
  <c r="P319" i="7"/>
  <c r="BI318" i="7"/>
  <c r="BH318" i="7"/>
  <c r="BG318" i="7"/>
  <c r="BE318" i="7"/>
  <c r="T318" i="7"/>
  <c r="R318" i="7"/>
  <c r="P318" i="7"/>
  <c r="BI317" i="7"/>
  <c r="BH317" i="7"/>
  <c r="BG317" i="7"/>
  <c r="BE317" i="7"/>
  <c r="T317" i="7"/>
  <c r="R317" i="7"/>
  <c r="P317" i="7"/>
  <c r="BI316" i="7"/>
  <c r="BH316" i="7"/>
  <c r="BG316" i="7"/>
  <c r="BE316" i="7"/>
  <c r="T316" i="7"/>
  <c r="R316" i="7"/>
  <c r="P316" i="7"/>
  <c r="BI315" i="7"/>
  <c r="BH315" i="7"/>
  <c r="BG315" i="7"/>
  <c r="BE315" i="7"/>
  <c r="T315" i="7"/>
  <c r="R315" i="7"/>
  <c r="P315" i="7"/>
  <c r="BI314" i="7"/>
  <c r="BH314" i="7"/>
  <c r="BG314" i="7"/>
  <c r="BE314" i="7"/>
  <c r="T314" i="7"/>
  <c r="R314" i="7"/>
  <c r="P314" i="7"/>
  <c r="BI313" i="7"/>
  <c r="BH313" i="7"/>
  <c r="BG313" i="7"/>
  <c r="BE313" i="7"/>
  <c r="T313" i="7"/>
  <c r="R313" i="7"/>
  <c r="P313" i="7"/>
  <c r="BI312" i="7"/>
  <c r="BH312" i="7"/>
  <c r="BG312" i="7"/>
  <c r="BE312" i="7"/>
  <c r="T312" i="7"/>
  <c r="R312" i="7"/>
  <c r="P312" i="7"/>
  <c r="BI311" i="7"/>
  <c r="BH311" i="7"/>
  <c r="BG311" i="7"/>
  <c r="BE311" i="7"/>
  <c r="T311" i="7"/>
  <c r="R311" i="7"/>
  <c r="P311" i="7"/>
  <c r="BI310" i="7"/>
  <c r="BH310" i="7"/>
  <c r="BG310" i="7"/>
  <c r="BE310" i="7"/>
  <c r="T310" i="7"/>
  <c r="R310" i="7"/>
  <c r="P310" i="7"/>
  <c r="BI309" i="7"/>
  <c r="BH309" i="7"/>
  <c r="BG309" i="7"/>
  <c r="BE309" i="7"/>
  <c r="T309" i="7"/>
  <c r="R309" i="7"/>
  <c r="P309" i="7"/>
  <c r="BI308" i="7"/>
  <c r="BH308" i="7"/>
  <c r="BG308" i="7"/>
  <c r="BE308" i="7"/>
  <c r="T308" i="7"/>
  <c r="R308" i="7"/>
  <c r="P308" i="7"/>
  <c r="BI307" i="7"/>
  <c r="BH307" i="7"/>
  <c r="BG307" i="7"/>
  <c r="BE307" i="7"/>
  <c r="T307" i="7"/>
  <c r="R307" i="7"/>
  <c r="P307" i="7"/>
  <c r="BI306" i="7"/>
  <c r="BH306" i="7"/>
  <c r="BG306" i="7"/>
  <c r="BE306" i="7"/>
  <c r="T306" i="7"/>
  <c r="R306" i="7"/>
  <c r="P306" i="7"/>
  <c r="BI305" i="7"/>
  <c r="BH305" i="7"/>
  <c r="BG305" i="7"/>
  <c r="BE305" i="7"/>
  <c r="T305" i="7"/>
  <c r="R305" i="7"/>
  <c r="P305" i="7"/>
  <c r="BI304" i="7"/>
  <c r="BH304" i="7"/>
  <c r="BG304" i="7"/>
  <c r="BE304" i="7"/>
  <c r="T304" i="7"/>
  <c r="R304" i="7"/>
  <c r="P304" i="7"/>
  <c r="BI303" i="7"/>
  <c r="BH303" i="7"/>
  <c r="BG303" i="7"/>
  <c r="BE303" i="7"/>
  <c r="T303" i="7"/>
  <c r="R303" i="7"/>
  <c r="P303" i="7"/>
  <c r="BI302" i="7"/>
  <c r="BH302" i="7"/>
  <c r="BG302" i="7"/>
  <c r="BE302" i="7"/>
  <c r="T302" i="7"/>
  <c r="R302" i="7"/>
  <c r="P302" i="7"/>
  <c r="BI301" i="7"/>
  <c r="BH301" i="7"/>
  <c r="BG301" i="7"/>
  <c r="BE301" i="7"/>
  <c r="T301" i="7"/>
  <c r="R301" i="7"/>
  <c r="P301" i="7"/>
  <c r="BI300" i="7"/>
  <c r="BH300" i="7"/>
  <c r="BG300" i="7"/>
  <c r="BE300" i="7"/>
  <c r="T300" i="7"/>
  <c r="R300" i="7"/>
  <c r="P300" i="7"/>
  <c r="BI299" i="7"/>
  <c r="BH299" i="7"/>
  <c r="BG299" i="7"/>
  <c r="BE299" i="7"/>
  <c r="T299" i="7"/>
  <c r="R299" i="7"/>
  <c r="P299" i="7"/>
  <c r="BI298" i="7"/>
  <c r="BH298" i="7"/>
  <c r="BG298" i="7"/>
  <c r="BE298" i="7"/>
  <c r="T298" i="7"/>
  <c r="R298" i="7"/>
  <c r="P298" i="7"/>
  <c r="BI296" i="7"/>
  <c r="BH296" i="7"/>
  <c r="BG296" i="7"/>
  <c r="BE296" i="7"/>
  <c r="T296" i="7"/>
  <c r="R296" i="7"/>
  <c r="P296" i="7"/>
  <c r="BI295" i="7"/>
  <c r="BH295" i="7"/>
  <c r="BG295" i="7"/>
  <c r="BE295" i="7"/>
  <c r="T295" i="7"/>
  <c r="R295" i="7"/>
  <c r="P295" i="7"/>
  <c r="BI294" i="7"/>
  <c r="BH294" i="7"/>
  <c r="BG294" i="7"/>
  <c r="BE294" i="7"/>
  <c r="T294" i="7"/>
  <c r="R294" i="7"/>
  <c r="P294" i="7"/>
  <c r="BI293" i="7"/>
  <c r="BH293" i="7"/>
  <c r="BG293" i="7"/>
  <c r="BE293" i="7"/>
  <c r="T293" i="7"/>
  <c r="R293" i="7"/>
  <c r="P293" i="7"/>
  <c r="BI292" i="7"/>
  <c r="BH292" i="7"/>
  <c r="BG292" i="7"/>
  <c r="BE292" i="7"/>
  <c r="T292" i="7"/>
  <c r="R292" i="7"/>
  <c r="P292" i="7"/>
  <c r="BI291" i="7"/>
  <c r="BH291" i="7"/>
  <c r="BG291" i="7"/>
  <c r="BE291" i="7"/>
  <c r="T291" i="7"/>
  <c r="R291" i="7"/>
  <c r="P291" i="7"/>
  <c r="BI290" i="7"/>
  <c r="BH290" i="7"/>
  <c r="BG290" i="7"/>
  <c r="BE290" i="7"/>
  <c r="T290" i="7"/>
  <c r="R290" i="7"/>
  <c r="P290" i="7"/>
  <c r="BI289" i="7"/>
  <c r="BH289" i="7"/>
  <c r="BG289" i="7"/>
  <c r="BE289" i="7"/>
  <c r="T289" i="7"/>
  <c r="R289" i="7"/>
  <c r="P289" i="7"/>
  <c r="BI288" i="7"/>
  <c r="BH288" i="7"/>
  <c r="BG288" i="7"/>
  <c r="BE288" i="7"/>
  <c r="T288" i="7"/>
  <c r="R288" i="7"/>
  <c r="P288" i="7"/>
  <c r="BI287" i="7"/>
  <c r="BH287" i="7"/>
  <c r="BG287" i="7"/>
  <c r="BE287" i="7"/>
  <c r="T287" i="7"/>
  <c r="R287" i="7"/>
  <c r="P287" i="7"/>
  <c r="BI286" i="7"/>
  <c r="BH286" i="7"/>
  <c r="BG286" i="7"/>
  <c r="BE286" i="7"/>
  <c r="T286" i="7"/>
  <c r="R286" i="7"/>
  <c r="P286" i="7"/>
  <c r="BI285" i="7"/>
  <c r="BH285" i="7"/>
  <c r="BG285" i="7"/>
  <c r="BE285" i="7"/>
  <c r="T285" i="7"/>
  <c r="R285" i="7"/>
  <c r="P285" i="7"/>
  <c r="BI284" i="7"/>
  <c r="BH284" i="7"/>
  <c r="BG284" i="7"/>
  <c r="BE284" i="7"/>
  <c r="T284" i="7"/>
  <c r="R284" i="7"/>
  <c r="P284" i="7"/>
  <c r="BI282" i="7"/>
  <c r="BH282" i="7"/>
  <c r="BG282" i="7"/>
  <c r="BE282" i="7"/>
  <c r="T282" i="7"/>
  <c r="R282" i="7"/>
  <c r="P282" i="7"/>
  <c r="BI281" i="7"/>
  <c r="BH281" i="7"/>
  <c r="BG281" i="7"/>
  <c r="BE281" i="7"/>
  <c r="T281" i="7"/>
  <c r="R281" i="7"/>
  <c r="P281" i="7"/>
  <c r="BI280" i="7"/>
  <c r="BH280" i="7"/>
  <c r="BG280" i="7"/>
  <c r="BE280" i="7"/>
  <c r="T280" i="7"/>
  <c r="R280" i="7"/>
  <c r="P280" i="7"/>
  <c r="BI279" i="7"/>
  <c r="BH279" i="7"/>
  <c r="BG279" i="7"/>
  <c r="BE279" i="7"/>
  <c r="T279" i="7"/>
  <c r="R279" i="7"/>
  <c r="P279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6" i="7"/>
  <c r="BH276" i="7"/>
  <c r="BG276" i="7"/>
  <c r="BE276" i="7"/>
  <c r="T276" i="7"/>
  <c r="R276" i="7"/>
  <c r="P276" i="7"/>
  <c r="BI275" i="7"/>
  <c r="BH275" i="7"/>
  <c r="BG275" i="7"/>
  <c r="BE275" i="7"/>
  <c r="T275" i="7"/>
  <c r="R275" i="7"/>
  <c r="P275" i="7"/>
  <c r="BI274" i="7"/>
  <c r="BH274" i="7"/>
  <c r="BG274" i="7"/>
  <c r="BE274" i="7"/>
  <c r="T274" i="7"/>
  <c r="R274" i="7"/>
  <c r="P274" i="7"/>
  <c r="BI273" i="7"/>
  <c r="BH273" i="7"/>
  <c r="BG273" i="7"/>
  <c r="BE273" i="7"/>
  <c r="T273" i="7"/>
  <c r="R273" i="7"/>
  <c r="P273" i="7"/>
  <c r="BI272" i="7"/>
  <c r="BH272" i="7"/>
  <c r="BG272" i="7"/>
  <c r="BE272" i="7"/>
  <c r="T272" i="7"/>
  <c r="R272" i="7"/>
  <c r="P272" i="7"/>
  <c r="BI271" i="7"/>
  <c r="BH271" i="7"/>
  <c r="BG271" i="7"/>
  <c r="BE271" i="7"/>
  <c r="T271" i="7"/>
  <c r="R271" i="7"/>
  <c r="P271" i="7"/>
  <c r="BI270" i="7"/>
  <c r="BH270" i="7"/>
  <c r="BG270" i="7"/>
  <c r="BE270" i="7"/>
  <c r="T270" i="7"/>
  <c r="R270" i="7"/>
  <c r="P270" i="7"/>
  <c r="BI269" i="7"/>
  <c r="BH269" i="7"/>
  <c r="BG269" i="7"/>
  <c r="BE269" i="7"/>
  <c r="T269" i="7"/>
  <c r="R269" i="7"/>
  <c r="P269" i="7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4" i="7"/>
  <c r="BH264" i="7"/>
  <c r="BG264" i="7"/>
  <c r="BE264" i="7"/>
  <c r="T264" i="7"/>
  <c r="R264" i="7"/>
  <c r="P264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8" i="7"/>
  <c r="BH258" i="7"/>
  <c r="BG258" i="7"/>
  <c r="BE258" i="7"/>
  <c r="T258" i="7"/>
  <c r="R258" i="7"/>
  <c r="P258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1" i="7"/>
  <c r="BH161" i="7"/>
  <c r="BG161" i="7"/>
  <c r="BE161" i="7"/>
  <c r="T161" i="7"/>
  <c r="T160" i="7" s="1"/>
  <c r="R161" i="7"/>
  <c r="R160" i="7" s="1"/>
  <c r="P161" i="7"/>
  <c r="P160" i="7" s="1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5" i="7"/>
  <c r="E123" i="7"/>
  <c r="F89" i="7"/>
  <c r="E87" i="7"/>
  <c r="J24" i="7"/>
  <c r="E24" i="7"/>
  <c r="J128" i="7" s="1"/>
  <c r="J23" i="7"/>
  <c r="J21" i="7"/>
  <c r="E21" i="7"/>
  <c r="J127" i="7" s="1"/>
  <c r="J20" i="7"/>
  <c r="J18" i="7"/>
  <c r="E18" i="7"/>
  <c r="F128" i="7" s="1"/>
  <c r="J17" i="7"/>
  <c r="J15" i="7"/>
  <c r="E15" i="7"/>
  <c r="F91" i="7" s="1"/>
  <c r="J14" i="7"/>
  <c r="J12" i="7"/>
  <c r="J125" i="7" s="1"/>
  <c r="E7" i="7"/>
  <c r="E85" i="7"/>
  <c r="J37" i="6"/>
  <c r="J36" i="6"/>
  <c r="AY99" i="1" s="1"/>
  <c r="J35" i="6"/>
  <c r="AX99" i="1" s="1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7" i="6"/>
  <c r="BH137" i="6"/>
  <c r="BG137" i="6"/>
  <c r="BE137" i="6"/>
  <c r="T137" i="6"/>
  <c r="T136" i="6"/>
  <c r="R137" i="6"/>
  <c r="R136" i="6"/>
  <c r="P137" i="6"/>
  <c r="P136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F116" i="6"/>
  <c r="E114" i="6"/>
  <c r="F89" i="6"/>
  <c r="E87" i="6"/>
  <c r="J24" i="6"/>
  <c r="E24" i="6"/>
  <c r="J119" i="6" s="1"/>
  <c r="J23" i="6"/>
  <c r="J21" i="6"/>
  <c r="E21" i="6"/>
  <c r="J91" i="6" s="1"/>
  <c r="J20" i="6"/>
  <c r="J18" i="6"/>
  <c r="E18" i="6"/>
  <c r="F119" i="6" s="1"/>
  <c r="J17" i="6"/>
  <c r="J15" i="6"/>
  <c r="E15" i="6"/>
  <c r="F91" i="6" s="1"/>
  <c r="J14" i="6"/>
  <c r="J12" i="6"/>
  <c r="J116" i="6"/>
  <c r="E7" i="6"/>
  <c r="E85" i="6"/>
  <c r="J37" i="5"/>
  <c r="J36" i="5"/>
  <c r="AY98" i="1" s="1"/>
  <c r="J35" i="5"/>
  <c r="AX98" i="1" s="1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5" i="5"/>
  <c r="BH245" i="5"/>
  <c r="BG245" i="5"/>
  <c r="BE245" i="5"/>
  <c r="T245" i="5"/>
  <c r="T244" i="5"/>
  <c r="R245" i="5"/>
  <c r="R244" i="5"/>
  <c r="P245" i="5"/>
  <c r="P244" i="5" s="1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7" i="5"/>
  <c r="BH197" i="5"/>
  <c r="BG197" i="5"/>
  <c r="BE197" i="5"/>
  <c r="T197" i="5"/>
  <c r="T196" i="5" s="1"/>
  <c r="R197" i="5"/>
  <c r="R196" i="5"/>
  <c r="P197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J132" i="5"/>
  <c r="F129" i="5"/>
  <c r="E127" i="5"/>
  <c r="J92" i="5"/>
  <c r="F89" i="5"/>
  <c r="E87" i="5"/>
  <c r="J21" i="5"/>
  <c r="E21" i="5"/>
  <c r="J131" i="5" s="1"/>
  <c r="J20" i="5"/>
  <c r="J18" i="5"/>
  <c r="E18" i="5"/>
  <c r="F92" i="5" s="1"/>
  <c r="J17" i="5"/>
  <c r="J15" i="5"/>
  <c r="E15" i="5"/>
  <c r="F131" i="5" s="1"/>
  <c r="J14" i="5"/>
  <c r="J12" i="5"/>
  <c r="J129" i="5"/>
  <c r="E7" i="5"/>
  <c r="E125" i="5"/>
  <c r="J37" i="4"/>
  <c r="J36" i="4"/>
  <c r="AY97" i="1" s="1"/>
  <c r="J35" i="4"/>
  <c r="AX97" i="1" s="1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T127" i="4" s="1"/>
  <c r="R128" i="4"/>
  <c r="R127" i="4"/>
  <c r="P128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J119" i="4"/>
  <c r="F116" i="4"/>
  <c r="E114" i="4"/>
  <c r="J92" i="4"/>
  <c r="F89" i="4"/>
  <c r="E87" i="4"/>
  <c r="J21" i="4"/>
  <c r="E21" i="4"/>
  <c r="J91" i="4" s="1"/>
  <c r="J20" i="4"/>
  <c r="J18" i="4"/>
  <c r="E18" i="4"/>
  <c r="F92" i="4" s="1"/>
  <c r="J17" i="4"/>
  <c r="J15" i="4"/>
  <c r="E15" i="4"/>
  <c r="F91" i="4" s="1"/>
  <c r="J14" i="4"/>
  <c r="J12" i="4"/>
  <c r="J116" i="4" s="1"/>
  <c r="E7" i="4"/>
  <c r="E112" i="4" s="1"/>
  <c r="J127" i="3"/>
  <c r="T126" i="3"/>
  <c r="R126" i="3"/>
  <c r="P126" i="3"/>
  <c r="BK126" i="3"/>
  <c r="J126" i="3"/>
  <c r="J97" i="3" s="1"/>
  <c r="J37" i="3"/>
  <c r="J36" i="3"/>
  <c r="AY96" i="1"/>
  <c r="J35" i="3"/>
  <c r="AX96" i="1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J98" i="3"/>
  <c r="J122" i="3"/>
  <c r="F119" i="3"/>
  <c r="E117" i="3"/>
  <c r="J92" i="3"/>
  <c r="F89" i="3"/>
  <c r="E87" i="3"/>
  <c r="J21" i="3"/>
  <c r="E21" i="3"/>
  <c r="J91" i="3" s="1"/>
  <c r="J20" i="3"/>
  <c r="J18" i="3"/>
  <c r="E18" i="3"/>
  <c r="F122" i="3" s="1"/>
  <c r="J17" i="3"/>
  <c r="J15" i="3"/>
  <c r="E15" i="3"/>
  <c r="F121" i="3" s="1"/>
  <c r="J14" i="3"/>
  <c r="J12" i="3"/>
  <c r="J119" i="3" s="1"/>
  <c r="E7" i="3"/>
  <c r="E85" i="3"/>
  <c r="J37" i="2"/>
  <c r="J36" i="2"/>
  <c r="AY95" i="1" s="1"/>
  <c r="J35" i="2"/>
  <c r="AX95" i="1" s="1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T159" i="2"/>
  <c r="R160" i="2"/>
  <c r="R159" i="2"/>
  <c r="P160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J119" i="2"/>
  <c r="F116" i="2"/>
  <c r="E114" i="2"/>
  <c r="J92" i="2"/>
  <c r="F89" i="2"/>
  <c r="E87" i="2"/>
  <c r="J21" i="2"/>
  <c r="E21" i="2"/>
  <c r="J118" i="2"/>
  <c r="J20" i="2"/>
  <c r="J18" i="2"/>
  <c r="E18" i="2"/>
  <c r="F119" i="2"/>
  <c r="J17" i="2"/>
  <c r="J15" i="2"/>
  <c r="E15" i="2"/>
  <c r="F118" i="2"/>
  <c r="J14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J165" i="2"/>
  <c r="BK160" i="2"/>
  <c r="BK158" i="2"/>
  <c r="BK156" i="2"/>
  <c r="BK154" i="2"/>
  <c r="J153" i="2"/>
  <c r="J151" i="2"/>
  <c r="BK147" i="2"/>
  <c r="BK143" i="2"/>
  <c r="BK139" i="2"/>
  <c r="BK137" i="2"/>
  <c r="J134" i="2"/>
  <c r="BK130" i="2"/>
  <c r="J127" i="2"/>
  <c r="J160" i="3"/>
  <c r="J180" i="3"/>
  <c r="BK152" i="3"/>
  <c r="J157" i="3"/>
  <c r="BK183" i="3"/>
  <c r="BK156" i="3"/>
  <c r="J170" i="3"/>
  <c r="J175" i="3"/>
  <c r="J179" i="3"/>
  <c r="BK134" i="3"/>
  <c r="J145" i="4"/>
  <c r="BK149" i="4"/>
  <c r="BK152" i="4"/>
  <c r="J159" i="4"/>
  <c r="BK130" i="4"/>
  <c r="BK132" i="4"/>
  <c r="J136" i="4"/>
  <c r="J126" i="4"/>
  <c r="BK240" i="5"/>
  <c r="BK146" i="5"/>
  <c r="J237" i="5"/>
  <c r="J195" i="5"/>
  <c r="BK177" i="5"/>
  <c r="BK153" i="5"/>
  <c r="J248" i="5"/>
  <c r="BK232" i="5"/>
  <c r="BK195" i="5"/>
  <c r="J138" i="5"/>
  <c r="BK218" i="5"/>
  <c r="BK200" i="5"/>
  <c r="BK170" i="5"/>
  <c r="J152" i="5"/>
  <c r="J232" i="5"/>
  <c r="J197" i="5"/>
  <c r="J179" i="5"/>
  <c r="BK154" i="5"/>
  <c r="J257" i="5"/>
  <c r="J224" i="5"/>
  <c r="J148" i="5"/>
  <c r="J208" i="5"/>
  <c r="J184" i="5"/>
  <c r="BK259" i="5"/>
  <c r="J239" i="5"/>
  <c r="J218" i="5"/>
  <c r="J172" i="5"/>
  <c r="J145" i="5"/>
  <c r="J164" i="6"/>
  <c r="BK173" i="6"/>
  <c r="J129" i="6"/>
  <c r="BK147" i="6"/>
  <c r="J167" i="6"/>
  <c r="J145" i="6"/>
  <c r="J177" i="6"/>
  <c r="BK127" i="6"/>
  <c r="BK170" i="6"/>
  <c r="J159" i="6"/>
  <c r="BK140" i="6"/>
  <c r="BK139" i="6"/>
  <c r="J168" i="6"/>
  <c r="BK128" i="6"/>
  <c r="BK307" i="7"/>
  <c r="J276" i="7"/>
  <c r="J249" i="7"/>
  <c r="J233" i="7"/>
  <c r="BK208" i="7"/>
  <c r="BK171" i="7"/>
  <c r="BK143" i="7"/>
  <c r="J308" i="7"/>
  <c r="BK292" i="7"/>
  <c r="J272" i="7"/>
  <c r="J245" i="7"/>
  <c r="J192" i="7"/>
  <c r="BK157" i="7"/>
  <c r="BK135" i="7"/>
  <c r="BK298" i="7"/>
  <c r="J266" i="7"/>
  <c r="J237" i="7"/>
  <c r="J221" i="7"/>
  <c r="J197" i="7"/>
  <c r="J146" i="7"/>
  <c r="BK323" i="7"/>
  <c r="J303" i="7"/>
  <c r="BK261" i="7"/>
  <c r="BK209" i="7"/>
  <c r="BK194" i="7"/>
  <c r="J165" i="7"/>
  <c r="BK317" i="7"/>
  <c r="J293" i="7"/>
  <c r="J270" i="7"/>
  <c r="BK241" i="7"/>
  <c r="J205" i="7"/>
  <c r="J156" i="7"/>
  <c r="J310" i="7"/>
  <c r="J256" i="7"/>
  <c r="J215" i="7"/>
  <c r="BK195" i="7"/>
  <c r="J158" i="7"/>
  <c r="BK275" i="7"/>
  <c r="BK233" i="7"/>
  <c r="J212" i="7"/>
  <c r="BK178" i="7"/>
  <c r="BK322" i="7"/>
  <c r="BK304" i="7"/>
  <c r="BK274" i="7"/>
  <c r="J257" i="7"/>
  <c r="J236" i="7"/>
  <c r="J190" i="7"/>
  <c r="J168" i="7"/>
  <c r="BK271" i="8"/>
  <c r="BK242" i="8"/>
  <c r="BK222" i="8"/>
  <c r="J192" i="8"/>
  <c r="J156" i="8"/>
  <c r="BK259" i="8"/>
  <c r="BK219" i="8"/>
  <c r="J195" i="8"/>
  <c r="J173" i="8"/>
  <c r="BK156" i="8"/>
  <c r="J276" i="8"/>
  <c r="J244" i="8"/>
  <c r="BK202" i="8"/>
  <c r="J160" i="8"/>
  <c r="J134" i="8"/>
  <c r="J240" i="8"/>
  <c r="BK213" i="8"/>
  <c r="J186" i="8"/>
  <c r="BK157" i="8"/>
  <c r="BK129" i="8"/>
  <c r="BK248" i="8"/>
  <c r="J210" i="8"/>
  <c r="BK196" i="8"/>
  <c r="BK168" i="8"/>
  <c r="BK143" i="8"/>
  <c r="J272" i="8"/>
  <c r="BK252" i="8"/>
  <c r="BK205" i="8"/>
  <c r="J150" i="8"/>
  <c r="J269" i="8"/>
  <c r="BK224" i="8"/>
  <c r="BK199" i="8"/>
  <c r="BK151" i="8"/>
  <c r="J263" i="8"/>
  <c r="BK240" i="8"/>
  <c r="J213" i="8"/>
  <c r="BK191" i="8"/>
  <c r="J161" i="8"/>
  <c r="BK165" i="2"/>
  <c r="J163" i="2"/>
  <c r="J158" i="2"/>
  <c r="J156" i="2"/>
  <c r="BK153" i="2"/>
  <c r="J152" i="2"/>
  <c r="BK150" i="2"/>
  <c r="BK146" i="2"/>
  <c r="J143" i="2"/>
  <c r="J140" i="2"/>
  <c r="BK135" i="2"/>
  <c r="BK132" i="2"/>
  <c r="J130" i="2"/>
  <c r="J126" i="2"/>
  <c r="J183" i="3"/>
  <c r="J169" i="3"/>
  <c r="J158" i="3"/>
  <c r="BK149" i="3"/>
  <c r="BK141" i="3"/>
  <c r="BK174" i="3"/>
  <c r="J165" i="3"/>
  <c r="J140" i="3"/>
  <c r="BK170" i="3"/>
  <c r="BK140" i="3"/>
  <c r="BK147" i="3"/>
  <c r="BK178" i="3"/>
  <c r="J137" i="3"/>
  <c r="BK160" i="3"/>
  <c r="BK135" i="3"/>
  <c r="BK151" i="3"/>
  <c r="BK150" i="4"/>
  <c r="BK133" i="4"/>
  <c r="BK140" i="4"/>
  <c r="J144" i="4"/>
  <c r="BK154" i="4"/>
  <c r="J161" i="4"/>
  <c r="J153" i="4"/>
  <c r="BK151" i="4"/>
  <c r="J147" i="4"/>
  <c r="BK216" i="5"/>
  <c r="BK249" i="5"/>
  <c r="BK225" i="5"/>
  <c r="BK189" i="5"/>
  <c r="BK157" i="5"/>
  <c r="J250" i="5"/>
  <c r="J238" i="5"/>
  <c r="BK208" i="5"/>
  <c r="BK175" i="5"/>
  <c r="J221" i="5"/>
  <c r="BK202" i="5"/>
  <c r="J180" i="5"/>
  <c r="BK156" i="5"/>
  <c r="J259" i="5"/>
  <c r="BK220" i="5"/>
  <c r="BK186" i="5"/>
  <c r="J168" i="5"/>
  <c r="BK140" i="5"/>
  <c r="BK234" i="5"/>
  <c r="BK150" i="5"/>
  <c r="BK215" i="5"/>
  <c r="J191" i="5"/>
  <c r="J170" i="5"/>
  <c r="J249" i="5"/>
  <c r="BK223" i="5"/>
  <c r="J171" i="5"/>
  <c r="J150" i="5"/>
  <c r="J163" i="6"/>
  <c r="J160" i="6"/>
  <c r="BK181" i="6"/>
  <c r="BK149" i="6"/>
  <c r="BK172" i="6"/>
  <c r="BK150" i="6"/>
  <c r="BK166" i="6"/>
  <c r="J186" i="6"/>
  <c r="BK167" i="6"/>
  <c r="J146" i="6"/>
  <c r="BK146" i="6"/>
  <c r="BK182" i="6"/>
  <c r="J141" i="6"/>
  <c r="J331" i="7"/>
  <c r="J298" i="7"/>
  <c r="J268" i="7"/>
  <c r="J238" i="7"/>
  <c r="J217" i="7"/>
  <c r="BK181" i="7"/>
  <c r="BK156" i="7"/>
  <c r="J323" i="7"/>
  <c r="BK289" i="7"/>
  <c r="J253" i="7"/>
  <c r="BK212" i="7"/>
  <c r="J170" i="7"/>
  <c r="J140" i="7"/>
  <c r="BK312" i="7"/>
  <c r="BK271" i="7"/>
  <c r="J234" i="7"/>
  <c r="BK211" i="7"/>
  <c r="J193" i="7"/>
  <c r="J178" i="7"/>
  <c r="J327" i="7"/>
  <c r="J307" i="7"/>
  <c r="BK269" i="7"/>
  <c r="BK217" i="7"/>
  <c r="J189" i="7"/>
  <c r="BK155" i="7"/>
  <c r="J315" i="7"/>
  <c r="J291" i="7"/>
  <c r="J265" i="7"/>
  <c r="J216" i="7"/>
  <c r="BK197" i="7"/>
  <c r="J157" i="7"/>
  <c r="J319" i="7"/>
  <c r="BK291" i="7"/>
  <c r="BK219" i="7"/>
  <c r="BK196" i="7"/>
  <c r="J171" i="7"/>
  <c r="BK277" i="7"/>
  <c r="J243" i="7"/>
  <c r="J220" i="7"/>
  <c r="BK180" i="7"/>
  <c r="J136" i="7"/>
  <c r="BK313" i="7"/>
  <c r="J282" i="7"/>
  <c r="BK264" i="7"/>
  <c r="J240" i="7"/>
  <c r="BK199" i="7"/>
  <c r="J141" i="7"/>
  <c r="J261" i="8"/>
  <c r="J234" i="8"/>
  <c r="BK220" i="8"/>
  <c r="BK190" i="8"/>
  <c r="BK141" i="8"/>
  <c r="J248" i="8"/>
  <c r="BK209" i="8"/>
  <c r="BK186" i="8"/>
  <c r="J162" i="8"/>
  <c r="J277" i="8"/>
  <c r="J247" i="8"/>
  <c r="J181" i="8"/>
  <c r="J146" i="8"/>
  <c r="J273" i="8"/>
  <c r="J238" i="8"/>
  <c r="J207" i="8"/>
  <c r="J176" i="8"/>
  <c r="BK139" i="8"/>
  <c r="J260" i="8"/>
  <c r="J229" i="8"/>
  <c r="BK203" i="8"/>
  <c r="BK175" i="8"/>
  <c r="BK145" i="8"/>
  <c r="BK265" i="8"/>
  <c r="J239" i="8"/>
  <c r="BK182" i="8"/>
  <c r="J153" i="8"/>
  <c r="BK270" i="8"/>
  <c r="J237" i="8"/>
  <c r="J206" i="8"/>
  <c r="BK164" i="8"/>
  <c r="BK131" i="8"/>
  <c r="BK261" i="8"/>
  <c r="BK238" i="8"/>
  <c r="J218" i="8"/>
  <c r="J187" i="8"/>
  <c r="BK137" i="8"/>
  <c r="J145" i="3"/>
  <c r="J172" i="3"/>
  <c r="J136" i="3"/>
  <c r="J149" i="3"/>
  <c r="J173" i="3"/>
  <c r="J181" i="3"/>
  <c r="BK154" i="3"/>
  <c r="BK131" i="3"/>
  <c r="BK157" i="4"/>
  <c r="BK125" i="4"/>
  <c r="BK159" i="4"/>
  <c r="BK131" i="4"/>
  <c r="BK143" i="4"/>
  <c r="BK141" i="4"/>
  <c r="BK144" i="4"/>
  <c r="J131" i="4"/>
  <c r="BK236" i="5"/>
  <c r="J143" i="5"/>
  <c r="BK229" i="5"/>
  <c r="BK191" i="5"/>
  <c r="J175" i="5"/>
  <c r="BK151" i="5"/>
  <c r="BK247" i="5"/>
  <c r="BK226" i="5"/>
  <c r="J202" i="5"/>
  <c r="BK147" i="5"/>
  <c r="J217" i="5"/>
  <c r="J187" i="5"/>
  <c r="BK163" i="5"/>
  <c r="J142" i="5"/>
  <c r="BK230" i="5"/>
  <c r="J193" i="5"/>
  <c r="J177" i="5"/>
  <c r="J153" i="5"/>
  <c r="BK255" i="5"/>
  <c r="BK180" i="5"/>
  <c r="J223" i="5"/>
  <c r="J186" i="5"/>
  <c r="J162" i="5"/>
  <c r="J251" i="5"/>
  <c r="J229" i="5"/>
  <c r="J200" i="5"/>
  <c r="BK161" i="5"/>
  <c r="J174" i="6"/>
  <c r="J178" i="6"/>
  <c r="BK142" i="6"/>
  <c r="J170" i="6"/>
  <c r="J179" i="6"/>
  <c r="BK163" i="6"/>
  <c r="J130" i="6"/>
  <c r="J162" i="6"/>
  <c r="BK180" i="6"/>
  <c r="J169" i="6"/>
  <c r="J149" i="6"/>
  <c r="J151" i="6"/>
  <c r="BK126" i="6"/>
  <c r="BK153" i="6"/>
  <c r="J126" i="6"/>
  <c r="BK306" i="7"/>
  <c r="BK273" i="7"/>
  <c r="BK244" i="7"/>
  <c r="BK229" i="7"/>
  <c r="BK191" i="7"/>
  <c r="J159" i="7"/>
  <c r="BK331" i="7"/>
  <c r="J304" i="7"/>
  <c r="J284" i="7"/>
  <c r="J246" i="7"/>
  <c r="BK216" i="7"/>
  <c r="J183" i="7"/>
  <c r="BK141" i="7"/>
  <c r="J317" i="7"/>
  <c r="J259" i="7"/>
  <c r="J231" i="7"/>
  <c r="J199" i="7"/>
  <c r="BK166" i="7"/>
  <c r="J324" i="7"/>
  <c r="BK294" i="7"/>
  <c r="BK262" i="7"/>
  <c r="J242" i="7"/>
  <c r="BK198" i="7"/>
  <c r="BK175" i="7"/>
  <c r="J152" i="7"/>
  <c r="BK308" i="7"/>
  <c r="J287" i="7"/>
  <c r="BK254" i="7"/>
  <c r="J201" i="7"/>
  <c r="J155" i="7"/>
  <c r="BK318" i="7"/>
  <c r="J277" i="7"/>
  <c r="J218" i="7"/>
  <c r="BK193" i="7"/>
  <c r="J145" i="7"/>
  <c r="J271" i="7"/>
  <c r="J229" i="7"/>
  <c r="BK182" i="7"/>
  <c r="J150" i="7"/>
  <c r="BK315" i="7"/>
  <c r="BK284" i="7"/>
  <c r="J262" i="7"/>
  <c r="J247" i="7"/>
  <c r="BK204" i="7"/>
  <c r="BK152" i="7"/>
  <c r="J270" i="8"/>
  <c r="BK239" i="8"/>
  <c r="J221" i="8"/>
  <c r="J175" i="8"/>
  <c r="BK250" i="8"/>
  <c r="BK211" i="8"/>
  <c r="J180" i="8"/>
  <c r="J158" i="8"/>
  <c r="BK268" i="8"/>
  <c r="J227" i="8"/>
  <c r="BK179" i="8"/>
  <c r="BK153" i="8"/>
  <c r="J278" i="8"/>
  <c r="BK254" i="8"/>
  <c r="J214" i="8"/>
  <c r="BK183" i="8"/>
  <c r="J164" i="8"/>
  <c r="BK274" i="8"/>
  <c r="BK241" i="8"/>
  <c r="BK221" i="8"/>
  <c r="BK184" i="8"/>
  <c r="BK161" i="8"/>
  <c r="BK134" i="8"/>
  <c r="J268" i="8"/>
  <c r="J242" i="8"/>
  <c r="J174" i="8"/>
  <c r="J139" i="8"/>
  <c r="BK255" i="8"/>
  <c r="J220" i="8"/>
  <c r="J168" i="8"/>
  <c r="J137" i="8"/>
  <c r="BK281" i="8"/>
  <c r="BK246" i="8"/>
  <c r="J226" i="8"/>
  <c r="J197" i="8"/>
  <c r="J148" i="8"/>
  <c r="J164" i="2"/>
  <c r="BK157" i="2"/>
  <c r="BK155" i="2"/>
  <c r="J154" i="2"/>
  <c r="BK151" i="2"/>
  <c r="BK149" i="2"/>
  <c r="J146" i="2"/>
  <c r="BK142" i="2"/>
  <c r="BK129" i="2"/>
  <c r="BK125" i="2"/>
  <c r="BK179" i="3"/>
  <c r="BK166" i="3"/>
  <c r="BK150" i="3"/>
  <c r="BK176" i="3"/>
  <c r="BK132" i="3"/>
  <c r="J146" i="3"/>
  <c r="J182" i="3"/>
  <c r="J150" i="3"/>
  <c r="BK163" i="3"/>
  <c r="BK133" i="3"/>
  <c r="BK162" i="3"/>
  <c r="J154" i="4"/>
  <c r="J128" i="4"/>
  <c r="J134" i="4"/>
  <c r="J133" i="4"/>
  <c r="BK147" i="4"/>
  <c r="J148" i="4"/>
  <c r="J158" i="4"/>
  <c r="J137" i="4"/>
  <c r="J157" i="4"/>
  <c r="J234" i="5"/>
  <c r="BK242" i="5"/>
  <c r="J215" i="5"/>
  <c r="BK179" i="5"/>
  <c r="BK172" i="5"/>
  <c r="BK142" i="5"/>
  <c r="BK237" i="5"/>
  <c r="BK205" i="5"/>
  <c r="J169" i="5"/>
  <c r="J231" i="5"/>
  <c r="BK204" i="5"/>
  <c r="J181" i="5"/>
  <c r="J151" i="5"/>
  <c r="BK251" i="5"/>
  <c r="BK212" i="5"/>
  <c r="BK185" i="5"/>
  <c r="J157" i="5"/>
  <c r="J165" i="5"/>
  <c r="J255" i="5"/>
  <c r="J212" i="5"/>
  <c r="J163" i="5"/>
  <c r="J183" i="6"/>
  <c r="J140" i="6"/>
  <c r="BK155" i="6"/>
  <c r="BK164" i="6"/>
  <c r="J161" i="6"/>
  <c r="J157" i="6"/>
  <c r="BK154" i="6"/>
  <c r="J137" i="6"/>
  <c r="BK168" i="6"/>
  <c r="BK148" i="6"/>
  <c r="J182" i="6"/>
  <c r="BK129" i="6"/>
  <c r="BK178" i="6"/>
  <c r="BK160" i="6"/>
  <c r="J134" i="6"/>
  <c r="J132" i="6"/>
  <c r="BK159" i="6"/>
  <c r="BK133" i="6"/>
  <c r="BK309" i="7"/>
  <c r="J279" i="7"/>
  <c r="J255" i="7"/>
  <c r="J226" i="7"/>
  <c r="J188" i="7"/>
  <c r="BK164" i="7"/>
  <c r="J137" i="7"/>
  <c r="J302" i="7"/>
  <c r="BK282" i="7"/>
  <c r="BK234" i="7"/>
  <c r="J194" i="7"/>
  <c r="BK168" i="7"/>
  <c r="BK138" i="7"/>
  <c r="BK321" i="7"/>
  <c r="J275" i="7"/>
  <c r="BK251" i="7"/>
  <c r="J225" i="7"/>
  <c r="J196" i="7"/>
  <c r="BK153" i="7"/>
  <c r="J326" i="7"/>
  <c r="BK295" i="7"/>
  <c r="BK253" i="7"/>
  <c r="BK221" i="7"/>
  <c r="J181" i="7"/>
  <c r="J143" i="7"/>
  <c r="BK303" i="7"/>
  <c r="J273" i="7"/>
  <c r="BK230" i="7"/>
  <c r="J209" i="7"/>
  <c r="J149" i="7"/>
  <c r="J312" i="7"/>
  <c r="BK259" i="7"/>
  <c r="J232" i="7"/>
  <c r="J202" i="7"/>
  <c r="J174" i="7"/>
  <c r="J280" i="7"/>
  <c r="BK245" i="7"/>
  <c r="BK202" i="7"/>
  <c r="J169" i="7"/>
  <c r="J318" i="7"/>
  <c r="BK293" i="7"/>
  <c r="BK266" i="7"/>
  <c r="J250" i="7"/>
  <c r="BK224" i="7"/>
  <c r="J179" i="7"/>
  <c r="J139" i="7"/>
  <c r="J266" i="8"/>
  <c r="BK231" i="8"/>
  <c r="J196" i="8"/>
  <c r="J178" i="8"/>
  <c r="J132" i="8"/>
  <c r="BK233" i="8"/>
  <c r="J204" i="8"/>
  <c r="BK185" i="8"/>
  <c r="J155" i="8"/>
  <c r="BK272" i="8"/>
  <c r="BK245" i="8"/>
  <c r="BK210" i="8"/>
  <c r="BK170" i="8"/>
  <c r="J141" i="8"/>
  <c r="J271" i="8"/>
  <c r="J232" i="8"/>
  <c r="J189" i="8"/>
  <c r="BK171" i="8"/>
  <c r="BK275" i="8"/>
  <c r="BK244" i="8"/>
  <c r="J216" i="8"/>
  <c r="BK193" i="8"/>
  <c r="BK158" i="8"/>
  <c r="J136" i="8"/>
  <c r="J256" i="8"/>
  <c r="BK230" i="8"/>
  <c r="BK166" i="8"/>
  <c r="BK280" i="8"/>
  <c r="J246" i="8"/>
  <c r="J209" i="8"/>
  <c r="BK177" i="8"/>
  <c r="BK135" i="8"/>
  <c r="J275" i="8"/>
  <c r="J245" i="8"/>
  <c r="J225" i="8"/>
  <c r="BK195" i="8"/>
  <c r="BK165" i="8"/>
  <c r="BK164" i="2"/>
  <c r="BK163" i="2"/>
  <c r="J160" i="2"/>
  <c r="J157" i="2"/>
  <c r="J155" i="2"/>
  <c r="BK152" i="2"/>
  <c r="J150" i="2"/>
  <c r="J147" i="2"/>
  <c r="J144" i="2"/>
  <c r="J141" i="2"/>
  <c r="BK138" i="2"/>
  <c r="J135" i="2"/>
  <c r="J132" i="2"/>
  <c r="BK128" i="2"/>
  <c r="AS94" i="1"/>
  <c r="J154" i="3"/>
  <c r="BK145" i="3"/>
  <c r="J178" i="3"/>
  <c r="J168" i="3"/>
  <c r="BK146" i="3"/>
  <c r="BK182" i="3"/>
  <c r="J144" i="3"/>
  <c r="J153" i="3"/>
  <c r="J133" i="3"/>
  <c r="BK158" i="3"/>
  <c r="J171" i="3"/>
  <c r="BK142" i="3"/>
  <c r="BK130" i="3"/>
  <c r="BK136" i="3"/>
  <c r="J142" i="4"/>
  <c r="J143" i="4"/>
  <c r="J150" i="4"/>
  <c r="BK155" i="4"/>
  <c r="BK145" i="4"/>
  <c r="J146" i="4"/>
  <c r="BK134" i="4"/>
  <c r="J141" i="4"/>
  <c r="BK207" i="5"/>
  <c r="BK235" i="5"/>
  <c r="J207" i="5"/>
  <c r="BK181" i="5"/>
  <c r="BK162" i="5"/>
  <c r="BK253" i="5"/>
  <c r="J230" i="5"/>
  <c r="J204" i="5"/>
  <c r="BK166" i="5"/>
  <c r="J220" i="5"/>
  <c r="BK194" i="5"/>
  <c r="BK178" i="5"/>
  <c r="BK155" i="5"/>
  <c r="BK258" i="5"/>
  <c r="BK217" i="5"/>
  <c r="J188" i="5"/>
  <c r="J161" i="5"/>
  <c r="J146" i="5"/>
  <c r="J242" i="5"/>
  <c r="BK187" i="5"/>
  <c r="J253" i="5"/>
  <c r="BK203" i="5"/>
  <c r="J182" i="5"/>
  <c r="BK159" i="5"/>
  <c r="BK245" i="5"/>
  <c r="J213" i="5"/>
  <c r="J164" i="5"/>
  <c r="BK141" i="5"/>
  <c r="J154" i="6"/>
  <c r="J171" i="6"/>
  <c r="BK125" i="6"/>
  <c r="BK141" i="6"/>
  <c r="BK175" i="6"/>
  <c r="J153" i="6"/>
  <c r="BK183" i="6"/>
  <c r="BK152" i="6"/>
  <c r="BK171" i="6"/>
  <c r="J152" i="6"/>
  <c r="BK132" i="6"/>
  <c r="BK137" i="6"/>
  <c r="BK169" i="6"/>
  <c r="J139" i="6"/>
  <c r="J314" i="7"/>
  <c r="J288" i="7"/>
  <c r="BK248" i="7"/>
  <c r="J219" i="7"/>
  <c r="J184" i="7"/>
  <c r="BK158" i="7"/>
  <c r="J325" i="7"/>
  <c r="J294" i="7"/>
  <c r="BK279" i="7"/>
  <c r="J244" i="7"/>
  <c r="J208" i="7"/>
  <c r="J177" i="7"/>
  <c r="BK150" i="7"/>
  <c r="BK301" i="7"/>
  <c r="BK268" i="7"/>
  <c r="BK242" i="7"/>
  <c r="BK206" i="7"/>
  <c r="BK187" i="7"/>
  <c r="J172" i="7"/>
  <c r="J321" i="7"/>
  <c r="BK281" i="7"/>
  <c r="J258" i="7"/>
  <c r="BK226" i="7"/>
  <c r="J195" i="7"/>
  <c r="BK159" i="7"/>
  <c r="J305" i="7"/>
  <c r="J286" i="7"/>
  <c r="J252" i="7"/>
  <c r="J211" i="7"/>
  <c r="BK172" i="7"/>
  <c r="BK320" i="7"/>
  <c r="BK290" i="7"/>
  <c r="BK225" i="7"/>
  <c r="BK210" i="7"/>
  <c r="BK183" i="7"/>
  <c r="BK149" i="7"/>
  <c r="J274" i="7"/>
  <c r="BK240" i="7"/>
  <c r="J214" i="7"/>
  <c r="J166" i="7"/>
  <c r="J135" i="7"/>
  <c r="J306" i="7"/>
  <c r="BK280" i="7"/>
  <c r="J260" i="7"/>
  <c r="BK239" i="7"/>
  <c r="J213" i="7"/>
  <c r="BK170" i="7"/>
  <c r="BK273" i="8"/>
  <c r="J243" i="8"/>
  <c r="J224" i="8"/>
  <c r="J193" i="8"/>
  <c r="BK160" i="8"/>
  <c r="J258" i="8"/>
  <c r="BK216" i="8"/>
  <c r="J188" i="8"/>
  <c r="BK169" i="8"/>
  <c r="J144" i="8"/>
  <c r="J249" i="8"/>
  <c r="BK206" i="8"/>
  <c r="BK172" i="8"/>
  <c r="J281" i="8"/>
  <c r="J257" i="8"/>
  <c r="BK218" i="8"/>
  <c r="J179" i="8"/>
  <c r="BK155" i="8"/>
  <c r="J131" i="8"/>
  <c r="BK256" i="8"/>
  <c r="J223" i="8"/>
  <c r="BK200" i="8"/>
  <c r="J172" i="8"/>
  <c r="BK148" i="8"/>
  <c r="J274" i="8"/>
  <c r="BK235" i="8"/>
  <c r="BK181" i="8"/>
  <c r="J145" i="8"/>
  <c r="J254" i="8"/>
  <c r="J217" i="8"/>
  <c r="BK188" i="8"/>
  <c r="BK136" i="8"/>
  <c r="J267" i="8"/>
  <c r="J235" i="8"/>
  <c r="J211" i="8"/>
  <c r="J183" i="8"/>
  <c r="BK147" i="8"/>
  <c r="F35" i="2"/>
  <c r="J148" i="2"/>
  <c r="BK144" i="2"/>
  <c r="BK141" i="2"/>
  <c r="J138" i="2"/>
  <c r="BK134" i="2"/>
  <c r="BK131" i="2"/>
  <c r="BK127" i="2"/>
  <c r="F36" i="2"/>
  <c r="J143" i="3"/>
  <c r="J159" i="3"/>
  <c r="J163" i="3"/>
  <c r="J130" i="3"/>
  <c r="BK153" i="3"/>
  <c r="BK168" i="3"/>
  <c r="BK169" i="3"/>
  <c r="BK159" i="3"/>
  <c r="J152" i="4"/>
  <c r="J160" i="4"/>
  <c r="BK153" i="4"/>
  <c r="J130" i="4"/>
  <c r="J125" i="4"/>
  <c r="BK128" i="4"/>
  <c r="BK162" i="4"/>
  <c r="BK161" i="4"/>
  <c r="BK248" i="5"/>
  <c r="J140" i="5"/>
  <c r="BK231" i="5"/>
  <c r="J201" i="5"/>
  <c r="BK174" i="5"/>
  <c r="BK143" i="5"/>
  <c r="BK243" i="5"/>
  <c r="BK221" i="5"/>
  <c r="J194" i="5"/>
  <c r="J225" i="5"/>
  <c r="BK197" i="5"/>
  <c r="BK164" i="5"/>
  <c r="BK148" i="5"/>
  <c r="J226" i="5"/>
  <c r="BK190" i="5"/>
  <c r="J160" i="5"/>
  <c r="J141" i="5"/>
  <c r="BK228" i="5"/>
  <c r="BK138" i="5"/>
  <c r="J209" i="5"/>
  <c r="J185" i="5"/>
  <c r="J166" i="5"/>
  <c r="BK257" i="5"/>
  <c r="J233" i="5"/>
  <c r="J189" i="5"/>
  <c r="BK152" i="5"/>
  <c r="J165" i="6"/>
  <c r="BK174" i="6"/>
  <c r="BK130" i="6"/>
  <c r="J166" i="6"/>
  <c r="J131" i="6"/>
  <c r="BK156" i="6"/>
  <c r="BK134" i="6"/>
  <c r="J155" i="6"/>
  <c r="BK179" i="6"/>
  <c r="BK161" i="6"/>
  <c r="BK145" i="6"/>
  <c r="J148" i="6"/>
  <c r="BK131" i="6"/>
  <c r="BK157" i="6"/>
  <c r="J328" i="7"/>
  <c r="J299" i="7"/>
  <c r="J264" i="7"/>
  <c r="J235" i="7"/>
  <c r="J210" i="7"/>
  <c r="BK177" i="7"/>
  <c r="J147" i="7"/>
  <c r="BK305" i="7"/>
  <c r="BK287" i="7"/>
  <c r="J261" i="7"/>
  <c r="J222" i="7"/>
  <c r="J182" i="7"/>
  <c r="BK154" i="7"/>
  <c r="BK328" i="7"/>
  <c r="J289" i="7"/>
  <c r="BK257" i="7"/>
  <c r="BK227" i="7"/>
  <c r="BK201" i="7"/>
  <c r="J180" i="7"/>
  <c r="J332" i="7"/>
  <c r="BK310" i="7"/>
  <c r="BK276" i="7"/>
  <c r="BK246" i="7"/>
  <c r="BK207" i="7"/>
  <c r="BK174" i="7"/>
  <c r="J138" i="7"/>
  <c r="J301" i="7"/>
  <c r="J285" i="7"/>
  <c r="BK249" i="7"/>
  <c r="BK173" i="7"/>
  <c r="BK147" i="7"/>
  <c r="J316" i="7"/>
  <c r="BK258" i="7"/>
  <c r="J223" i="7"/>
  <c r="J204" i="7"/>
  <c r="J176" i="7"/>
  <c r="J278" i="7"/>
  <c r="BK252" i="7"/>
  <c r="J224" i="7"/>
  <c r="BK188" i="7"/>
  <c r="J154" i="7"/>
  <c r="BK319" i="7"/>
  <c r="J295" i="7"/>
  <c r="J267" i="7"/>
  <c r="J254" i="7"/>
  <c r="BK235" i="7"/>
  <c r="J186" i="7"/>
  <c r="BK146" i="7"/>
  <c r="J264" i="8"/>
  <c r="BK237" i="8"/>
  <c r="J215" i="8"/>
  <c r="BK173" i="8"/>
  <c r="BK266" i="8"/>
  <c r="J231" i="8"/>
  <c r="J208" i="8"/>
  <c r="BK187" i="8"/>
  <c r="J166" i="8"/>
  <c r="J143" i="8"/>
  <c r="J250" i="8"/>
  <c r="J212" i="8"/>
  <c r="BK178" i="8"/>
  <c r="BK144" i="8"/>
  <c r="BK269" i="8"/>
  <c r="J219" i="8"/>
  <c r="J190" i="8"/>
  <c r="J159" i="8"/>
  <c r="J133" i="8"/>
  <c r="BK251" i="8"/>
  <c r="BK214" i="8"/>
  <c r="BK198" i="8"/>
  <c r="J165" i="8"/>
  <c r="BK140" i="8"/>
  <c r="BK262" i="8"/>
  <c r="J241" i="8"/>
  <c r="J170" i="8"/>
  <c r="J147" i="8"/>
  <c r="BK260" i="8"/>
  <c r="BK223" i="8"/>
  <c r="J191" i="8"/>
  <c r="BK138" i="8"/>
  <c r="J283" i="8"/>
  <c r="BK243" i="8"/>
  <c r="BK212" i="8"/>
  <c r="BK194" i="8"/>
  <c r="J157" i="8"/>
  <c r="BK148" i="2"/>
  <c r="J145" i="2"/>
  <c r="BK140" i="2"/>
  <c r="J137" i="2"/>
  <c r="BK133" i="2"/>
  <c r="J131" i="2"/>
  <c r="J128" i="2"/>
  <c r="J125" i="2"/>
  <c r="J174" i="3"/>
  <c r="J162" i="3"/>
  <c r="BK157" i="3"/>
  <c r="BK144" i="3"/>
  <c r="BK180" i="3"/>
  <c r="BK172" i="3"/>
  <c r="J161" i="3"/>
  <c r="J135" i="3"/>
  <c r="BK165" i="3"/>
  <c r="BK171" i="3"/>
  <c r="BK137" i="3"/>
  <c r="BK167" i="3"/>
  <c r="J141" i="3"/>
  <c r="BK143" i="3"/>
  <c r="J166" i="3"/>
  <c r="BK156" i="4"/>
  <c r="J149" i="4"/>
  <c r="J156" i="4"/>
  <c r="BK148" i="4"/>
  <c r="J162" i="4"/>
  <c r="BK126" i="4"/>
  <c r="J155" i="4"/>
  <c r="BK136" i="4"/>
  <c r="BK135" i="4"/>
  <c r="J205" i="5"/>
  <c r="BK233" i="5"/>
  <c r="J210" i="5"/>
  <c r="J183" i="5"/>
  <c r="J173" i="5"/>
  <c r="BK145" i="5"/>
  <c r="BK239" i="5"/>
  <c r="BK214" i="5"/>
  <c r="BK173" i="5"/>
  <c r="J236" i="5"/>
  <c r="BK209" i="5"/>
  <c r="BK193" i="5"/>
  <c r="J159" i="5"/>
  <c r="J254" i="5"/>
  <c r="BK210" i="5"/>
  <c r="BK169" i="5"/>
  <c r="J147" i="5"/>
  <c r="J247" i="5"/>
  <c r="BK171" i="5"/>
  <c r="J245" i="5"/>
  <c r="BK188" i="5"/>
  <c r="J174" i="5"/>
  <c r="BK144" i="5"/>
  <c r="J243" i="5"/>
  <c r="BK201" i="5"/>
  <c r="J155" i="5"/>
  <c r="BK177" i="6"/>
  <c r="J128" i="6"/>
  <c r="J158" i="6"/>
  <c r="J175" i="6"/>
  <c r="J133" i="6"/>
  <c r="BK158" i="6"/>
  <c r="BK144" i="6"/>
  <c r="J173" i="6"/>
  <c r="BK185" i="6"/>
  <c r="BK162" i="6"/>
  <c r="J142" i="6"/>
  <c r="BK143" i="6"/>
  <c r="J172" i="6"/>
  <c r="J144" i="6"/>
  <c r="BK326" i="7"/>
  <c r="BK296" i="7"/>
  <c r="J239" i="7"/>
  <c r="J230" i="7"/>
  <c r="J200" i="7"/>
  <c r="BK165" i="7"/>
  <c r="BK327" i="7"/>
  <c r="BK299" i="7"/>
  <c r="J263" i="7"/>
  <c r="BK236" i="7"/>
  <c r="J198" i="7"/>
  <c r="BK169" i="7"/>
  <c r="J144" i="7"/>
  <c r="J322" i="7"/>
  <c r="J281" i="7"/>
  <c r="BK247" i="7"/>
  <c r="BK223" i="7"/>
  <c r="BK189" i="7"/>
  <c r="BK136" i="7"/>
  <c r="J313" i="7"/>
  <c r="J290" i="7"/>
  <c r="BK243" i="7"/>
  <c r="J206" i="7"/>
  <c r="BK176" i="7"/>
  <c r="BK145" i="7"/>
  <c r="J311" i="7"/>
  <c r="BK288" i="7"/>
  <c r="BK218" i="7"/>
  <c r="BK184" i="7"/>
  <c r="BK325" i="7"/>
  <c r="J309" i="7"/>
  <c r="J248" i="7"/>
  <c r="BK214" i="7"/>
  <c r="BK190" i="7"/>
  <c r="J292" i="7"/>
  <c r="BK260" i="7"/>
  <c r="J227" i="7"/>
  <c r="BK200" i="7"/>
  <c r="J153" i="7"/>
  <c r="BK314" i="7"/>
  <c r="BK285" i="7"/>
  <c r="J269" i="7"/>
  <c r="BK255" i="7"/>
  <c r="BK220" i="7"/>
  <c r="J185" i="7"/>
  <c r="J134" i="7"/>
  <c r="J259" i="8"/>
  <c r="J228" i="8"/>
  <c r="BK208" i="8"/>
  <c r="J184" i="8"/>
  <c r="BK133" i="8"/>
  <c r="J253" i="8"/>
  <c r="J200" i="8"/>
  <c r="J171" i="8"/>
  <c r="BK152" i="8"/>
  <c r="BK257" i="8"/>
  <c r="BK226" i="8"/>
  <c r="BK197" i="8"/>
  <c r="BK159" i="8"/>
  <c r="BK132" i="8"/>
  <c r="BK264" i="8"/>
  <c r="BK227" i="8"/>
  <c r="J198" i="8"/>
  <c r="J177" i="8"/>
  <c r="J138" i="8"/>
  <c r="BK267" i="8"/>
  <c r="BK234" i="8"/>
  <c r="J202" i="8"/>
  <c r="BK180" i="8"/>
  <c r="J149" i="8"/>
  <c r="J130" i="8"/>
  <c r="BK247" i="8"/>
  <c r="J194" i="8"/>
  <c r="BK162" i="8"/>
  <c r="BK278" i="8"/>
  <c r="J230" i="8"/>
  <c r="J203" i="8"/>
  <c r="J152" i="8"/>
  <c r="BK130" i="8"/>
  <c r="BK258" i="8"/>
  <c r="BK232" i="8"/>
  <c r="J199" i="8"/>
  <c r="BK176" i="8"/>
  <c r="J129" i="8"/>
  <c r="J149" i="2"/>
  <c r="BK145" i="2"/>
  <c r="J142" i="2"/>
  <c r="J139" i="2"/>
  <c r="J133" i="2"/>
  <c r="J129" i="2"/>
  <c r="BK126" i="2"/>
  <c r="J177" i="3"/>
  <c r="BK161" i="3"/>
  <c r="J152" i="3"/>
  <c r="J147" i="3"/>
  <c r="J132" i="3"/>
  <c r="BK173" i="3"/>
  <c r="J151" i="3"/>
  <c r="J134" i="3"/>
  <c r="J156" i="3"/>
  <c r="BK177" i="3"/>
  <c r="J142" i="3"/>
  <c r="J176" i="3"/>
  <c r="BK175" i="3"/>
  <c r="BK181" i="3"/>
  <c r="J167" i="3"/>
  <c r="J131" i="3"/>
  <c r="BK137" i="4"/>
  <c r="BK146" i="4"/>
  <c r="BK160" i="4"/>
  <c r="J132" i="4"/>
  <c r="J140" i="4"/>
  <c r="J135" i="4"/>
  <c r="J151" i="4"/>
  <c r="BK142" i="4"/>
  <c r="BK158" i="4"/>
  <c r="J228" i="5"/>
  <c r="BK250" i="5"/>
  <c r="BK213" i="5"/>
  <c r="BK184" i="5"/>
  <c r="BK165" i="5"/>
  <c r="BK139" i="5"/>
  <c r="J240" i="5"/>
  <c r="J216" i="5"/>
  <c r="J190" i="5"/>
  <c r="BK254" i="5"/>
  <c r="J203" i="5"/>
  <c r="BK182" i="5"/>
  <c r="BK160" i="5"/>
  <c r="J139" i="5"/>
  <c r="BK224" i="5"/>
  <c r="BK183" i="5"/>
  <c r="J156" i="5"/>
  <c r="J144" i="5"/>
  <c r="J235" i="5"/>
  <c r="J178" i="5"/>
  <c r="J214" i="5"/>
  <c r="J192" i="5"/>
  <c r="BK168" i="5"/>
  <c r="J258" i="5"/>
  <c r="BK238" i="5"/>
  <c r="BK192" i="5"/>
  <c r="J154" i="5"/>
  <c r="BK176" i="6"/>
  <c r="J181" i="6"/>
  <c r="J143" i="6"/>
  <c r="J180" i="6"/>
  <c r="J185" i="6"/>
  <c r="BK165" i="6"/>
  <c r="BK186" i="6"/>
  <c r="J150" i="6"/>
  <c r="J176" i="6"/>
  <c r="J156" i="6"/>
  <c r="J147" i="6"/>
  <c r="J127" i="6"/>
  <c r="BK151" i="6"/>
  <c r="J125" i="6"/>
  <c r="BK300" i="7"/>
  <c r="BK270" i="7"/>
  <c r="BK237" i="7"/>
  <c r="BK215" i="7"/>
  <c r="J175" i="7"/>
  <c r="BK144" i="7"/>
  <c r="J320" i="7"/>
  <c r="BK286" i="7"/>
  <c r="BK256" i="7"/>
  <c r="BK232" i="7"/>
  <c r="BK186" i="7"/>
  <c r="J164" i="7"/>
  <c r="BK332" i="7"/>
  <c r="J296" i="7"/>
  <c r="BK263" i="7"/>
  <c r="J241" i="7"/>
  <c r="J207" i="7"/>
  <c r="BK185" i="7"/>
  <c r="BK139" i="7"/>
  <c r="BK316" i="7"/>
  <c r="BK278" i="7"/>
  <c r="BK250" i="7"/>
  <c r="J191" i="7"/>
  <c r="J161" i="7"/>
  <c r="BK134" i="7"/>
  <c r="J300" i="7"/>
  <c r="BK267" i="7"/>
  <c r="BK213" i="7"/>
  <c r="J187" i="7"/>
  <c r="BK137" i="7"/>
  <c r="BK311" i="7"/>
  <c r="BK238" i="7"/>
  <c r="BK205" i="7"/>
  <c r="BK179" i="7"/>
  <c r="BK140" i="7"/>
  <c r="BK265" i="7"/>
  <c r="BK222" i="7"/>
  <c r="BK192" i="7"/>
  <c r="BK161" i="7"/>
  <c r="BK324" i="7"/>
  <c r="BK302" i="7"/>
  <c r="BK272" i="7"/>
  <c r="J251" i="7"/>
  <c r="BK231" i="7"/>
  <c r="J173" i="7"/>
  <c r="BK276" i="8"/>
  <c r="J251" i="8"/>
  <c r="BK225" i="8"/>
  <c r="J201" i="8"/>
  <c r="J169" i="8"/>
  <c r="J265" i="8"/>
  <c r="J222" i="8"/>
  <c r="BK192" i="8"/>
  <c r="BK167" i="8"/>
  <c r="BK150" i="8"/>
  <c r="J255" i="8"/>
  <c r="BK217" i="8"/>
  <c r="J185" i="8"/>
  <c r="BK149" i="8"/>
  <c r="BK277" i="8"/>
  <c r="J252" i="8"/>
  <c r="J205" i="8"/>
  <c r="BK174" i="8"/>
  <c r="J140" i="8"/>
  <c r="J262" i="8"/>
  <c r="BK228" i="8"/>
  <c r="BK207" i="8"/>
  <c r="J182" i="8"/>
  <c r="J151" i="8"/>
  <c r="J280" i="8"/>
  <c r="BK253" i="8"/>
  <c r="BK215" i="8"/>
  <c r="J167" i="8"/>
  <c r="BK263" i="8"/>
  <c r="BK229" i="8"/>
  <c r="BK201" i="8"/>
  <c r="BK146" i="8"/>
  <c r="BK283" i="8"/>
  <c r="BK249" i="8"/>
  <c r="J233" i="8"/>
  <c r="BK204" i="8"/>
  <c r="BK189" i="8"/>
  <c r="J135" i="8"/>
  <c r="F37" i="2" l="1"/>
  <c r="J33" i="2"/>
  <c r="F33" i="2"/>
  <c r="R136" i="2"/>
  <c r="R129" i="3"/>
  <c r="R128" i="3"/>
  <c r="T148" i="3"/>
  <c r="R155" i="3"/>
  <c r="BK124" i="4"/>
  <c r="R129" i="4"/>
  <c r="T149" i="5"/>
  <c r="BK176" i="5"/>
  <c r="J176" i="5" s="1"/>
  <c r="J102" i="5" s="1"/>
  <c r="P199" i="5"/>
  <c r="BK211" i="5"/>
  <c r="J211" i="5" s="1"/>
  <c r="J107" i="5" s="1"/>
  <c r="T227" i="5"/>
  <c r="BK246" i="5"/>
  <c r="J246" i="5" s="1"/>
  <c r="J113" i="5" s="1"/>
  <c r="BK256" i="5"/>
  <c r="J256" i="5" s="1"/>
  <c r="J115" i="5" s="1"/>
  <c r="P124" i="6"/>
  <c r="P123" i="6" s="1"/>
  <c r="BK184" i="6"/>
  <c r="J184" i="6" s="1"/>
  <c r="J102" i="6" s="1"/>
  <c r="T142" i="7"/>
  <c r="R151" i="7"/>
  <c r="T163" i="7"/>
  <c r="P228" i="7"/>
  <c r="T283" i="7"/>
  <c r="T297" i="7"/>
  <c r="P330" i="7"/>
  <c r="P329" i="7" s="1"/>
  <c r="T330" i="7"/>
  <c r="T329" i="7"/>
  <c r="T136" i="2"/>
  <c r="T129" i="3"/>
  <c r="T128" i="3" s="1"/>
  <c r="R148" i="3"/>
  <c r="T155" i="3"/>
  <c r="T124" i="4"/>
  <c r="P129" i="4"/>
  <c r="P149" i="5"/>
  <c r="R176" i="5"/>
  <c r="BK206" i="5"/>
  <c r="J206" i="5" s="1"/>
  <c r="J106" i="5" s="1"/>
  <c r="BK219" i="5"/>
  <c r="J219" i="5" s="1"/>
  <c r="J108" i="5" s="1"/>
  <c r="R227" i="5"/>
  <c r="P246" i="5"/>
  <c r="T256" i="5"/>
  <c r="BK138" i="6"/>
  <c r="R142" i="7"/>
  <c r="P151" i="7"/>
  <c r="R163" i="7"/>
  <c r="T228" i="7"/>
  <c r="T128" i="8"/>
  <c r="T127" i="8" s="1"/>
  <c r="T124" i="2"/>
  <c r="T162" i="2"/>
  <c r="T161" i="2" s="1"/>
  <c r="BK129" i="3"/>
  <c r="J129" i="3" s="1"/>
  <c r="J100" i="3" s="1"/>
  <c r="T139" i="3"/>
  <c r="P164" i="3"/>
  <c r="T139" i="4"/>
  <c r="T138" i="4" s="1"/>
  <c r="R137" i="5"/>
  <c r="P158" i="5"/>
  <c r="BK167" i="5"/>
  <c r="J167" i="5"/>
  <c r="J101" i="5" s="1"/>
  <c r="T206" i="5"/>
  <c r="T219" i="5"/>
  <c r="T222" i="5"/>
  <c r="T241" i="5"/>
  <c r="T252" i="5"/>
  <c r="T138" i="6"/>
  <c r="R133" i="7"/>
  <c r="BK167" i="7"/>
  <c r="J167" i="7" s="1"/>
  <c r="J105" i="7" s="1"/>
  <c r="R228" i="7"/>
  <c r="P128" i="8"/>
  <c r="P127" i="8" s="1"/>
  <c r="R154" i="8"/>
  <c r="P124" i="2"/>
  <c r="R162" i="2"/>
  <c r="R161" i="2"/>
  <c r="R139" i="3"/>
  <c r="R164" i="3"/>
  <c r="P124" i="4"/>
  <c r="P123" i="4"/>
  <c r="T129" i="4"/>
  <c r="BK149" i="5"/>
  <c r="J149" i="5" s="1"/>
  <c r="J99" i="5" s="1"/>
  <c r="T158" i="5"/>
  <c r="R167" i="5"/>
  <c r="T199" i="5"/>
  <c r="R211" i="5"/>
  <c r="R222" i="5"/>
  <c r="BK241" i="5"/>
  <c r="J241" i="5" s="1"/>
  <c r="J111" i="5" s="1"/>
  <c r="T246" i="5"/>
  <c r="P256" i="5"/>
  <c r="BK124" i="6"/>
  <c r="J124" i="6"/>
  <c r="J98" i="6" s="1"/>
  <c r="T184" i="6"/>
  <c r="P133" i="7"/>
  <c r="P148" i="7"/>
  <c r="P167" i="7"/>
  <c r="P203" i="7"/>
  <c r="BK283" i="7"/>
  <c r="J283" i="7" s="1"/>
  <c r="J108" i="7" s="1"/>
  <c r="BK163" i="8"/>
  <c r="J163" i="8" s="1"/>
  <c r="J102" i="8" s="1"/>
  <c r="BK124" i="2"/>
  <c r="J124" i="2" s="1"/>
  <c r="J98" i="2" s="1"/>
  <c r="R124" i="2"/>
  <c r="BK162" i="2"/>
  <c r="BK161" i="2" s="1"/>
  <c r="J161" i="2" s="1"/>
  <c r="J101" i="2" s="1"/>
  <c r="BK148" i="3"/>
  <c r="J148" i="3" s="1"/>
  <c r="J103" i="3" s="1"/>
  <c r="BK164" i="3"/>
  <c r="J164" i="3" s="1"/>
  <c r="J105" i="3" s="1"/>
  <c r="P139" i="4"/>
  <c r="P138" i="4"/>
  <c r="T137" i="5"/>
  <c r="T176" i="5"/>
  <c r="R206" i="5"/>
  <c r="P219" i="5"/>
  <c r="BK227" i="5"/>
  <c r="J227" i="5" s="1"/>
  <c r="J110" i="5" s="1"/>
  <c r="P252" i="5"/>
  <c r="P138" i="6"/>
  <c r="P142" i="7"/>
  <c r="BK151" i="7"/>
  <c r="J151" i="7"/>
  <c r="J101" i="7" s="1"/>
  <c r="T167" i="7"/>
  <c r="R203" i="7"/>
  <c r="P297" i="7"/>
  <c r="R297" i="7"/>
  <c r="BK330" i="7"/>
  <c r="BK329" i="7" s="1"/>
  <c r="J329" i="7" s="1"/>
  <c r="J110" i="7" s="1"/>
  <c r="R330" i="7"/>
  <c r="R329" i="7" s="1"/>
  <c r="R163" i="8"/>
  <c r="R142" i="8" s="1"/>
  <c r="R279" i="8"/>
  <c r="R236" i="8" s="1"/>
  <c r="P129" i="3"/>
  <c r="P128" i="3"/>
  <c r="P148" i="3"/>
  <c r="P155" i="3"/>
  <c r="R139" i="4"/>
  <c r="R138" i="4"/>
  <c r="P137" i="5"/>
  <c r="R158" i="5"/>
  <c r="T167" i="5"/>
  <c r="R199" i="5"/>
  <c r="T211" i="5"/>
  <c r="BK222" i="5"/>
  <c r="J222" i="5" s="1"/>
  <c r="J109" i="5" s="1"/>
  <c r="P241" i="5"/>
  <c r="R252" i="5"/>
  <c r="T124" i="6"/>
  <c r="T123" i="6"/>
  <c r="P184" i="6"/>
  <c r="BK133" i="7"/>
  <c r="J133" i="7" s="1"/>
  <c r="J98" i="7" s="1"/>
  <c r="BK148" i="7"/>
  <c r="J148" i="7" s="1"/>
  <c r="J100" i="7" s="1"/>
  <c r="T148" i="7"/>
  <c r="BK163" i="7"/>
  <c r="J163" i="7" s="1"/>
  <c r="J104" i="7" s="1"/>
  <c r="BK203" i="7"/>
  <c r="J203" i="7" s="1"/>
  <c r="J106" i="7" s="1"/>
  <c r="BK297" i="7"/>
  <c r="J297" i="7" s="1"/>
  <c r="J109" i="7" s="1"/>
  <c r="BK128" i="8"/>
  <c r="BK127" i="8" s="1"/>
  <c r="J127" i="8" s="1"/>
  <c r="J98" i="8" s="1"/>
  <c r="T163" i="8"/>
  <c r="BK279" i="8"/>
  <c r="J279" i="8" s="1"/>
  <c r="J104" i="8" s="1"/>
  <c r="P136" i="2"/>
  <c r="P123" i="2" s="1"/>
  <c r="P139" i="3"/>
  <c r="P138" i="3" s="1"/>
  <c r="T164" i="3"/>
  <c r="BK139" i="4"/>
  <c r="BK138" i="4" s="1"/>
  <c r="J138" i="4" s="1"/>
  <c r="J101" i="4" s="1"/>
  <c r="BK137" i="5"/>
  <c r="BK158" i="5"/>
  <c r="J158" i="5" s="1"/>
  <c r="J100" i="5" s="1"/>
  <c r="P167" i="5"/>
  <c r="BK199" i="5"/>
  <c r="P211" i="5"/>
  <c r="P227" i="5"/>
  <c r="R246" i="5"/>
  <c r="R256" i="5"/>
  <c r="R124" i="6"/>
  <c r="R123" i="6"/>
  <c r="R184" i="6"/>
  <c r="BK142" i="7"/>
  <c r="J142" i="7" s="1"/>
  <c r="J99" i="7" s="1"/>
  <c r="T151" i="7"/>
  <c r="P163" i="7"/>
  <c r="BK228" i="7"/>
  <c r="J228" i="7" s="1"/>
  <c r="J107" i="7" s="1"/>
  <c r="R283" i="7"/>
  <c r="P163" i="8"/>
  <c r="P279" i="8"/>
  <c r="P236" i="8" s="1"/>
  <c r="BK136" i="2"/>
  <c r="J136" i="2" s="1"/>
  <c r="J99" i="2" s="1"/>
  <c r="P162" i="2"/>
  <c r="P161" i="2" s="1"/>
  <c r="BK139" i="3"/>
  <c r="J139" i="3" s="1"/>
  <c r="J102" i="3" s="1"/>
  <c r="BK155" i="3"/>
  <c r="J155" i="3" s="1"/>
  <c r="J104" i="3" s="1"/>
  <c r="R124" i="4"/>
  <c r="R123" i="4" s="1"/>
  <c r="R122" i="4" s="1"/>
  <c r="BK129" i="4"/>
  <c r="J129" i="4" s="1"/>
  <c r="J100" i="4" s="1"/>
  <c r="R149" i="5"/>
  <c r="P176" i="5"/>
  <c r="P206" i="5"/>
  <c r="R219" i="5"/>
  <c r="P222" i="5"/>
  <c r="R241" i="5"/>
  <c r="BK252" i="5"/>
  <c r="J252" i="5" s="1"/>
  <c r="J114" i="5" s="1"/>
  <c r="R138" i="6"/>
  <c r="R135" i="6" s="1"/>
  <c r="R122" i="6" s="1"/>
  <c r="T133" i="7"/>
  <c r="T132" i="7" s="1"/>
  <c r="R148" i="7"/>
  <c r="R167" i="7"/>
  <c r="R162" i="7" s="1"/>
  <c r="T203" i="7"/>
  <c r="P283" i="7"/>
  <c r="R128" i="8"/>
  <c r="R127" i="8" s="1"/>
  <c r="BK154" i="8"/>
  <c r="J154" i="8" s="1"/>
  <c r="J101" i="8" s="1"/>
  <c r="P154" i="8"/>
  <c r="P142" i="8"/>
  <c r="T154" i="8"/>
  <c r="T142" i="8" s="1"/>
  <c r="T279" i="8"/>
  <c r="T236" i="8" s="1"/>
  <c r="BK196" i="5"/>
  <c r="J196" i="5" s="1"/>
  <c r="J103" i="5" s="1"/>
  <c r="BK127" i="4"/>
  <c r="J127" i="4" s="1"/>
  <c r="J99" i="4" s="1"/>
  <c r="BK136" i="6"/>
  <c r="J136" i="6" s="1"/>
  <c r="J100" i="6" s="1"/>
  <c r="BK244" i="5"/>
  <c r="J244" i="5"/>
  <c r="J112" i="5" s="1"/>
  <c r="BK160" i="7"/>
  <c r="J160" i="7" s="1"/>
  <c r="J102" i="7" s="1"/>
  <c r="BK282" i="8"/>
  <c r="J282" i="8" s="1"/>
  <c r="J105" i="8" s="1"/>
  <c r="BK159" i="2"/>
  <c r="J159" i="2" s="1"/>
  <c r="J100" i="2" s="1"/>
  <c r="BK236" i="8"/>
  <c r="J236" i="8"/>
  <c r="J103" i="8" s="1"/>
  <c r="E85" i="8"/>
  <c r="J119" i="8"/>
  <c r="BF132" i="8"/>
  <c r="BF144" i="8"/>
  <c r="BF152" i="8"/>
  <c r="BF153" i="8"/>
  <c r="BF155" i="8"/>
  <c r="BF158" i="8"/>
  <c r="BF166" i="8"/>
  <c r="BF173" i="8"/>
  <c r="BF180" i="8"/>
  <c r="BF184" i="8"/>
  <c r="BF185" i="8"/>
  <c r="BF206" i="8"/>
  <c r="BF213" i="8"/>
  <c r="BF221" i="8"/>
  <c r="BF227" i="8"/>
  <c r="BF230" i="8"/>
  <c r="BF252" i="8"/>
  <c r="BF269" i="8"/>
  <c r="BF270" i="8"/>
  <c r="BF280" i="8"/>
  <c r="BF283" i="8"/>
  <c r="BF165" i="8"/>
  <c r="BF170" i="8"/>
  <c r="BF172" i="8"/>
  <c r="BF174" i="8"/>
  <c r="BF179" i="8"/>
  <c r="BF183" i="8"/>
  <c r="BF195" i="8"/>
  <c r="BF196" i="8"/>
  <c r="BF204" i="8"/>
  <c r="BF207" i="8"/>
  <c r="BF210" i="8"/>
  <c r="BF215" i="8"/>
  <c r="BF232" i="8"/>
  <c r="BF239" i="8"/>
  <c r="BF241" i="8"/>
  <c r="BF242" i="8"/>
  <c r="BF244" i="8"/>
  <c r="BF248" i="8"/>
  <c r="BF257" i="8"/>
  <c r="BF264" i="8"/>
  <c r="BF266" i="8"/>
  <c r="BK132" i="7"/>
  <c r="J132" i="7" s="1"/>
  <c r="J97" i="7" s="1"/>
  <c r="BF131" i="8"/>
  <c r="BF140" i="8"/>
  <c r="BF141" i="8"/>
  <c r="BF143" i="8"/>
  <c r="BF156" i="8"/>
  <c r="BF159" i="8"/>
  <c r="BF160" i="8"/>
  <c r="BF175" i="8"/>
  <c r="BF176" i="8"/>
  <c r="BF177" i="8"/>
  <c r="BF178" i="8"/>
  <c r="BF187" i="8"/>
  <c r="BF192" i="8"/>
  <c r="BF197" i="8"/>
  <c r="BF201" i="8"/>
  <c r="BF203" i="8"/>
  <c r="BF212" i="8"/>
  <c r="BF216" i="8"/>
  <c r="BF225" i="8"/>
  <c r="BF233" i="8"/>
  <c r="BF245" i="8"/>
  <c r="BF249" i="8"/>
  <c r="BF250" i="8"/>
  <c r="BF259" i="8"/>
  <c r="BF260" i="8"/>
  <c r="J330" i="7"/>
  <c r="J111" i="7" s="1"/>
  <c r="F92" i="8"/>
  <c r="F121" i="8"/>
  <c r="BE133" i="8"/>
  <c r="BF137" i="8"/>
  <c r="BF138" i="8"/>
  <c r="BF162" i="8"/>
  <c r="BF186" i="8"/>
  <c r="BF205" i="8"/>
  <c r="BF218" i="8"/>
  <c r="BF224" i="8"/>
  <c r="BF226" i="8"/>
  <c r="BF254" i="8"/>
  <c r="BF272" i="8"/>
  <c r="BF276" i="8"/>
  <c r="BE134" i="8"/>
  <c r="BE135" i="8"/>
  <c r="BF146" i="8"/>
  <c r="BF150" i="8"/>
  <c r="BF161" i="8"/>
  <c r="BF169" i="8"/>
  <c r="BF181" i="8"/>
  <c r="BF208" i="8"/>
  <c r="BF209" i="8"/>
  <c r="BF211" i="8"/>
  <c r="BF229" i="8"/>
  <c r="BF234" i="8"/>
  <c r="BF243" i="8"/>
  <c r="BF258" i="8"/>
  <c r="BF261" i="8"/>
  <c r="J92" i="8"/>
  <c r="J121" i="8"/>
  <c r="BF129" i="8"/>
  <c r="BF157" i="8"/>
  <c r="BF168" i="8"/>
  <c r="BF188" i="8"/>
  <c r="BF189" i="8"/>
  <c r="BF190" i="8"/>
  <c r="BF191" i="8"/>
  <c r="BF193" i="8"/>
  <c r="BF200" i="8"/>
  <c r="BF219" i="8"/>
  <c r="BF220" i="8"/>
  <c r="BF222" i="8"/>
  <c r="BF223" i="8"/>
  <c r="BF231" i="8"/>
  <c r="BF235" i="8"/>
  <c r="BF237" i="8"/>
  <c r="BF238" i="8"/>
  <c r="BF263" i="8"/>
  <c r="BF265" i="8"/>
  <c r="BF273" i="8"/>
  <c r="BF274" i="8"/>
  <c r="BF148" i="8"/>
  <c r="BF182" i="8"/>
  <c r="BF202" i="8"/>
  <c r="BF214" i="8"/>
  <c r="BF228" i="8"/>
  <c r="BF240" i="8"/>
  <c r="BF251" i="8"/>
  <c r="BF255" i="8"/>
  <c r="BF262" i="8"/>
  <c r="BF267" i="8"/>
  <c r="BF268" i="8"/>
  <c r="BF271" i="8"/>
  <c r="BF275" i="8"/>
  <c r="BF130" i="8"/>
  <c r="BE136" i="8"/>
  <c r="BF139" i="8"/>
  <c r="BF145" i="8"/>
  <c r="BF147" i="8"/>
  <c r="BF149" i="8"/>
  <c r="BF151" i="8"/>
  <c r="BF164" i="8"/>
  <c r="BF167" i="8"/>
  <c r="BF171" i="8"/>
  <c r="BF194" i="8"/>
  <c r="BF198" i="8"/>
  <c r="BF199" i="8"/>
  <c r="BF217" i="8"/>
  <c r="BF246" i="8"/>
  <c r="BF247" i="8"/>
  <c r="BF253" i="8"/>
  <c r="BF256" i="8"/>
  <c r="BF277" i="8"/>
  <c r="BF278" i="8"/>
  <c r="BF281" i="8"/>
  <c r="E121" i="7"/>
  <c r="BF135" i="7"/>
  <c r="BF137" i="7"/>
  <c r="BF153" i="7"/>
  <c r="BF156" i="7"/>
  <c r="BF165" i="7"/>
  <c r="BF171" i="7"/>
  <c r="BF182" i="7"/>
  <c r="BF183" i="7"/>
  <c r="BF188" i="7"/>
  <c r="BF196" i="7"/>
  <c r="BF207" i="7"/>
  <c r="BF215" i="7"/>
  <c r="BF216" i="7"/>
  <c r="BF217" i="7"/>
  <c r="BF229" i="7"/>
  <c r="BF252" i="7"/>
  <c r="BF288" i="7"/>
  <c r="BF289" i="7"/>
  <c r="BF296" i="7"/>
  <c r="BF299" i="7"/>
  <c r="BF301" i="7"/>
  <c r="BF308" i="7"/>
  <c r="BF309" i="7"/>
  <c r="BF316" i="7"/>
  <c r="J138" i="6"/>
  <c r="J101" i="6" s="1"/>
  <c r="BF140" i="7"/>
  <c r="BF155" i="7"/>
  <c r="BF157" i="7"/>
  <c r="BF184" i="7"/>
  <c r="BF190" i="7"/>
  <c r="BF193" i="7"/>
  <c r="BF197" i="7"/>
  <c r="BF198" i="7"/>
  <c r="BF208" i="7"/>
  <c r="BF209" i="7"/>
  <c r="BF210" i="7"/>
  <c r="BF218" i="7"/>
  <c r="BF225" i="7"/>
  <c r="BF246" i="7"/>
  <c r="BF248" i="7"/>
  <c r="BF249" i="7"/>
  <c r="BF255" i="7"/>
  <c r="BF256" i="7"/>
  <c r="BF263" i="7"/>
  <c r="BF267" i="7"/>
  <c r="BF268" i="7"/>
  <c r="BF269" i="7"/>
  <c r="BF286" i="7"/>
  <c r="BF287" i="7"/>
  <c r="J91" i="7"/>
  <c r="F127" i="7"/>
  <c r="BF134" i="7"/>
  <c r="BF138" i="7"/>
  <c r="BF150" i="7"/>
  <c r="BF152" i="7"/>
  <c r="BF161" i="7"/>
  <c r="BF164" i="7"/>
  <c r="BF166" i="7"/>
  <c r="BF199" i="7"/>
  <c r="BF211" i="7"/>
  <c r="BF235" i="7"/>
  <c r="BF243" i="7"/>
  <c r="BF254" i="7"/>
  <c r="BF262" i="7"/>
  <c r="BF264" i="7"/>
  <c r="BF275" i="7"/>
  <c r="BF293" i="7"/>
  <c r="BF295" i="7"/>
  <c r="BF300" i="7"/>
  <c r="BF302" i="7"/>
  <c r="BF306" i="7"/>
  <c r="BF313" i="7"/>
  <c r="BF326" i="7"/>
  <c r="BF327" i="7"/>
  <c r="BF328" i="7"/>
  <c r="J89" i="7"/>
  <c r="BF143" i="7"/>
  <c r="BF145" i="7"/>
  <c r="BF159" i="7"/>
  <c r="BF176" i="7"/>
  <c r="BF177" i="7"/>
  <c r="BF178" i="7"/>
  <c r="BF181" i="7"/>
  <c r="BF195" i="7"/>
  <c r="BF221" i="7"/>
  <c r="BF222" i="7"/>
  <c r="BF226" i="7"/>
  <c r="BF234" i="7"/>
  <c r="BF236" i="7"/>
  <c r="BF237" i="7"/>
  <c r="BF238" i="7"/>
  <c r="BF245" i="7"/>
  <c r="BF247" i="7"/>
  <c r="BF260" i="7"/>
  <c r="BF271" i="7"/>
  <c r="BF276" i="7"/>
  <c r="BF277" i="7"/>
  <c r="BF278" i="7"/>
  <c r="BF279" i="7"/>
  <c r="BF280" i="7"/>
  <c r="BF298" i="7"/>
  <c r="BF319" i="7"/>
  <c r="BF320" i="7"/>
  <c r="BF321" i="7"/>
  <c r="F92" i="7"/>
  <c r="BF136" i="7"/>
  <c r="BF149" i="7"/>
  <c r="BF172" i="7"/>
  <c r="BF186" i="7"/>
  <c r="BF187" i="7"/>
  <c r="BF200" i="7"/>
  <c r="BF204" i="7"/>
  <c r="BF212" i="7"/>
  <c r="BF224" i="7"/>
  <c r="BF230" i="7"/>
  <c r="BF231" i="7"/>
  <c r="BF233" i="7"/>
  <c r="BF270" i="7"/>
  <c r="BF272" i="7"/>
  <c r="BF273" i="7"/>
  <c r="BF282" i="7"/>
  <c r="BF304" i="7"/>
  <c r="BF305" i="7"/>
  <c r="BF141" i="7"/>
  <c r="BF144" i="7"/>
  <c r="BF147" i="7"/>
  <c r="BF170" i="7"/>
  <c r="BF174" i="7"/>
  <c r="BF191" i="7"/>
  <c r="BF214" i="7"/>
  <c r="BF232" i="7"/>
  <c r="BF244" i="7"/>
  <c r="BF253" i="7"/>
  <c r="BF284" i="7"/>
  <c r="BF285" i="7"/>
  <c r="BF290" i="7"/>
  <c r="BF291" i="7"/>
  <c r="BF292" i="7"/>
  <c r="BF294" i="7"/>
  <c r="BF307" i="7"/>
  <c r="BF314" i="7"/>
  <c r="BF323" i="7"/>
  <c r="BF324" i="7"/>
  <c r="BF325" i="7"/>
  <c r="BF146" i="7"/>
  <c r="BF158" i="7"/>
  <c r="BF173" i="7"/>
  <c r="BF175" i="7"/>
  <c r="BF179" i="7"/>
  <c r="BF180" i="7"/>
  <c r="BF201" i="7"/>
  <c r="BF202" i="7"/>
  <c r="BF206" i="7"/>
  <c r="BF213" i="7"/>
  <c r="BF219" i="7"/>
  <c r="BF227" i="7"/>
  <c r="BF239" i="7"/>
  <c r="BF240" i="7"/>
  <c r="BF241" i="7"/>
  <c r="BF250" i="7"/>
  <c r="BF251" i="7"/>
  <c r="BF258" i="7"/>
  <c r="BF259" i="7"/>
  <c r="BF266" i="7"/>
  <c r="BF281" i="7"/>
  <c r="BF310" i="7"/>
  <c r="BF317" i="7"/>
  <c r="J92" i="7"/>
  <c r="BF139" i="7"/>
  <c r="BF154" i="7"/>
  <c r="BF168" i="7"/>
  <c r="BF169" i="7"/>
  <c r="BF185" i="7"/>
  <c r="BF189" i="7"/>
  <c r="BF192" i="7"/>
  <c r="BF194" i="7"/>
  <c r="BF205" i="7"/>
  <c r="BF220" i="7"/>
  <c r="BF223" i="7"/>
  <c r="BF242" i="7"/>
  <c r="BF257" i="7"/>
  <c r="BF261" i="7"/>
  <c r="BF265" i="7"/>
  <c r="BF274" i="7"/>
  <c r="BF303" i="7"/>
  <c r="BF311" i="7"/>
  <c r="BF312" i="7"/>
  <c r="BF315" i="7"/>
  <c r="BF318" i="7"/>
  <c r="BF322" i="7"/>
  <c r="BF331" i="7"/>
  <c r="BF332" i="7"/>
  <c r="F92" i="6"/>
  <c r="BF129" i="6"/>
  <c r="BF148" i="6"/>
  <c r="BF149" i="6"/>
  <c r="BF161" i="6"/>
  <c r="BF173" i="6"/>
  <c r="BF174" i="6"/>
  <c r="BF175" i="6"/>
  <c r="BF180" i="6"/>
  <c r="E112" i="6"/>
  <c r="J118" i="6"/>
  <c r="BF141" i="6"/>
  <c r="BF144" i="6"/>
  <c r="F118" i="6"/>
  <c r="BF125" i="6"/>
  <c r="BF154" i="6"/>
  <c r="BF163" i="6"/>
  <c r="BF164" i="6"/>
  <c r="BF172" i="6"/>
  <c r="BF183" i="6"/>
  <c r="J199" i="5"/>
  <c r="J105" i="5" s="1"/>
  <c r="J89" i="6"/>
  <c r="BF132" i="6"/>
  <c r="BF140" i="6"/>
  <c r="BF146" i="6"/>
  <c r="BF155" i="6"/>
  <c r="BF157" i="6"/>
  <c r="BF158" i="6"/>
  <c r="BF159" i="6"/>
  <c r="BF162" i="6"/>
  <c r="BF169" i="6"/>
  <c r="BF171" i="6"/>
  <c r="BF131" i="6"/>
  <c r="BF139" i="6"/>
  <c r="BF160" i="6"/>
  <c r="BF177" i="6"/>
  <c r="BF181" i="6"/>
  <c r="BF182" i="6"/>
  <c r="BF128" i="6"/>
  <c r="BF143" i="6"/>
  <c r="BF151" i="6"/>
  <c r="BF152" i="6"/>
  <c r="BF168" i="6"/>
  <c r="BF176" i="6"/>
  <c r="BF186" i="6"/>
  <c r="J137" i="5"/>
  <c r="J98" i="5" s="1"/>
  <c r="BF127" i="6"/>
  <c r="BF134" i="6"/>
  <c r="BF137" i="6"/>
  <c r="BF145" i="6"/>
  <c r="BF147" i="6"/>
  <c r="BF153" i="6"/>
  <c r="BF156" i="6"/>
  <c r="BF165" i="6"/>
  <c r="BF166" i="6"/>
  <c r="BF167" i="6"/>
  <c r="BF179" i="6"/>
  <c r="BF185" i="6"/>
  <c r="J92" i="6"/>
  <c r="BF126" i="6"/>
  <c r="BF130" i="6"/>
  <c r="BF133" i="6"/>
  <c r="BF142" i="6"/>
  <c r="BF150" i="6"/>
  <c r="BF170" i="6"/>
  <c r="BF178" i="6"/>
  <c r="BF148" i="5"/>
  <c r="BF151" i="5"/>
  <c r="BF159" i="5"/>
  <c r="BF168" i="5"/>
  <c r="BF174" i="5"/>
  <c r="BF175" i="5"/>
  <c r="BF177" i="5"/>
  <c r="BF178" i="5"/>
  <c r="BF179" i="5"/>
  <c r="BF186" i="5"/>
  <c r="BF194" i="5"/>
  <c r="BF203" i="5"/>
  <c r="BF226" i="5"/>
  <c r="BF259" i="5"/>
  <c r="J124" i="4"/>
  <c r="J98" i="4"/>
  <c r="J91" i="5"/>
  <c r="BF139" i="5"/>
  <c r="BF150" i="5"/>
  <c r="BF162" i="5"/>
  <c r="BF189" i="5"/>
  <c r="BF191" i="5"/>
  <c r="BF193" i="5"/>
  <c r="BF195" i="5"/>
  <c r="BF197" i="5"/>
  <c r="BF200" i="5"/>
  <c r="BF210" i="5"/>
  <c r="BF212" i="5"/>
  <c r="BF218" i="5"/>
  <c r="BF225" i="5"/>
  <c r="BF233" i="5"/>
  <c r="BF240" i="5"/>
  <c r="BF249" i="5"/>
  <c r="BF254" i="5"/>
  <c r="BF257" i="5"/>
  <c r="J139" i="4"/>
  <c r="J102" i="4"/>
  <c r="E85" i="5"/>
  <c r="BF140" i="5"/>
  <c r="BF145" i="5"/>
  <c r="BF172" i="5"/>
  <c r="BF183" i="5"/>
  <c r="BF214" i="5"/>
  <c r="BF229" i="5"/>
  <c r="BF230" i="5"/>
  <c r="J89" i="5"/>
  <c r="BF142" i="5"/>
  <c r="BF153" i="5"/>
  <c r="BF155" i="5"/>
  <c r="BF156" i="5"/>
  <c r="BF161" i="5"/>
  <c r="BF164" i="5"/>
  <c r="BF173" i="5"/>
  <c r="BF181" i="5"/>
  <c r="BF204" i="5"/>
  <c r="BF205" i="5"/>
  <c r="BF207" i="5"/>
  <c r="BF208" i="5"/>
  <c r="BF221" i="5"/>
  <c r="BF235" i="5"/>
  <c r="BF236" i="5"/>
  <c r="BF237" i="5"/>
  <c r="BF239" i="5"/>
  <c r="BF243" i="5"/>
  <c r="BF247" i="5"/>
  <c r="BF248" i="5"/>
  <c r="BF255" i="5"/>
  <c r="F132" i="5"/>
  <c r="BF143" i="5"/>
  <c r="BF144" i="5"/>
  <c r="BF146" i="5"/>
  <c r="BF154" i="5"/>
  <c r="BF157" i="5"/>
  <c r="BF166" i="5"/>
  <c r="BF184" i="5"/>
  <c r="BF185" i="5"/>
  <c r="BF190" i="5"/>
  <c r="BF215" i="5"/>
  <c r="BF228" i="5"/>
  <c r="BF234" i="5"/>
  <c r="BF242" i="5"/>
  <c r="BF141" i="5"/>
  <c r="BF160" i="5"/>
  <c r="BF171" i="5"/>
  <c r="BF180" i="5"/>
  <c r="BF182" i="5"/>
  <c r="BF188" i="5"/>
  <c r="BF192" i="5"/>
  <c r="BF258" i="5"/>
  <c r="BF152" i="5"/>
  <c r="BF163" i="5"/>
  <c r="BF165" i="5"/>
  <c r="BF169" i="5"/>
  <c r="BF170" i="5"/>
  <c r="BF187" i="5"/>
  <c r="BF202" i="5"/>
  <c r="BF216" i="5"/>
  <c r="BF220" i="5"/>
  <c r="BF223" i="5"/>
  <c r="BF238" i="5"/>
  <c r="BF245" i="5"/>
  <c r="BF251" i="5"/>
  <c r="F91" i="5"/>
  <c r="BF138" i="5"/>
  <c r="BF147" i="5"/>
  <c r="BF201" i="5"/>
  <c r="BF209" i="5"/>
  <c r="BF213" i="5"/>
  <c r="BF217" i="5"/>
  <c r="BF224" i="5"/>
  <c r="BF231" i="5"/>
  <c r="BF232" i="5"/>
  <c r="BF250" i="5"/>
  <c r="BF253" i="5"/>
  <c r="BK128" i="3"/>
  <c r="BK138" i="3"/>
  <c r="J138" i="3" s="1"/>
  <c r="J101" i="3" s="1"/>
  <c r="J89" i="4"/>
  <c r="J118" i="4"/>
  <c r="BF126" i="4"/>
  <c r="BF130" i="4"/>
  <c r="BF142" i="4"/>
  <c r="BF144" i="4"/>
  <c r="BF145" i="4"/>
  <c r="BF148" i="4"/>
  <c r="BF150" i="4"/>
  <c r="BF159" i="4"/>
  <c r="BF128" i="4"/>
  <c r="BF132" i="4"/>
  <c r="BF146" i="4"/>
  <c r="BF149" i="4"/>
  <c r="BF153" i="4"/>
  <c r="BF161" i="4"/>
  <c r="F118" i="4"/>
  <c r="BF131" i="4"/>
  <c r="BF134" i="4"/>
  <c r="BF137" i="4"/>
  <c r="BF147" i="4"/>
  <c r="BF160" i="4"/>
  <c r="F119" i="4"/>
  <c r="BF133" i="4"/>
  <c r="BF143" i="4"/>
  <c r="BF152" i="4"/>
  <c r="BF155" i="4"/>
  <c r="BF136" i="4"/>
  <c r="BF141" i="4"/>
  <c r="BF151" i="4"/>
  <c r="BF157" i="4"/>
  <c r="BF125" i="4"/>
  <c r="BF135" i="4"/>
  <c r="BF140" i="4"/>
  <c r="BF154" i="4"/>
  <c r="BF156" i="4"/>
  <c r="BF162" i="4"/>
  <c r="E85" i="4"/>
  <c r="BF158" i="4"/>
  <c r="J162" i="2"/>
  <c r="J102" i="2" s="1"/>
  <c r="E115" i="3"/>
  <c r="BF140" i="3"/>
  <c r="BF153" i="3"/>
  <c r="BF154" i="3"/>
  <c r="BF173" i="3"/>
  <c r="BF175" i="3"/>
  <c r="BF177" i="3"/>
  <c r="BF144" i="3"/>
  <c r="BF145" i="3"/>
  <c r="BF152" i="3"/>
  <c r="BF160" i="3"/>
  <c r="BF163" i="3"/>
  <c r="BF165" i="3"/>
  <c r="BF167" i="3"/>
  <c r="F92" i="3"/>
  <c r="J121" i="3"/>
  <c r="BF136" i="3"/>
  <c r="BF137" i="3"/>
  <c r="BF150" i="3"/>
  <c r="BF161" i="3"/>
  <c r="BF166" i="3"/>
  <c r="BF130" i="3"/>
  <c r="BF132" i="3"/>
  <c r="BF133" i="3"/>
  <c r="BF142" i="3"/>
  <c r="BF143" i="3"/>
  <c r="BF162" i="3"/>
  <c r="BF131" i="3"/>
  <c r="BF151" i="3"/>
  <c r="BF158" i="3"/>
  <c r="BF168" i="3"/>
  <c r="BF169" i="3"/>
  <c r="BF172" i="3"/>
  <c r="BF174" i="3"/>
  <c r="BF179" i="3"/>
  <c r="BF180" i="3"/>
  <c r="BF183" i="3"/>
  <c r="F91" i="3"/>
  <c r="BF146" i="3"/>
  <c r="BF147" i="3"/>
  <c r="BF149" i="3"/>
  <c r="BF157" i="3"/>
  <c r="BF178" i="3"/>
  <c r="BF141" i="3"/>
  <c r="BF156" i="3"/>
  <c r="BF170" i="3"/>
  <c r="BF176" i="3"/>
  <c r="J89" i="3"/>
  <c r="BF134" i="3"/>
  <c r="BF135" i="3"/>
  <c r="BF159" i="3"/>
  <c r="BF171" i="3"/>
  <c r="BF181" i="3"/>
  <c r="BF182" i="3"/>
  <c r="BB95" i="1"/>
  <c r="AV95" i="1"/>
  <c r="AZ95" i="1"/>
  <c r="E85" i="2"/>
  <c r="J89" i="2"/>
  <c r="F91" i="2"/>
  <c r="J91" i="2"/>
  <c r="F92" i="2"/>
  <c r="BF125" i="2"/>
  <c r="BF126" i="2"/>
  <c r="BF127" i="2"/>
  <c r="BF128" i="2"/>
  <c r="BF129" i="2"/>
  <c r="BF130" i="2"/>
  <c r="BF131" i="2"/>
  <c r="BF132" i="2"/>
  <c r="BF133" i="2"/>
  <c r="BF134" i="2"/>
  <c r="BF135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158" i="2"/>
  <c r="BF160" i="2"/>
  <c r="BF163" i="2"/>
  <c r="BF164" i="2"/>
  <c r="BF165" i="2"/>
  <c r="BD95" i="1"/>
  <c r="BC95" i="1"/>
  <c r="J33" i="3"/>
  <c r="AV96" i="1" s="1"/>
  <c r="F36" i="5"/>
  <c r="BC98" i="1" s="1"/>
  <c r="F35" i="7"/>
  <c r="BB100" i="1" s="1"/>
  <c r="F36" i="3"/>
  <c r="BC96" i="1" s="1"/>
  <c r="F37" i="5"/>
  <c r="BD98" i="1" s="1"/>
  <c r="F35" i="8"/>
  <c r="BB101" i="1" s="1"/>
  <c r="F37" i="3"/>
  <c r="BD96" i="1" s="1"/>
  <c r="F35" i="5"/>
  <c r="BB98" i="1" s="1"/>
  <c r="F36" i="7"/>
  <c r="BC100" i="1" s="1"/>
  <c r="F36" i="4"/>
  <c r="BC97" i="1" s="1"/>
  <c r="F37" i="4"/>
  <c r="BD97" i="1" s="1"/>
  <c r="J33" i="6"/>
  <c r="AV99" i="1" s="1"/>
  <c r="F36" i="6"/>
  <c r="BC99" i="1" s="1"/>
  <c r="F36" i="8"/>
  <c r="BC101" i="1" s="1"/>
  <c r="J33" i="4"/>
  <c r="AV97" i="1" s="1"/>
  <c r="J33" i="5"/>
  <c r="AV98" i="1" s="1"/>
  <c r="F37" i="7"/>
  <c r="BD100" i="1" s="1"/>
  <c r="F35" i="3"/>
  <c r="BB96" i="1" s="1"/>
  <c r="F33" i="6"/>
  <c r="AZ99" i="1" s="1"/>
  <c r="F35" i="6"/>
  <c r="BB99" i="1" s="1"/>
  <c r="F37" i="8"/>
  <c r="BD101" i="1" s="1"/>
  <c r="F33" i="4"/>
  <c r="AZ97" i="1" s="1"/>
  <c r="F35" i="4"/>
  <c r="BB97" i="1" s="1"/>
  <c r="F37" i="6"/>
  <c r="BD99" i="1" s="1"/>
  <c r="J33" i="7"/>
  <c r="AV100" i="1"/>
  <c r="F33" i="3"/>
  <c r="AZ96" i="1" s="1"/>
  <c r="F33" i="5"/>
  <c r="AZ98" i="1" s="1"/>
  <c r="F33" i="7"/>
  <c r="AZ100" i="1" s="1"/>
  <c r="BK142" i="8" l="1"/>
  <c r="J142" i="8" s="1"/>
  <c r="J100" i="8" s="1"/>
  <c r="BK162" i="7"/>
  <c r="J162" i="7" s="1"/>
  <c r="J103" i="7" s="1"/>
  <c r="P122" i="2"/>
  <c r="AU95" i="1"/>
  <c r="R198" i="5"/>
  <c r="R136" i="5"/>
  <c r="P125" i="3"/>
  <c r="AU96" i="1"/>
  <c r="P162" i="7"/>
  <c r="T125" i="8"/>
  <c r="P136" i="5"/>
  <c r="T198" i="5"/>
  <c r="T135" i="5" s="1"/>
  <c r="P122" i="4"/>
  <c r="AU97" i="1" s="1"/>
  <c r="BK135" i="6"/>
  <c r="T123" i="2"/>
  <c r="T122" i="2" s="1"/>
  <c r="P198" i="5"/>
  <c r="R125" i="8"/>
  <c r="BK123" i="2"/>
  <c r="J123" i="2" s="1"/>
  <c r="J97" i="2" s="1"/>
  <c r="R138" i="3"/>
  <c r="R125" i="3"/>
  <c r="BK123" i="4"/>
  <c r="J123" i="4" s="1"/>
  <c r="J97" i="4" s="1"/>
  <c r="BK198" i="5"/>
  <c r="J198" i="5" s="1"/>
  <c r="J104" i="5" s="1"/>
  <c r="T162" i="7"/>
  <c r="T131" i="7"/>
  <c r="P132" i="7"/>
  <c r="P131" i="7" s="1"/>
  <c r="AU100" i="1" s="1"/>
  <c r="R132" i="7"/>
  <c r="R131" i="7" s="1"/>
  <c r="T136" i="5"/>
  <c r="P125" i="8"/>
  <c r="AU101" i="1" s="1"/>
  <c r="T138" i="3"/>
  <c r="T125" i="3"/>
  <c r="T123" i="4"/>
  <c r="T122" i="4" s="1"/>
  <c r="R123" i="2"/>
  <c r="R122" i="2"/>
  <c r="BK136" i="5"/>
  <c r="J136" i="5" s="1"/>
  <c r="J97" i="5" s="1"/>
  <c r="P135" i="6"/>
  <c r="P122" i="6"/>
  <c r="AU99" i="1" s="1"/>
  <c r="T135" i="6"/>
  <c r="T122" i="6"/>
  <c r="BK123" i="6"/>
  <c r="J123" i="6" s="1"/>
  <c r="J97" i="6" s="1"/>
  <c r="BK125" i="8"/>
  <c r="J125" i="8"/>
  <c r="J96" i="8" s="1"/>
  <c r="J128" i="8"/>
  <c r="J99" i="8" s="1"/>
  <c r="BK125" i="3"/>
  <c r="J125" i="3"/>
  <c r="J96" i="3" s="1"/>
  <c r="J128" i="3"/>
  <c r="J99" i="3"/>
  <c r="F34" i="3"/>
  <c r="BA96" i="1" s="1"/>
  <c r="F34" i="6"/>
  <c r="BA99" i="1" s="1"/>
  <c r="J34" i="8"/>
  <c r="AW101" i="1" s="1"/>
  <c r="F34" i="4"/>
  <c r="BA97" i="1" s="1"/>
  <c r="J34" i="6"/>
  <c r="AW99" i="1" s="1"/>
  <c r="AT99" i="1" s="1"/>
  <c r="J33" i="8"/>
  <c r="AV101" i="1" s="1"/>
  <c r="J34" i="4"/>
  <c r="AW97" i="1" s="1"/>
  <c r="AT97" i="1" s="1"/>
  <c r="F34" i="7"/>
  <c r="BA100" i="1" s="1"/>
  <c r="F34" i="2"/>
  <c r="BA95" i="1" s="1"/>
  <c r="F33" i="8"/>
  <c r="AZ101" i="1" s="1"/>
  <c r="AZ94" i="1" s="1"/>
  <c r="W29" i="1" s="1"/>
  <c r="J34" i="2"/>
  <c r="AW95" i="1" s="1"/>
  <c r="AT95" i="1" s="1"/>
  <c r="F34" i="8"/>
  <c r="BA101" i="1" s="1"/>
  <c r="J34" i="3"/>
  <c r="AW96" i="1"/>
  <c r="AT96" i="1" s="1"/>
  <c r="J34" i="7"/>
  <c r="AW100" i="1" s="1"/>
  <c r="AT100" i="1" s="1"/>
  <c r="F34" i="5"/>
  <c r="BA98" i="1" s="1"/>
  <c r="BD94" i="1"/>
  <c r="W33" i="1" s="1"/>
  <c r="BC94" i="1"/>
  <c r="W32" i="1" s="1"/>
  <c r="J34" i="5"/>
  <c r="AW98" i="1" s="1"/>
  <c r="AT98" i="1" s="1"/>
  <c r="BB94" i="1"/>
  <c r="W31" i="1" s="1"/>
  <c r="R135" i="5" l="1"/>
  <c r="BK131" i="7"/>
  <c r="J131" i="7" s="1"/>
  <c r="J96" i="7" s="1"/>
  <c r="BK122" i="6"/>
  <c r="J122" i="6"/>
  <c r="J96" i="6"/>
  <c r="P135" i="5"/>
  <c r="AU98" i="1" s="1"/>
  <c r="AU94" i="1" s="1"/>
  <c r="BK122" i="2"/>
  <c r="J122" i="2" s="1"/>
  <c r="J30" i="2" s="1"/>
  <c r="AG95" i="1" s="1"/>
  <c r="BK135" i="5"/>
  <c r="J135" i="5" s="1"/>
  <c r="J96" i="5" s="1"/>
  <c r="J135" i="6"/>
  <c r="J99" i="6"/>
  <c r="BK122" i="4"/>
  <c r="J122" i="4" s="1"/>
  <c r="J96" i="4" s="1"/>
  <c r="AT101" i="1"/>
  <c r="J30" i="7"/>
  <c r="AG100" i="1" s="1"/>
  <c r="AN100" i="1" s="1"/>
  <c r="AV94" i="1"/>
  <c r="AK29" i="1" s="1"/>
  <c r="AY94" i="1"/>
  <c r="J30" i="8"/>
  <c r="AG101" i="1"/>
  <c r="J30" i="3"/>
  <c r="AG96" i="1" s="1"/>
  <c r="AX94" i="1"/>
  <c r="BA94" i="1"/>
  <c r="W30" i="1" s="1"/>
  <c r="J39" i="8" l="1"/>
  <c r="J39" i="2"/>
  <c r="J96" i="2"/>
  <c r="J39" i="7"/>
  <c r="J39" i="3"/>
  <c r="AN96" i="1"/>
  <c r="AN95" i="1"/>
  <c r="AN101" i="1"/>
  <c r="J30" i="5"/>
  <c r="AG98" i="1" s="1"/>
  <c r="AN98" i="1" s="1"/>
  <c r="AW94" i="1"/>
  <c r="AK30" i="1" s="1"/>
  <c r="J30" i="6"/>
  <c r="AG99" i="1" s="1"/>
  <c r="J30" i="4"/>
  <c r="AG97" i="1" s="1"/>
  <c r="AN97" i="1" s="1"/>
  <c r="J39" i="6" l="1"/>
  <c r="J39" i="4"/>
  <c r="J39" i="5"/>
  <c r="AN99" i="1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<sst xmlns="http://schemas.openxmlformats.org/spreadsheetml/2006/main" count="10102" uniqueCount="1966">
  <si>
    <t>Export Komplet</t>
  </si>
  <si>
    <t/>
  </si>
  <si>
    <t>2.0</t>
  </si>
  <si>
    <t>False</t>
  </si>
  <si>
    <t>{51c3391a-8c25-4701-892a-ea2a7bae9f7f}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</si>
  <si>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</si>
  <si>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</si>
  <si>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</si>
  <si>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</si>
  <si>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</si>
  <si>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Kód:</t>
  </si>
  <si>
    <t>21-05-20</t>
  </si>
  <si>
    <t>Stavba:</t>
  </si>
  <si>
    <t>Zníženie Energetickej Náročnosti spoločnej budovy OcÚ a KD Kladzany</t>
  </si>
  <si>
    <t>JKSO:</t>
  </si>
  <si>
    <t>KS:</t>
  </si>
  <si>
    <t>Miesto:</t>
  </si>
  <si>
    <t>Kladzany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</si>
  <si>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</si>
  <si>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</si>
  <si>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</si>
  <si>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</si>
  <si>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</si>
  <si>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</si>
  <si>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</si>
  <si>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</si>
  <si>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Spracovateľ:</t>
  </si>
  <si>
    <t>Architekt Dzurco sro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</si>
  <si>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</si>
  <si>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</si>
  <si>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</si>
  <si>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</si>
  <si>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</si>
  <si>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</si>
  <si>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</si>
  <si>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</si>
  <si>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</si>
  <si>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</si>
  <si>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</si>
  <si>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</si>
  <si>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</si>
  <si>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</si>
  <si>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</si>
  <si>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</si>
  <si>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</si>
  <si>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</si>
  <si>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</si>
  <si>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</si>
  <si>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</si>
  <si>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</si>
  <si>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</si>
  <si>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</si>
  <si>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</si>
  <si>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</si>
  <si>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</si>
  <si>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</si>
  <si>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</si>
  <si>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</si>
  <si>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</si>
  <si>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</si>
  <si>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</si>
  <si>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</si>
  <si>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</si>
  <si>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</si>
  <si>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</si>
  <si>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</si>
  <si>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</si>
  <si>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</si>
  <si>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</si>
  <si>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</si>
  <si>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</si>
  <si>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</si>
  <si>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</si>
  <si>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</si>
  <si>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</si>
  <si>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Zateplenie Fasády</t>
  </si>
  <si>
    <t>STA</t>
  </si>
  <si>
    <t>1</t>
  </si>
  <si>
    <t>{6e550ddc-28a0-4631-a686-305ba35b5197}</t>
  </si>
  <si>
    <t>02</t>
  </si>
  <si>
    <t>Zateplenie Strechy</t>
  </si>
  <si>
    <t>{3944bd29-d596-4228-a73f-d5f5f09f0adc}</t>
  </si>
  <si>
    <t>03</t>
  </si>
  <si>
    <t>Zateplenie Výplní otvorov</t>
  </si>
  <si>
    <t>{f209c159-12c3-4ae7-b4c1-555e3e447abe}</t>
  </si>
  <si>
    <t>04</t>
  </si>
  <si>
    <t>Ostatné stavebné práce</t>
  </si>
  <si>
    <t>{60e17269-3a63-4e46-88b3-433996151a17}</t>
  </si>
  <si>
    <t>05</t>
  </si>
  <si>
    <t>VZT</t>
  </si>
  <si>
    <t>{3232d1b0-650f-457e-9cf3-8eeffbad9218}</t>
  </si>
  <si>
    <t>06</t>
  </si>
  <si>
    <t>UVK</t>
  </si>
  <si>
    <t>{09672d03-229d-44be-aed3-62da21dce677}</t>
  </si>
  <si>
    <t>07</t>
  </si>
  <si>
    <t>Elektroinštalácia a bleskozvod</t>
  </si>
  <si>
    <t>{0a657ee3-1550-4d3f-946a-0be281d224db}</t>
  </si>
  <si>
    <t>KRYCÍ LIST ROZPOČTU</t>
  </si>
  <si>
    <t>Objekt:</t>
  </si>
  <si>
    <t>01 - Zateplenie Fasády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</si>
  <si>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</si>
  <si>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</si>
  <si>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</si>
  <si>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</si>
  <si>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</si>
  <si>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</si>
  <si>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</si>
  <si>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</si>
  <si>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</si>
  <si>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</si>
  <si>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</si>
  <si>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</si>
  <si>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</si>
  <si>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</si>
  <si>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</si>
  <si>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</si>
  <si>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</si>
  <si>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</si>
  <si>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</si>
  <si>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</si>
  <si>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</si>
  <si>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</si>
  <si>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</si>
  <si>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</si>
  <si>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</si>
  <si>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</si>
  <si>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</si>
  <si>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</si>
  <si>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</si>
  <si>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622421512.S</t>
  </si>
  <si>
    <t>Oprava vonkajších omietok stien zo suchých zmesí, hladkých, členitosť I, opravovaná plocha nad 40% do 50%</t>
  </si>
  <si>
    <t>m2</t>
  </si>
  <si>
    <t>4</t>
  </si>
  <si>
    <t>2</t>
  </si>
  <si>
    <t>1606151072</t>
  </si>
  <si>
    <t>622461053.S</t>
  </si>
  <si>
    <t>Vonkajšia omietka stien pastovitá silikónová roztieraná, hr. 2 mm</t>
  </si>
  <si>
    <t>988280625</t>
  </si>
  <si>
    <t>3</t>
  </si>
  <si>
    <t>622461281.S</t>
  </si>
  <si>
    <t>Vonkajšia omietka stien pastovitá dekoratívna mozaiková, mramorové zrná, strednozrnná</t>
  </si>
  <si>
    <t>-2121326593</t>
  </si>
  <si>
    <t>622481119.S</t>
  </si>
  <si>
    <t>Potiahnutie vonkajších stien sklotextílnou mriežkou s celoplošným prilepením</t>
  </si>
  <si>
    <t>-1926830391</t>
  </si>
  <si>
    <t>5</t>
  </si>
  <si>
    <t>625250550.S</t>
  </si>
  <si>
    <t>585787988</t>
  </si>
  <si>
    <t>625250613.S</t>
  </si>
  <si>
    <t>1212817281</t>
  </si>
  <si>
    <t>7</t>
  </si>
  <si>
    <t>625251646.P1</t>
  </si>
  <si>
    <t>-61912698</t>
  </si>
  <si>
    <t>8</t>
  </si>
  <si>
    <t>625251646.P2</t>
  </si>
  <si>
    <t>1663323567</t>
  </si>
  <si>
    <t>9</t>
  </si>
  <si>
    <t>625251658.P3</t>
  </si>
  <si>
    <t>1027679925</t>
  </si>
  <si>
    <t>10</t>
  </si>
  <si>
    <t>625250711.S</t>
  </si>
  <si>
    <t>-2128480339</t>
  </si>
  <si>
    <t>11</t>
  </si>
  <si>
    <t>625250701.S</t>
  </si>
  <si>
    <t>-152085561</t>
  </si>
  <si>
    <t>Ostatné konštrukcie a práce-búranie</t>
  </si>
  <si>
    <t>12</t>
  </si>
  <si>
    <t>941941031.S</t>
  </si>
  <si>
    <t>Montáž lešenia ľahkého pracovného radového s podlahami šírky od 0,80 do 1,00 m, výšky do 10 m</t>
  </si>
  <si>
    <t>751579315</t>
  </si>
  <si>
    <t>13</t>
  </si>
  <si>
    <t>941941191.S</t>
  </si>
  <si>
    <t>Príplatok za prvý a každý ďalší i začatý mesiac použitia lešenia ľahkého pracovného radového s podlahami šírky od 0,80 do 1,00 m, výšky do 10 m</t>
  </si>
  <si>
    <t>1845946747</t>
  </si>
  <si>
    <t>14</t>
  </si>
  <si>
    <t>941941831.S</t>
  </si>
  <si>
    <t>Demontáž lešenia ľahkého pracovného radového s podlahami šírky nad 0,80 do 1,00 m, výšky do 10 m</t>
  </si>
  <si>
    <t>175061136</t>
  </si>
  <si>
    <t>15</t>
  </si>
  <si>
    <t>944944103.S</t>
  </si>
  <si>
    <t>Ochranná sieť na boku lešenia</t>
  </si>
  <si>
    <t>-1603766721</t>
  </si>
  <si>
    <t>16</t>
  </si>
  <si>
    <t>944944803.S</t>
  </si>
  <si>
    <t>Demontáž ochrannej siete na boku lešenia</t>
  </si>
  <si>
    <t>-1934539360</t>
  </si>
  <si>
    <t>17</t>
  </si>
  <si>
    <t>952903012.S</t>
  </si>
  <si>
    <t>Čistenie fasád tlakovou vodou od prachu, usadenín a pavučín z lešenia, pojazdnej plošiny</t>
  </si>
  <si>
    <t>-1506175425</t>
  </si>
  <si>
    <t>18</t>
  </si>
  <si>
    <t>953945315.S</t>
  </si>
  <si>
    <t>Hliníkový soklový profil šírky 163 mm</t>
  </si>
  <si>
    <t>m</t>
  </si>
  <si>
    <t>-175327788</t>
  </si>
  <si>
    <t>19</t>
  </si>
  <si>
    <t>953945351.S</t>
  </si>
  <si>
    <t>Hliníkový rohový ochranný profil s integrovanou mriežkou</t>
  </si>
  <si>
    <t>1429332846</t>
  </si>
  <si>
    <t>953995406.S</t>
  </si>
  <si>
    <t>Okenný a dverový začisťovací profil</t>
  </si>
  <si>
    <t>-226979906</t>
  </si>
  <si>
    <t>21</t>
  </si>
  <si>
    <t>953995411.S</t>
  </si>
  <si>
    <t>Nadokenný profil so skrytou okapničkou</t>
  </si>
  <si>
    <t>-96565448</t>
  </si>
  <si>
    <t>22</t>
  </si>
  <si>
    <t>953995427.S</t>
  </si>
  <si>
    <t>Dilatačný profil typ E - priebežný</t>
  </si>
  <si>
    <t>-1181930354</t>
  </si>
  <si>
    <t>23</t>
  </si>
  <si>
    <t>953995431.S</t>
  </si>
  <si>
    <t>Ukončovací profil v rovine (styk dvoch konštrukčných systémov)</t>
  </si>
  <si>
    <t>-1970694705</t>
  </si>
  <si>
    <t>24</t>
  </si>
  <si>
    <t>973011191.S</t>
  </si>
  <si>
    <t>Vysekanie kapsy v stenách a stropoch z ľahkých betónov do 150x150x100 mm,  -0,00200t</t>
  </si>
  <si>
    <t>ks</t>
  </si>
  <si>
    <t>-1504982976</t>
  </si>
  <si>
    <t>25</t>
  </si>
  <si>
    <t>978036161.S</t>
  </si>
  <si>
    <t>Otlčenie omietok šľachtených a pod., vonkajších brizolitových, v rozsahu do 50 %,  -0,02900t</t>
  </si>
  <si>
    <t>768882280</t>
  </si>
  <si>
    <t>26</t>
  </si>
  <si>
    <t>978059631.S</t>
  </si>
  <si>
    <t>Odsekanie a odobratie obkladov stien z obkladačiek vonkajších vrátane podkladovej omietky nad 2 m2,  -0,08900t</t>
  </si>
  <si>
    <t>882686983</t>
  </si>
  <si>
    <t>27</t>
  </si>
  <si>
    <t>979011111.S</t>
  </si>
  <si>
    <t>Zvislá doprava sutiny a vybúraných hmôt za prvé podlažie nad alebo pod základným podlažím</t>
  </si>
  <si>
    <t>t</t>
  </si>
  <si>
    <t>-1864124508</t>
  </si>
  <si>
    <t>28</t>
  </si>
  <si>
    <t>979011121.S</t>
  </si>
  <si>
    <t>Zvislá doprava sutiny a vybúraných hmôt za každé ďalšie podlažie</t>
  </si>
  <si>
    <t>1528794969</t>
  </si>
  <si>
    <t>29</t>
  </si>
  <si>
    <t>979081111.S</t>
  </si>
  <si>
    <t>Odvoz sutiny a vybúraných hmôt na skládku do 1 km</t>
  </si>
  <si>
    <t>580716695</t>
  </si>
  <si>
    <t>30</t>
  </si>
  <si>
    <t>979081121.S</t>
  </si>
  <si>
    <t>Odvoz sutiny a vybúraných hmôt na skládku za každý ďalší 1 km</t>
  </si>
  <si>
    <t>1792644178</t>
  </si>
  <si>
    <t>31</t>
  </si>
  <si>
    <t>979082111.S</t>
  </si>
  <si>
    <t>Vnútrostavenisková doprava sutiny a vybúraných hmôt do 10 m</t>
  </si>
  <si>
    <t>-1756017458</t>
  </si>
  <si>
    <t>32</t>
  </si>
  <si>
    <t>979082121.S</t>
  </si>
  <si>
    <t>Vnútrostavenisková doprava sutiny a vybúraných hmôt za každých ďalších 5 m</t>
  </si>
  <si>
    <t>-700952679</t>
  </si>
  <si>
    <t>33</t>
  </si>
  <si>
    <t>979089012.S</t>
  </si>
  <si>
    <t>Poplatok za skladovanie - betón, tehly, dlaždice (17 01) ostatné</t>
  </si>
  <si>
    <t>86628591</t>
  </si>
  <si>
    <t>99</t>
  </si>
  <si>
    <t>Presun hmôt HSV</t>
  </si>
  <si>
    <t>34</t>
  </si>
  <si>
    <t>999281111.S</t>
  </si>
  <si>
    <t>Presun hmôt pre opravy a údržbu objektov vrátane vonkajších plášťov výšky do 25 m</t>
  </si>
  <si>
    <t>1740819678</t>
  </si>
  <si>
    <t>PSV</t>
  </si>
  <si>
    <t>Práce a dodávky PSV</t>
  </si>
  <si>
    <t>767</t>
  </si>
  <si>
    <t>Konštrukcie doplnkové kovové</t>
  </si>
  <si>
    <t>35</t>
  </si>
  <si>
    <t>767585112</t>
  </si>
  <si>
    <t>Montáž mriežok VZT 400x400 mm</t>
  </si>
  <si>
    <t>-312069181</t>
  </si>
  <si>
    <t>36</t>
  </si>
  <si>
    <t>5534371552</t>
  </si>
  <si>
    <t>Vetracia mriežka - plastová 400x400 mm</t>
  </si>
  <si>
    <t>-2000956141</t>
  </si>
  <si>
    <t>37</t>
  </si>
  <si>
    <t>767584811</t>
  </si>
  <si>
    <t>Demontáž mriežky VZT</t>
  </si>
  <si>
    <t>1096968069</t>
  </si>
  <si>
    <t>02 - Zateplenie Strechy</t>
  </si>
  <si>
    <t>D6 - Práce PSV</t>
  </si>
  <si>
    <t xml:space="preserve">    D15 - KONŠTRUKCIE KLAMPIARSKE</t>
  </si>
  <si>
    <t xml:space="preserve">    762 - Konštrukcie tesárske</t>
  </si>
  <si>
    <t xml:space="preserve">    712 - Izolácie striech</t>
  </si>
  <si>
    <t xml:space="preserve">    713 - Izolácie tepelné strechy</t>
  </si>
  <si>
    <t xml:space="preserve">    764 - Konštrukcie klampiarske</t>
  </si>
  <si>
    <t>D6</t>
  </si>
  <si>
    <t>Práce PSV</t>
  </si>
  <si>
    <t>D15</t>
  </si>
  <si>
    <t>KONŠTRUKCIE KLAMPIARSKE</t>
  </si>
  <si>
    <t>959941142.S</t>
  </si>
  <si>
    <t>Chemická kotva s kotevným svorníkom tesnená chemickou ampulkou do betónu, ŽB, kameňa, s vyvŕtaním otvoru M20/100/500 mm</t>
  </si>
  <si>
    <t>-1680578305</t>
  </si>
  <si>
    <t>43</t>
  </si>
  <si>
    <t>1096796440</t>
  </si>
  <si>
    <t>44</t>
  </si>
  <si>
    <t>449748518</t>
  </si>
  <si>
    <t>45</t>
  </si>
  <si>
    <t>-1372245797</t>
  </si>
  <si>
    <t>46</t>
  </si>
  <si>
    <t>134508305</t>
  </si>
  <si>
    <t>47</t>
  </si>
  <si>
    <t>162544859</t>
  </si>
  <si>
    <t>48</t>
  </si>
  <si>
    <t>-564072210</t>
  </si>
  <si>
    <t>49</t>
  </si>
  <si>
    <t>1199311670</t>
  </si>
  <si>
    <t>762</t>
  </si>
  <si>
    <t>Konštrukcie tesárske</t>
  </si>
  <si>
    <t>712991040.S</t>
  </si>
  <si>
    <t>Montáž podkladnej konštrukcie z OSB dosiek na atike šírky 411 - 620 mm pod klampiarske konštrukcie</t>
  </si>
  <si>
    <t>-464227333</t>
  </si>
  <si>
    <t>M</t>
  </si>
  <si>
    <t>311690001000.Sp</t>
  </si>
  <si>
    <t>Rozperný nit- skrutka 6,3x50 mm do betónu</t>
  </si>
  <si>
    <t>1263302042</t>
  </si>
  <si>
    <t>607260000240.S</t>
  </si>
  <si>
    <t>Doska OSB nebrúsená hr. 15 mm</t>
  </si>
  <si>
    <t>-817380386</t>
  </si>
  <si>
    <t>6051271100</t>
  </si>
  <si>
    <t>Dosky a fošne omietané SM/JD akosť I hr. 25 mm</t>
  </si>
  <si>
    <t>m3</t>
  </si>
  <si>
    <t>-636259654</t>
  </si>
  <si>
    <t>762332130.S</t>
  </si>
  <si>
    <t>Montáž viazaných konštrukcií krovov striech z reziva priemernej plochy 224 - 288 cm2</t>
  </si>
  <si>
    <t>-457082759</t>
  </si>
  <si>
    <t>605120009800.S</t>
  </si>
  <si>
    <t>Hranoly zo smrekovca neopracované hranené akosť II dĺ. 4000-6500 mm, hr. 150 mm, š. 180mm</t>
  </si>
  <si>
    <t>1031501314</t>
  </si>
  <si>
    <t>762395000.S</t>
  </si>
  <si>
    <t>Spojovacie prostriedky pre viazané konštrukcie krovov, debnenie a laťovanie, nadstrešné konštr., spádové kliny - svorky, dosky, klince, pásová oceľ, vruty</t>
  </si>
  <si>
    <t>-1624242826</t>
  </si>
  <si>
    <t>998762102.S</t>
  </si>
  <si>
    <t>Presun hmôt pre konštrukcie tesárske v objektoch výšky do 12 m</t>
  </si>
  <si>
    <t>kpl</t>
  </si>
  <si>
    <t>511051920</t>
  </si>
  <si>
    <t>712</t>
  </si>
  <si>
    <t>Izolácie striech</t>
  </si>
  <si>
    <t>712370030.S</t>
  </si>
  <si>
    <t>Zhotovenie povlakovej krytiny striech plochých do 10° PVC-P fóliou prikotvením s lepením spoju</t>
  </si>
  <si>
    <t>-729272374</t>
  </si>
  <si>
    <t>283220002600.S</t>
  </si>
  <si>
    <t>1356913754</t>
  </si>
  <si>
    <t>311970001100.S</t>
  </si>
  <si>
    <t>Kotviaci prvok do betónu 6,1 mm, oceľový</t>
  </si>
  <si>
    <t>-1780437754</t>
  </si>
  <si>
    <t>712990040</t>
  </si>
  <si>
    <t>Položenie geotextílie vodorovne alebo zvislo na strechy ploché do 10°</t>
  </si>
  <si>
    <t>670701638</t>
  </si>
  <si>
    <t>693110004500.S</t>
  </si>
  <si>
    <t>919684410</t>
  </si>
  <si>
    <t>998712103.S</t>
  </si>
  <si>
    <t>Presun hmôt pre izoláciu povlakovej krytiny v objektoch výšky nad 12 do 24 m</t>
  </si>
  <si>
    <t>-369180281</t>
  </si>
  <si>
    <t>713</t>
  </si>
  <si>
    <t>Izolácie tepelné strechy</t>
  </si>
  <si>
    <t>713112111.S</t>
  </si>
  <si>
    <t>Montáž tepelnej izolácie stropov polystyrénom, vrchom kladenou voľne</t>
  </si>
  <si>
    <t>-334966590</t>
  </si>
  <si>
    <t>283750002100.S</t>
  </si>
  <si>
    <t>412711014</t>
  </si>
  <si>
    <t>713111111.S</t>
  </si>
  <si>
    <t>Montáž tepelnej izolácie stropov minerálnou vlnou, vrchom kladenou voľne</t>
  </si>
  <si>
    <t>542868053</t>
  </si>
  <si>
    <t>6313670434</t>
  </si>
  <si>
    <t>1005478638</t>
  </si>
  <si>
    <t>6313670430</t>
  </si>
  <si>
    <t>-1291371258</t>
  </si>
  <si>
    <t>713116449.SP</t>
  </si>
  <si>
    <t>Montáž tepelnej izolácie stropov striekanou PUR penou hr. 360 mm</t>
  </si>
  <si>
    <t>-1562689028</t>
  </si>
  <si>
    <t>231710000909.SP</t>
  </si>
  <si>
    <t>-859052783</t>
  </si>
  <si>
    <t>998713102.S</t>
  </si>
  <si>
    <t>Presun hmôt pre izolácie tepelné v objektoch výšky nad 6 m do 12 m</t>
  </si>
  <si>
    <t>-1083070462</t>
  </si>
  <si>
    <t>764</t>
  </si>
  <si>
    <t>Konštrukcie klampiarske</t>
  </si>
  <si>
    <t>725.2</t>
  </si>
  <si>
    <t>Sklepanie nerovnosti a falcov plechovej krytiny</t>
  </si>
  <si>
    <t>-729051576</t>
  </si>
  <si>
    <t>764359221.1</t>
  </si>
  <si>
    <t>Kotlík žľabový z lakoplastovaného plechu, priemer 100 mm,</t>
  </si>
  <si>
    <t>1046318743</t>
  </si>
  <si>
    <t>764359221.2</t>
  </si>
  <si>
    <t>Kotlík žľabový z lakoplastovaného plechu, priemer 50 mm,</t>
  </si>
  <si>
    <t>-324812490</t>
  </si>
  <si>
    <t>764331850.S</t>
  </si>
  <si>
    <t>Demontáž lemovania múrov na strechách s krytinou, so sklonom do 30st. rš 400 a 500 mm,  -0,00298t</t>
  </si>
  <si>
    <t>-1843588953</t>
  </si>
  <si>
    <t>764351820.S</t>
  </si>
  <si>
    <t>Demontáž žľabov pododkvap. štvorhranných rovných, oblúkových, do 30° rš 400 mm,  -0,00390t</t>
  </si>
  <si>
    <t>-1480601593</t>
  </si>
  <si>
    <t>764351836.S</t>
  </si>
  <si>
    <t>Demontáž háka so sklonom žľabu do 30°  -0,00009t</t>
  </si>
  <si>
    <t>198305322</t>
  </si>
  <si>
    <t>764352300</t>
  </si>
  <si>
    <t>Žľaby pododkvapové polkruhové z lakoplastovaného plechu, priemer 150 mm,vrátane čela, hákov, rohov, kútov K4</t>
  </si>
  <si>
    <t>996498643</t>
  </si>
  <si>
    <t>764352300.2</t>
  </si>
  <si>
    <t>Žľaby pododkvapové z lakoplastovaného plechu,polkruhové,priemer 70 mm, K9</t>
  </si>
  <si>
    <t>-1135415750</t>
  </si>
  <si>
    <t>764410850.S</t>
  </si>
  <si>
    <t>Demontáž oplechovania parapetov rš od 100 do 330 mm,  -0,00135t</t>
  </si>
  <si>
    <t>-2112429671</t>
  </si>
  <si>
    <t>764421660</t>
  </si>
  <si>
    <t>Oplechovaniue atiky, viplanylová lišta vrátane spojok, označenie K1</t>
  </si>
  <si>
    <t>-1925551585</t>
  </si>
  <si>
    <t>764421640</t>
  </si>
  <si>
    <t>Oplechovanie napojenia na stenu, viplanylová lišta, označenie K2</t>
  </si>
  <si>
    <t>-303853315</t>
  </si>
  <si>
    <t>764421620</t>
  </si>
  <si>
    <t>Oplechovanie pri odkvape, viplanylová lišta, označenie K3</t>
  </si>
  <si>
    <t>1320833689</t>
  </si>
  <si>
    <t>764421620.1</t>
  </si>
  <si>
    <t>Oplechovanie pri odkvape, viplanylová lišta, označenie K3.1, K3.2</t>
  </si>
  <si>
    <t>-222451002</t>
  </si>
  <si>
    <t>764421830.S</t>
  </si>
  <si>
    <t>Demontáž oplechovania ríms rš od 100 do 200 mm,  -0,00009t</t>
  </si>
  <si>
    <t>-1944845495</t>
  </si>
  <si>
    <t>38</t>
  </si>
  <si>
    <t>764454212</t>
  </si>
  <si>
    <t>Odpadové rúry z lakoplastovaného plechu, priemer 100 mm,</t>
  </si>
  <si>
    <t>-1291572961</t>
  </si>
  <si>
    <t>39</t>
  </si>
  <si>
    <t>764454212.2</t>
  </si>
  <si>
    <t>Odpadové rúry z lakoplastovaného plechu, priemer 50 mm,</t>
  </si>
  <si>
    <t>-525425785</t>
  </si>
  <si>
    <t>40</t>
  </si>
  <si>
    <t>764454802</t>
  </si>
  <si>
    <t xml:space="preserve">Demontáž odpadových rúr kruhových, s priemerom 50 mm  </t>
  </si>
  <si>
    <t>1699423161</t>
  </si>
  <si>
    <t>41</t>
  </si>
  <si>
    <t>764721115</t>
  </si>
  <si>
    <t>Oplechovanie lemovania schodov pod dlažbu</t>
  </si>
  <si>
    <t>783438056</t>
  </si>
  <si>
    <t>42</t>
  </si>
  <si>
    <t>998764102.S</t>
  </si>
  <si>
    <t>Presun hmôt pre konštrukcie klampiarske v objektoch výšky nad 6 do 12 m</t>
  </si>
  <si>
    <t>-1710773615</t>
  </si>
  <si>
    <t>03 - Zateplenie Výplní otvorov</t>
  </si>
  <si>
    <t xml:space="preserve">    3 - Zvislé a kompletné konštrukcie</t>
  </si>
  <si>
    <t xml:space="preserve">    766 - Konštrukcie stolárske</t>
  </si>
  <si>
    <t>Zvislé a kompletné konštrukcie</t>
  </si>
  <si>
    <t>312273115</t>
  </si>
  <si>
    <t>Murivo výplňové z tvárnic P+D s úchopnou kapsou na MC-5 a tenkovrst.,maltu hr.300 P2-350</t>
  </si>
  <si>
    <t>1257848931</t>
  </si>
  <si>
    <t>340238267.S</t>
  </si>
  <si>
    <t>Zamurovanie otvorov plochy od 0,25 do 1 m2 z pórobetónových tvárnic hladkých hrúbky 300 mm</t>
  </si>
  <si>
    <t>1696536414</t>
  </si>
  <si>
    <t>629451112.S</t>
  </si>
  <si>
    <t>Vyrovnávacia vrstva z cementovej malty pod klampiarskymi prvkami šírky nad 150 do 300 mm (pod parapety okien vonkajšie a vnútorné)</t>
  </si>
  <si>
    <t>499609964</t>
  </si>
  <si>
    <t>968061115.S</t>
  </si>
  <si>
    <t>Demontáž okien drevených, 1 bm obvodu - 0,008t</t>
  </si>
  <si>
    <t>1488917872</t>
  </si>
  <si>
    <t>968071115.S</t>
  </si>
  <si>
    <t>Demontáž okien kovových, 1 bm obvodu - 0,005t</t>
  </si>
  <si>
    <t>-896055908</t>
  </si>
  <si>
    <t>968081115.S</t>
  </si>
  <si>
    <t>Demontáž okien plastových aj s rámom, 1 bm obvodu - 0,007t</t>
  </si>
  <si>
    <t>1966013517</t>
  </si>
  <si>
    <t>-2073129686</t>
  </si>
  <si>
    <t>-1298058782</t>
  </si>
  <si>
    <t>-811400788</t>
  </si>
  <si>
    <t>2078260710</t>
  </si>
  <si>
    <t>-965709788</t>
  </si>
  <si>
    <t>766</t>
  </si>
  <si>
    <t>Konštrukcie stolárske</t>
  </si>
  <si>
    <t>766621401.S</t>
  </si>
  <si>
    <t>Montáž okien plastových s hydroizolačnými expanznými ISO páskami (expanzná)</t>
  </si>
  <si>
    <t>-989979993</t>
  </si>
  <si>
    <t>283550011100.S</t>
  </si>
  <si>
    <t>-1043452822</t>
  </si>
  <si>
    <t>6114100101,1</t>
  </si>
  <si>
    <t>-1416211622</t>
  </si>
  <si>
    <t>6114100101,2</t>
  </si>
  <si>
    <t>-1744616559</t>
  </si>
  <si>
    <t>6114100101,3</t>
  </si>
  <si>
    <t>-1405501000</t>
  </si>
  <si>
    <t>6114100101,4</t>
  </si>
  <si>
    <t>-1681146989</t>
  </si>
  <si>
    <t>6114100101,5</t>
  </si>
  <si>
    <t>1240372628</t>
  </si>
  <si>
    <t>6114100101,7</t>
  </si>
  <si>
    <t>632770371</t>
  </si>
  <si>
    <t>6114100101,8</t>
  </si>
  <si>
    <t>2104644453</t>
  </si>
  <si>
    <t>6114100101,9</t>
  </si>
  <si>
    <t>-1152952696</t>
  </si>
  <si>
    <t>6114100101,10</t>
  </si>
  <si>
    <t>-406317612</t>
  </si>
  <si>
    <t>6114100101,11</t>
  </si>
  <si>
    <t>1018333417</t>
  </si>
  <si>
    <t>6114100101,12</t>
  </si>
  <si>
    <t>-219963828</t>
  </si>
  <si>
    <t>6114100101,13</t>
  </si>
  <si>
    <t>-483738297</t>
  </si>
  <si>
    <t>6114100101,14</t>
  </si>
  <si>
    <t>-1404149305</t>
  </si>
  <si>
    <t>6114100101,16</t>
  </si>
  <si>
    <t>-1653118917</t>
  </si>
  <si>
    <t>6114100101,17</t>
  </si>
  <si>
    <t>628831579</t>
  </si>
  <si>
    <t>6114100101,18</t>
  </si>
  <si>
    <t>93483951</t>
  </si>
  <si>
    <t>6114100101,19</t>
  </si>
  <si>
    <t>-225544187</t>
  </si>
  <si>
    <t>766641161</t>
  </si>
  <si>
    <t>Montáž hlinikových stien, so zasklením, za 1 m obvodu s hydroizolačnými expanznými ISO páskami (expanzná)</t>
  </si>
  <si>
    <t>2122266247</t>
  </si>
  <si>
    <t>6114100109.6</t>
  </si>
  <si>
    <t>1972510090</t>
  </si>
  <si>
    <t>6114100109.15</t>
  </si>
  <si>
    <t>-662282820</t>
  </si>
  <si>
    <t>998766201</t>
  </si>
  <si>
    <t>Presun hmot pre konštrukcie stolárske v objektoch výšky do 6 m</t>
  </si>
  <si>
    <t>729334177</t>
  </si>
  <si>
    <t>04 - Ostatné stavebné práce</t>
  </si>
  <si>
    <t>HSV -  Práce a dodávky HSV</t>
  </si>
  <si>
    <t xml:space="preserve">    1 -  Zemné práce</t>
  </si>
  <si>
    <t xml:space="preserve">    2 - Zakladanie</t>
  </si>
  <si>
    <t xml:space="preserve">    5 - Komunikácie</t>
  </si>
  <si>
    <t xml:space="preserve">    6 - Úpravy povrchov, podlahy, osadenie- zateplenie fasády</t>
  </si>
  <si>
    <t xml:space="preserve">    99 - Presun hmôt komunikácie</t>
  </si>
  <si>
    <t xml:space="preserve">    711 - Izolácie proti vode a vlhkosti</t>
  </si>
  <si>
    <t xml:space="preserve">    721 -  Zdravotech. vnútorná kanalizácia</t>
  </si>
  <si>
    <t xml:space="preserve">    763 - Konštrukcie - drevostavby</t>
  </si>
  <si>
    <t xml:space="preserve">    771 - Podlahy z dlaždíc</t>
  </si>
  <si>
    <t xml:space="preserve">    775 - Podlahy vlysové a parketové</t>
  </si>
  <si>
    <t xml:space="preserve">    777 - Podlahy syntetické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</si>
  <si>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</si>
  <si>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</si>
  <si>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</si>
  <si>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 xml:space="preserve"> Práce a dodávky HSV</t>
  </si>
  <si>
    <t xml:space="preserve"> Zemné práce</t>
  </si>
  <si>
    <t>113107131</t>
  </si>
  <si>
    <t>Odstránenie krytu v ploche do 200 m2 z betónu prostého, hr. vrstvy do 150 mm,  -0,22500t</t>
  </si>
  <si>
    <t>-764738326</t>
  </si>
  <si>
    <t>113307112.S</t>
  </si>
  <si>
    <t>Odstránenie podkladu v ploche do 200 m2 z kameniva ťaženého, hr.100- 200mm,  -0,24000t</t>
  </si>
  <si>
    <t>-97357844</t>
  </si>
  <si>
    <t>131201101.S</t>
  </si>
  <si>
    <t>Výkop nezapaženej jamy v hornine 3, do 100 m3</t>
  </si>
  <si>
    <t>1028713168</t>
  </si>
  <si>
    <t>131201109.S</t>
  </si>
  <si>
    <t>Hĺbenie nezapažených jám a zárezov. Príplatok za lepivosť horniny 3</t>
  </si>
  <si>
    <t>1164442215</t>
  </si>
  <si>
    <t>131211101.SP</t>
  </si>
  <si>
    <t>Hĺbenie obkopania a podkopania jestvujúcich základov v hornine tr.3 súdržných - ručným náradím</t>
  </si>
  <si>
    <t>1681663636</t>
  </si>
  <si>
    <t>131211119.S</t>
  </si>
  <si>
    <t>Príplatok za lepivosť pri hĺbení jám ručným náradím v hornine tr. 3</t>
  </si>
  <si>
    <t>-1871796595</t>
  </si>
  <si>
    <t>162201101.S</t>
  </si>
  <si>
    <t>Vodorovné premiestnenie výkopku z horniny 1-4 do 20m</t>
  </si>
  <si>
    <t>900693560</t>
  </si>
  <si>
    <t>162501102.S</t>
  </si>
  <si>
    <t>Vodorovné premiestnenie výkopku po spevnenej ceste z horniny tr.1-4, do 100 m3 na vzdialenosť do 3000 m</t>
  </si>
  <si>
    <t>187540685</t>
  </si>
  <si>
    <t>166101101.S</t>
  </si>
  <si>
    <t>Prehodenie neuľahnutého výkopku z horniny 1 až 4</t>
  </si>
  <si>
    <t>1708864576</t>
  </si>
  <si>
    <t>167101100.S</t>
  </si>
  <si>
    <t>Nakladanie výkopku tr.1-4 ručne</t>
  </si>
  <si>
    <t>-1694413943</t>
  </si>
  <si>
    <t>171201201.S</t>
  </si>
  <si>
    <t>Uloženie sypaniny na skládky do 100 m3</t>
  </si>
  <si>
    <t>-621544186</t>
  </si>
  <si>
    <t>Zakladanie</t>
  </si>
  <si>
    <t>271573001.S</t>
  </si>
  <si>
    <t>Násyp pod základové konštrukcie so zhutnením zo štrkopiesku fr.0-32 mm</t>
  </si>
  <si>
    <t>1882306318</t>
  </si>
  <si>
    <t>273313612.S</t>
  </si>
  <si>
    <t>Betón základových dosiek, prostý tr. C 20/25</t>
  </si>
  <si>
    <t>1049738598</t>
  </si>
  <si>
    <t>273351217.S</t>
  </si>
  <si>
    <t>Debnenie stien základových dosiek, zhotovenie-tradičné</t>
  </si>
  <si>
    <t>297941516</t>
  </si>
  <si>
    <t>273351218.S</t>
  </si>
  <si>
    <t>Debnenie stien základových dosiek, odstránenie-tradičné</t>
  </si>
  <si>
    <t>-18452357</t>
  </si>
  <si>
    <t>273362422.S</t>
  </si>
  <si>
    <t>Výstuž základových dosiek a pásov zo zvár. sietí KARI, priemer drôtu 6/6 mm, veľkosť oka 150x150 mm</t>
  </si>
  <si>
    <t>-510947818</t>
  </si>
  <si>
    <t>274313612.S</t>
  </si>
  <si>
    <t>Betón základových pásov, prostý tr. C 20/25</t>
  </si>
  <si>
    <t>-301503575</t>
  </si>
  <si>
    <t>274351217.S</t>
  </si>
  <si>
    <t>Debnenie stien základových pásov, zhotovenie-tradičné</t>
  </si>
  <si>
    <t>-1472640740</t>
  </si>
  <si>
    <t>274351218.S</t>
  </si>
  <si>
    <t>Debnenie stien základových pásov, odstránenie-tradičné</t>
  </si>
  <si>
    <t>-997110960</t>
  </si>
  <si>
    <t>Komunikácie</t>
  </si>
  <si>
    <t>564972111.S</t>
  </si>
  <si>
    <t>Podklad z mechanicky spevneného kameniva MSK s rozprestretím a zhutnením, po zhutnení hr. 250 mm</t>
  </si>
  <si>
    <t>-44861047</t>
  </si>
  <si>
    <t>451577777.S</t>
  </si>
  <si>
    <t>Podklad pod dlažbu v ploche vodorovnej alebo v sklone do 1:5 hr. 30-100 mm z kameniva ťaženého</t>
  </si>
  <si>
    <t>-1482489456</t>
  </si>
  <si>
    <t>596911141.S</t>
  </si>
  <si>
    <t>Kladenie betónovej zámkovej dlažby komunikácií pre peších hr. 60 mm pre peších do 50 m2 so zriadením lôžka z kameniva hr. 30 mm</t>
  </si>
  <si>
    <t>1439039957</t>
  </si>
  <si>
    <t>592460007600.S</t>
  </si>
  <si>
    <t>-214270778</t>
  </si>
  <si>
    <t>917862111.S</t>
  </si>
  <si>
    <t>Osadenie chodník. obrubníka betónového stojatého do lôžka z betónu prosteho tr. C 12/15 s bočnou oporou</t>
  </si>
  <si>
    <t>-661133194</t>
  </si>
  <si>
    <t>592170001500.S</t>
  </si>
  <si>
    <t>Obrubník parkový, lxšxv 1000x50x200 mm, farebný</t>
  </si>
  <si>
    <t>-1370044589</t>
  </si>
  <si>
    <t>917831612.S</t>
  </si>
  <si>
    <t>Osadenie palisád oblých betónových do betónu dĺžky 60 cm - do radu</t>
  </si>
  <si>
    <t>478483500</t>
  </si>
  <si>
    <t>592170006110.S</t>
  </si>
  <si>
    <t>Palisáda betónová zámková, d 110 mm, dĺžky 600 mm, farebná</t>
  </si>
  <si>
    <t>633544800</t>
  </si>
  <si>
    <t>Úpravy povrchov, podlahy, osadenie- zateplenie fasády</t>
  </si>
  <si>
    <t>612421411.S</t>
  </si>
  <si>
    <t>Oprava vnútorných vápenných omietok stien, v množstve opravenej plochy nad 30 do 50 % hrubých</t>
  </si>
  <si>
    <t>1311611656</t>
  </si>
  <si>
    <t>612460111.S</t>
  </si>
  <si>
    <t>Príprava vnútorného podkladu stien na silno a nerovnomerne nasiakavé podklady regulátorom nasiakavosti</t>
  </si>
  <si>
    <t>87585616</t>
  </si>
  <si>
    <t>612460372.S</t>
  </si>
  <si>
    <t>Vnútorná omietka stien vápennocementová tenkovrstvová, hr. 6 mm</t>
  </si>
  <si>
    <t>-143544677</t>
  </si>
  <si>
    <t>612481119.S</t>
  </si>
  <si>
    <t>Potiahnutie vnútorných stien sklotextílnou mriežkou s celoplošným prilepením</t>
  </si>
  <si>
    <t>1514237304</t>
  </si>
  <si>
    <t>632452245.S</t>
  </si>
  <si>
    <t>Cementový poter (vhodný aj ako spádový), pevnosti v tlaku 25 MPa, hr. 30 mm</t>
  </si>
  <si>
    <t>1219968342</t>
  </si>
  <si>
    <t>632452259.S</t>
  </si>
  <si>
    <t>Cementový poter (vhodný aj ako spádový), pevnosti v tlaku 25 MPa, hr. 100 mm</t>
  </si>
  <si>
    <t>1900832069</t>
  </si>
  <si>
    <t>642945110.P</t>
  </si>
  <si>
    <t>Osadenie oceľ. zárubní protipož. dverí s obetónov. jednokrídlové do 2,5 m2</t>
  </si>
  <si>
    <t>1487125983</t>
  </si>
  <si>
    <t>5533300600</t>
  </si>
  <si>
    <t>Zárubňa oceľová, protipožiarna, 90x197cm do murovaných priečok, odolnosť EW30 D1</t>
  </si>
  <si>
    <t>-290864801</t>
  </si>
  <si>
    <t>941955001.S</t>
  </si>
  <si>
    <t>Lešenie ľahké pracovné pomocné, s výškou lešeňovej podlahy do 1,20 m</t>
  </si>
  <si>
    <t>-65308342</t>
  </si>
  <si>
    <t>941955003.S</t>
  </si>
  <si>
    <t>Lešenie ľahké pracovné pomocné s výškou lešeňovej podlahy nad 1,90 do 2,50 m</t>
  </si>
  <si>
    <t>516814778</t>
  </si>
  <si>
    <t>952901111.S</t>
  </si>
  <si>
    <t>Vyčistenie budov pri výške podlaží do 4 m</t>
  </si>
  <si>
    <t>131038589</t>
  </si>
  <si>
    <t>965043441</t>
  </si>
  <si>
    <t>Búranie podkladov pod dlažby, liatych dlažieb a mazanín,betón s poterom,teracom hr.do 150 mm,  plochy nad 4 m2 -2,20000t (mč.1.11)</t>
  </si>
  <si>
    <t>1363532225</t>
  </si>
  <si>
    <t>965081712.S</t>
  </si>
  <si>
    <t>Búranie dlažieb, bez podklad. lôžka z xylolit., alebo keramických dlaždíc hr. do 10 mm,  -0,02000t</t>
  </si>
  <si>
    <t>-78550115</t>
  </si>
  <si>
    <t>968061125.S</t>
  </si>
  <si>
    <t>Vyvesenie dreveného dverného krídla do suti plochy do 2 m2, -0,02400t</t>
  </si>
  <si>
    <t>95069276</t>
  </si>
  <si>
    <t>968062991.S</t>
  </si>
  <si>
    <t>Vybúranie drevených vnútorných obložení výkladov, ostenia a obkladov stien,  -0,00400t</t>
  </si>
  <si>
    <t>169811574</t>
  </si>
  <si>
    <t>968072455.S</t>
  </si>
  <si>
    <t>Vybúranie kovových dverových zárubní plochy do 2 m2,  -0,07600t</t>
  </si>
  <si>
    <t>1981137175</t>
  </si>
  <si>
    <t>971033331</t>
  </si>
  <si>
    <t>Vybúranie otvoru v murive tehl. plochy do 0, 09 m2 hr.do 150 mm,  -0,02600t</t>
  </si>
  <si>
    <t>-1327684138</t>
  </si>
  <si>
    <t>971033341</t>
  </si>
  <si>
    <t>Vybúranie otvoru v murive tehl. plochy do 0, 09 m2 hr.do 300 mm,  -0,05700t</t>
  </si>
  <si>
    <t>455883146</t>
  </si>
  <si>
    <t>971033461</t>
  </si>
  <si>
    <t>Vybúranie otvoru v murive tehl. plochy do 0, 25 m2 hr.do 600 mm,  -0,29200t</t>
  </si>
  <si>
    <t>605288151</t>
  </si>
  <si>
    <t>973011191</t>
  </si>
  <si>
    <t>Vysekanie kapsy v stenách a stropoch z ľahkých betónov do 150x150x100mm,  -0,00200t</t>
  </si>
  <si>
    <t>-1905370675</t>
  </si>
  <si>
    <t>978013141.S</t>
  </si>
  <si>
    <t>Otlčenie omietok stien vnútorných vápenných alebo vápennocementových v rozsahu do 30 %,  -0,01000t</t>
  </si>
  <si>
    <t>280895010</t>
  </si>
  <si>
    <t>978059531.S</t>
  </si>
  <si>
    <t>Odsekanie a odobratie obkladov stien z obkladačiek vnútorných vrátane podkladovej omietky nad 2 m2,  -0,06800t</t>
  </si>
  <si>
    <t>-553058801</t>
  </si>
  <si>
    <t>50</t>
  </si>
  <si>
    <t>-1626398402</t>
  </si>
  <si>
    <t>51</t>
  </si>
  <si>
    <t>164641140</t>
  </si>
  <si>
    <t>52</t>
  </si>
  <si>
    <t>1656185617</t>
  </si>
  <si>
    <t>53</t>
  </si>
  <si>
    <t>-320929664</t>
  </si>
  <si>
    <t>54</t>
  </si>
  <si>
    <t>1519149590</t>
  </si>
  <si>
    <t>Presun hmôt komunikácie</t>
  </si>
  <si>
    <t>55</t>
  </si>
  <si>
    <t>998223011.S</t>
  </si>
  <si>
    <t>Presun hmôt pre pozemné komunikácie s krytom dláždeným (822 2.3, 822 5.3) akejkoľvek dĺžky objektu</t>
  </si>
  <si>
    <t>-1239217179</t>
  </si>
  <si>
    <t>711</t>
  </si>
  <si>
    <t>Izolácie proti vode a vlhkosti</t>
  </si>
  <si>
    <t>56</t>
  </si>
  <si>
    <t>711113131.S</t>
  </si>
  <si>
    <t>Izolácie proti zemnej vlhkosti a povrchovej vode 2-zložkovou stierkou hydroizolačnou minerálnou pružnou hr. 2 mm na ploche vodorovnej</t>
  </si>
  <si>
    <t>985585633</t>
  </si>
  <si>
    <t>57</t>
  </si>
  <si>
    <t>711113141.S</t>
  </si>
  <si>
    <t>Izolácia proti zemnej vlhkosti a povrchovej vodeI 2-zložkovou stierkou hydroizolačnou minerálnou pružnou hr. 2 mm na ploche zvislej</t>
  </si>
  <si>
    <t>-2032989156</t>
  </si>
  <si>
    <t>58</t>
  </si>
  <si>
    <t>711132107.S</t>
  </si>
  <si>
    <t>Zhotovenie izolácie proti zemnej vlhkosti nopovou fóloiu položenou voľne na ploche zvislej</t>
  </si>
  <si>
    <t>626101760</t>
  </si>
  <si>
    <t>59</t>
  </si>
  <si>
    <t>283230002700.S</t>
  </si>
  <si>
    <t>-277658789</t>
  </si>
  <si>
    <t>60</t>
  </si>
  <si>
    <t>5628471000.1</t>
  </si>
  <si>
    <t>Zhotovenie a dodávka Lišta soklová plastová hnedá- krycia pre nopovú fóliu, Dodávka a montáž</t>
  </si>
  <si>
    <t>-1271542140</t>
  </si>
  <si>
    <t>61</t>
  </si>
  <si>
    <t>998711201</t>
  </si>
  <si>
    <t>Presun hmôt pre izoláciu proti vode v objektoch výšky do 6 m</t>
  </si>
  <si>
    <t>%</t>
  </si>
  <si>
    <t>2057822061</t>
  </si>
  <si>
    <t>721</t>
  </si>
  <si>
    <t xml:space="preserve"> Zdravotech. vnútorná kanalizácia</t>
  </si>
  <si>
    <t>62</t>
  </si>
  <si>
    <t>721194105.S</t>
  </si>
  <si>
    <t>Zriadenie prípojky na potrubí vyvedenie a upevnenie odpadových výpustiek D 50 mm</t>
  </si>
  <si>
    <t>-1423119731</t>
  </si>
  <si>
    <t>63</t>
  </si>
  <si>
    <t>721213000.S</t>
  </si>
  <si>
    <t>Montáž podlahového vpustu s vodorovným odtokom DN 50</t>
  </si>
  <si>
    <t>-1886981358</t>
  </si>
  <si>
    <t>64</t>
  </si>
  <si>
    <t>286630023600.S</t>
  </si>
  <si>
    <t>Podlahový vpust odtok DN 50, mriežka/krytka nerez, zápachová uzávierka</t>
  </si>
  <si>
    <t>125296588</t>
  </si>
  <si>
    <t>65</t>
  </si>
  <si>
    <t>998721203</t>
  </si>
  <si>
    <t>Presun hmôt pre vnútornú kanalizáciu v objektoch výšky nad 12 do 24 m</t>
  </si>
  <si>
    <t>-239493959</t>
  </si>
  <si>
    <t>763</t>
  </si>
  <si>
    <t>Konštrukcie - drevostavby</t>
  </si>
  <si>
    <t>66</t>
  </si>
  <si>
    <t>763115100.1</t>
  </si>
  <si>
    <t>-1498295674</t>
  </si>
  <si>
    <t>67</t>
  </si>
  <si>
    <t>763134520.S</t>
  </si>
  <si>
    <t>Montáž nosnej konštrukcie v spoločenskej sále pre podhľady z kaziet, rozmer 600x600 mm</t>
  </si>
  <si>
    <t>-1730982869</t>
  </si>
  <si>
    <t>68</t>
  </si>
  <si>
    <t>763134540.S</t>
  </si>
  <si>
    <t>Montáž podhľadu z minerálnych kaziet, rozmer 600x600 mm, konštrukcia viditeľná, POŽIARNA ODOLNOSŤ EW 30</t>
  </si>
  <si>
    <t>-226803270</t>
  </si>
  <si>
    <t>69</t>
  </si>
  <si>
    <t>631480002140.S</t>
  </si>
  <si>
    <t>-743112237</t>
  </si>
  <si>
    <t>70</t>
  </si>
  <si>
    <t>763135045.S</t>
  </si>
  <si>
    <t>Kazetový podhľad 600 x 600 mm, hrana ostrá, konštrukcia viditeľná, doska sadrokartónová biela hr. 10 mm</t>
  </si>
  <si>
    <t>185070059</t>
  </si>
  <si>
    <t>71</t>
  </si>
  <si>
    <t>763135075.S</t>
  </si>
  <si>
    <t>Kazetový podhľad UMÝVATEĽNÝ 600 x 600 mm, hrana ostrá, konštrukcia viditeľná, doska sadrokartónová hygienická biela hr. 9,5 mm</t>
  </si>
  <si>
    <t>-1039026196</t>
  </si>
  <si>
    <t>72</t>
  </si>
  <si>
    <t>998763301.S</t>
  </si>
  <si>
    <t>Presun hmôt pre sádrokartónové konštrukcie v objektoch výšky do 7 m</t>
  </si>
  <si>
    <t>-1222912519</t>
  </si>
  <si>
    <t>73</t>
  </si>
  <si>
    <t>766661412.P</t>
  </si>
  <si>
    <t>Montáž dverového krídla požiarnych dverí otočného jednokrídlového poldrážkového, do zárubne, vrátane kovania</t>
  </si>
  <si>
    <t>1881981821</t>
  </si>
  <si>
    <t>74</t>
  </si>
  <si>
    <t>6116400803.1</t>
  </si>
  <si>
    <t>Kovové plné požiarne dvere jednokrídlové, bez zárubne, EW30D1-C, 90x197 cm, zo samozatváračom- ozn. PO1, vrátane kovania a kľučiek</t>
  </si>
  <si>
    <t>486151786</t>
  </si>
  <si>
    <t>75</t>
  </si>
  <si>
    <t>767581802.S</t>
  </si>
  <si>
    <t>Demontáž podhľadov lamiel,  -0,00400t</t>
  </si>
  <si>
    <t>531159327</t>
  </si>
  <si>
    <t>76</t>
  </si>
  <si>
    <t>767582800.S</t>
  </si>
  <si>
    <t>Demontáž podhľadov roštov,  -0,00200t</t>
  </si>
  <si>
    <t>-1595249489</t>
  </si>
  <si>
    <t>77</t>
  </si>
  <si>
    <t>767999202,1</t>
  </si>
  <si>
    <t>Dodávka schodiskovej plošiny pre imobilné osoby, výška presunu 1,15m</t>
  </si>
  <si>
    <t>959689815</t>
  </si>
  <si>
    <t>78</t>
  </si>
  <si>
    <t>767999202,2</t>
  </si>
  <si>
    <t>Montáž schodiskovej plošiny, vrátane elektroinštalácie</t>
  </si>
  <si>
    <t>603437841</t>
  </si>
  <si>
    <t>771</t>
  </si>
  <si>
    <t>Podlahy z dlaždíc</t>
  </si>
  <si>
    <t>79</t>
  </si>
  <si>
    <t>771275307.S</t>
  </si>
  <si>
    <t>Montáž obkladov schodiskových stupňov dlaždicami do flexibilného tmelu veľ. 300 x 300 mm</t>
  </si>
  <si>
    <t>961250039</t>
  </si>
  <si>
    <t>80</t>
  </si>
  <si>
    <t>597740001000.S</t>
  </si>
  <si>
    <t>Dlaždice keramické s protišmykovým povrchom, lxv 300x300 mm, jednofarebné</t>
  </si>
  <si>
    <t>-1125908761</t>
  </si>
  <si>
    <t>81</t>
  </si>
  <si>
    <t>771275901.S</t>
  </si>
  <si>
    <t>Montáž profilu schodiskovej hrany</t>
  </si>
  <si>
    <t>-700665392</t>
  </si>
  <si>
    <t>82</t>
  </si>
  <si>
    <t>5978650460</t>
  </si>
  <si>
    <t>Hliniková schodová lišta</t>
  </si>
  <si>
    <t>-1605023247</t>
  </si>
  <si>
    <t>83</t>
  </si>
  <si>
    <t>771415004.S</t>
  </si>
  <si>
    <t>Montáž soklíkov z obkladačiek do tmelu veľ. 300 x 100 mm</t>
  </si>
  <si>
    <t>2051167814</t>
  </si>
  <si>
    <t>84</t>
  </si>
  <si>
    <t>597640006300.S</t>
  </si>
  <si>
    <t>Sokel keramický, výška 100mm</t>
  </si>
  <si>
    <t>1968646052</t>
  </si>
  <si>
    <t>85</t>
  </si>
  <si>
    <t>771415036.S</t>
  </si>
  <si>
    <t>Montáž soklíkov z obkladačiek schodiskových stupňovitých do tmelu veľ. 300 x 150 mm</t>
  </si>
  <si>
    <t>-1638099663</t>
  </si>
  <si>
    <t>86</t>
  </si>
  <si>
    <t>597640000600.S</t>
  </si>
  <si>
    <t>Obkladačky keramické glazované jednofarebné hladké lxv 300x150x14 mm</t>
  </si>
  <si>
    <t>2103482059</t>
  </si>
  <si>
    <t>87</t>
  </si>
  <si>
    <t>771575525.S</t>
  </si>
  <si>
    <t>Montáž podláh z dlaždíc keramických do tmelu veľ. 333-500 x 333-500 mm- (interiér kuchyňa)</t>
  </si>
  <si>
    <t>-105541746</t>
  </si>
  <si>
    <t>88</t>
  </si>
  <si>
    <t>597740001110.S</t>
  </si>
  <si>
    <t>Dlaždice keramické, 333-500x333-500 mm, gresové protišmykové</t>
  </si>
  <si>
    <t>1285349008</t>
  </si>
  <si>
    <t>89</t>
  </si>
  <si>
    <t>771579811.S</t>
  </si>
  <si>
    <t>Montáž prechodového profilu</t>
  </si>
  <si>
    <t>907116288</t>
  </si>
  <si>
    <t>90</t>
  </si>
  <si>
    <t>553640001630.S</t>
  </si>
  <si>
    <t>Profil spojovací pre napojenie dlažby k inej podlahovej krytine, Al</t>
  </si>
  <si>
    <t>1670162591</t>
  </si>
  <si>
    <t>91</t>
  </si>
  <si>
    <t>998771201</t>
  </si>
  <si>
    <t>Presun hmôt pre podlahy z dlaždíc v objektoch výšky do 6m</t>
  </si>
  <si>
    <t>1959359386</t>
  </si>
  <si>
    <t>775</t>
  </si>
  <si>
    <t>Podlahy vlysové a parketové</t>
  </si>
  <si>
    <t>92</t>
  </si>
  <si>
    <t>775413120.S</t>
  </si>
  <si>
    <t>Montáž podlahových soklíkov alebo líšt obvodových skrutkovaním</t>
  </si>
  <si>
    <t>-564006937</t>
  </si>
  <si>
    <t>93</t>
  </si>
  <si>
    <t>611990003200.SP</t>
  </si>
  <si>
    <t>Lišta soklová plastová, v 50 mm</t>
  </si>
  <si>
    <t>976133933</t>
  </si>
  <si>
    <t>777</t>
  </si>
  <si>
    <t>Podlahy syntetické</t>
  </si>
  <si>
    <t>94</t>
  </si>
  <si>
    <t>777651901,1</t>
  </si>
  <si>
    <t>Náter podláh  disperzným penetračným</t>
  </si>
  <si>
    <t>-998316473</t>
  </si>
  <si>
    <t>781</t>
  </si>
  <si>
    <t>Dokončovacie práce a obklady</t>
  </si>
  <si>
    <t>95</t>
  </si>
  <si>
    <t>781445019.S</t>
  </si>
  <si>
    <t>Montáž obkladov vnútor. stien z obkladačiek kladených do tmelu veľ. 400x300 mm</t>
  </si>
  <si>
    <t>-809962689</t>
  </si>
  <si>
    <t>96</t>
  </si>
  <si>
    <t>597640000800.S</t>
  </si>
  <si>
    <t>Obkladačky keramické glazované jednofarebné hladké lxv 400x300 mm</t>
  </si>
  <si>
    <t>-479160646</t>
  </si>
  <si>
    <t>97</t>
  </si>
  <si>
    <t>781491111.S</t>
  </si>
  <si>
    <t>Montáž plastových profilov pre obklad do tmelu - roh steny</t>
  </si>
  <si>
    <t>-38148177</t>
  </si>
  <si>
    <t>98</t>
  </si>
  <si>
    <t>283410018230.S</t>
  </si>
  <si>
    <t>Profil ukončovací oblý uzavretý s nosom na vonkajší roh, PVC</t>
  </si>
  <si>
    <t>1195500994</t>
  </si>
  <si>
    <t>998781101.S</t>
  </si>
  <si>
    <t>Presun hmôt pre obklady keramické v objektoch výšky do 6 m</t>
  </si>
  <si>
    <t>-2017034862</t>
  </si>
  <si>
    <t>783</t>
  </si>
  <si>
    <t>Dokončovacie práce - nátery</t>
  </si>
  <si>
    <t>100</t>
  </si>
  <si>
    <t>783222100.S</t>
  </si>
  <si>
    <t>Nátery kov.stav.doplnk.konštr. syntetické farby šedej na vzduchu schnúce dvojnásobné - 70µm</t>
  </si>
  <si>
    <t>1905206582</t>
  </si>
  <si>
    <t>101</t>
  </si>
  <si>
    <t>783226100.S</t>
  </si>
  <si>
    <t>Nátery kov.stav.doplnk.konštr. syntetické na vzduchu schnúce základný - 35µm</t>
  </si>
  <si>
    <t>174095533</t>
  </si>
  <si>
    <t>102</t>
  </si>
  <si>
    <t>783894622.S</t>
  </si>
  <si>
    <t>Náter farbami akrylátovými ekologickými riediteľnými vodou, biely náter sadrokartónových stien 2x</t>
  </si>
  <si>
    <t>-1298223589</t>
  </si>
  <si>
    <t>784</t>
  </si>
  <si>
    <t>Dokončovacie práce - maľby</t>
  </si>
  <si>
    <t>103</t>
  </si>
  <si>
    <t>784402801.S</t>
  </si>
  <si>
    <t>Odstránenie malieb oškrabaním, výšky do 3,80 m, -0,0003 t</t>
  </si>
  <si>
    <t>-597395833</t>
  </si>
  <si>
    <t>104</t>
  </si>
  <si>
    <t>784452271.S</t>
  </si>
  <si>
    <t>Maľby z maliarskych zmesí na vodnej báze, ručne nanášané dvojnásobné základné na podklad jemnozrnný výšky do 3,80 m</t>
  </si>
  <si>
    <t>-1658612769</t>
  </si>
  <si>
    <t>105</t>
  </si>
  <si>
    <t>784452371.S</t>
  </si>
  <si>
    <t>Maľby z maliarskych zmesí na vodnej báze, ručne nanášané tónované dvojnásobné na jemnozrnný podklad výšky do 3,80 m</t>
  </si>
  <si>
    <t>1611978539</t>
  </si>
  <si>
    <t>05 - VZT</t>
  </si>
  <si>
    <t xml:space="preserve">    713 - Izolácie tepelné</t>
  </si>
  <si>
    <t xml:space="preserve">    769 - Montáže vzduchotechnických zariadení</t>
  </si>
  <si>
    <t xml:space="preserve">    36-M - Montáž prevádzkových, meracích a regulačných zariadení</t>
  </si>
  <si>
    <t>971033531.S</t>
  </si>
  <si>
    <t>Vybúranie otvorov v murive tehl. plochy do 1 m2 hr. do 150 mm,  -0,28100t</t>
  </si>
  <si>
    <t>1013249965</t>
  </si>
  <si>
    <t>971033541.S</t>
  </si>
  <si>
    <t>Vybúranie otvorov v murive tehl. plochy do 1 m2 hr. do 300 mm,  -1,87500t</t>
  </si>
  <si>
    <t>-74876370</t>
  </si>
  <si>
    <t>971033561.S</t>
  </si>
  <si>
    <t>Vybúranie otvorov v murive tehl. plochy do 1 m2 hr. do 600 mm,  -1,87500t</t>
  </si>
  <si>
    <t>349367300</t>
  </si>
  <si>
    <t>971056012.S</t>
  </si>
  <si>
    <t>Jadrové vrty diamantovými korunkami do D 130 mm do stien - železobetónových -0,00032t</t>
  </si>
  <si>
    <t>cm</t>
  </si>
  <si>
    <t>693805516</t>
  </si>
  <si>
    <t>971056017.S</t>
  </si>
  <si>
    <t>Jadrové vrty diamantovými korunkami do D 180 mm do stien - železobetónových -0,00061t</t>
  </si>
  <si>
    <t>-11591555</t>
  </si>
  <si>
    <t>-220672755</t>
  </si>
  <si>
    <t>354152931</t>
  </si>
  <si>
    <t>-657756070</t>
  </si>
  <si>
    <t>1435281358</t>
  </si>
  <si>
    <t>1658941161</t>
  </si>
  <si>
    <t>Izolácie tepelné</t>
  </si>
  <si>
    <t>713530020.S</t>
  </si>
  <si>
    <t>Požiarny tmel na utesnenie prechodu cez požiarne deliacu konštrukciu</t>
  </si>
  <si>
    <t>769</t>
  </si>
  <si>
    <t>Montáže vzduchotechnických zariadení</t>
  </si>
  <si>
    <t>769011030.S</t>
  </si>
  <si>
    <t>Montáž ventilátora malého axiálneho nástenného do stropu veľkosť: 100</t>
  </si>
  <si>
    <t>429110011000.S</t>
  </si>
  <si>
    <t>769011050.S</t>
  </si>
  <si>
    <t>Montáž ventilátora malého axiálneho nástenného do stropu veľkosť: 250</t>
  </si>
  <si>
    <t>429110005600</t>
  </si>
  <si>
    <t>769011300.S</t>
  </si>
  <si>
    <t>Montáž ventilátora do kruhového potrubia tichého</t>
  </si>
  <si>
    <t>429140002100</t>
  </si>
  <si>
    <t>769021000.S</t>
  </si>
  <si>
    <t>Montáž spiro potrubia do DN 100</t>
  </si>
  <si>
    <t>429810000200.S</t>
  </si>
  <si>
    <t>Potrubie kruhové spiro DN 100, dĺžka 1000 mm</t>
  </si>
  <si>
    <t>769021012.S</t>
  </si>
  <si>
    <t>Montáž spiro potrubia DN 250-280</t>
  </si>
  <si>
    <t>429810000900</t>
  </si>
  <si>
    <t>Potrubie kruhové spiro DN 250, dĺžka 1000 mm</t>
  </si>
  <si>
    <t>769021040.S</t>
  </si>
  <si>
    <t>Montáž štvorhranného potrubia tesnosti I dĺžky 1000 mm do obvodu 1800 mm</t>
  </si>
  <si>
    <t>429820000200.S</t>
  </si>
  <si>
    <t>Potrubie štvorhranné, rovné dĺ. 1000 mm, rozmer do obvodu 1800 mm</t>
  </si>
  <si>
    <t>769021043.S</t>
  </si>
  <si>
    <t>Montáž štvorhranného potrubia tesnosti I dĺžky 1000 mm do obvodu 2240 mm</t>
  </si>
  <si>
    <t>429820000300.S</t>
  </si>
  <si>
    <t>Potrubie štvorhranné, rovné dĺ. 1000 mm, rozmer do obvodu 2240 mm</t>
  </si>
  <si>
    <t>769021049.S</t>
  </si>
  <si>
    <t>Montáž štvorhranného potrubia tesnosti I dĺžky 1000 mm do obvodu 2840 mm</t>
  </si>
  <si>
    <t>429820000500.S</t>
  </si>
  <si>
    <t>Potrubie štvorhranné, rovné dĺ. 1000 mm, rozmer do obvodu 2840 mm</t>
  </si>
  <si>
    <t>769021271.S</t>
  </si>
  <si>
    <t>Redukcia, kolená odbočky</t>
  </si>
  <si>
    <t>7690214571</t>
  </si>
  <si>
    <t>Montáž držiaka na potrubie s gumenou výsteľkou</t>
  </si>
  <si>
    <t>769025009.S</t>
  </si>
  <si>
    <t>Montáž tlmiča hluku štvorhranného prierezu 0.400-0.450 m2</t>
  </si>
  <si>
    <t>429760007600.S</t>
  </si>
  <si>
    <t>769025066.S</t>
  </si>
  <si>
    <t>Montáž tlmiča hluku pre kruhové potrubie priemeru 160-250 mm</t>
  </si>
  <si>
    <t>429760009100.S</t>
  </si>
  <si>
    <t>Tlmič hluku pre kruhové potrubie, priemer/dĺžka 250/900 mm</t>
  </si>
  <si>
    <t>769031165.S</t>
  </si>
  <si>
    <t>Montáž hliníkovej výustky na štvorhranné potrubie prierezu 0.125-0.210 m2</t>
  </si>
  <si>
    <t>429720285800</t>
  </si>
  <si>
    <t>769036021.S</t>
  </si>
  <si>
    <t>Montáž protidažďovej žalúzie prierezu 0.360-0.400 m2</t>
  </si>
  <si>
    <t>429720058100</t>
  </si>
  <si>
    <t>769037003.S</t>
  </si>
  <si>
    <t>Montáž fasádnej mriežky priemeru 100 mm</t>
  </si>
  <si>
    <t>97901090</t>
  </si>
  <si>
    <t>769037006.S</t>
  </si>
  <si>
    <t>Montáž fasádnej mriežkyo priemeru 250 mm</t>
  </si>
  <si>
    <t>429720340000.S</t>
  </si>
  <si>
    <t>769038027.S</t>
  </si>
  <si>
    <t>Montáž veľkého kuchynského digestora závesného dĺžky do 2000 mm</t>
  </si>
  <si>
    <t>-2109269909</t>
  </si>
  <si>
    <t>429730004300.S</t>
  </si>
  <si>
    <t>769052000.S</t>
  </si>
  <si>
    <t>Montáž rekuperačnej jednotky na stenu prietok do 150 m3/h</t>
  </si>
  <si>
    <t>-244410223</t>
  </si>
  <si>
    <t>429530000100.S</t>
  </si>
  <si>
    <t>769052027.S</t>
  </si>
  <si>
    <t>Montáž rekuperačnej jednotky</t>
  </si>
  <si>
    <t>ADT05F</t>
  </si>
  <si>
    <t>ADT05F_OPTIONS</t>
  </si>
  <si>
    <t>Príslušenstvo VZT jednotky</t>
  </si>
  <si>
    <t>769060135.S</t>
  </si>
  <si>
    <t>Montáž kondenzačnej jednotky</t>
  </si>
  <si>
    <t>4518</t>
  </si>
  <si>
    <t>76907</t>
  </si>
  <si>
    <t>Nosníky pre  kondenzačnú jednotku</t>
  </si>
  <si>
    <t>7690712</t>
  </si>
  <si>
    <t>Skúška vzduchotechnických zariadení</t>
  </si>
  <si>
    <t>7690712922</t>
  </si>
  <si>
    <t>Doplnkový materiál</t>
  </si>
  <si>
    <t>769072001</t>
  </si>
  <si>
    <t>Montáž závitovej tyče</t>
  </si>
  <si>
    <t>311720000800</t>
  </si>
  <si>
    <t>Tyč závitová 1m</t>
  </si>
  <si>
    <t>998769201</t>
  </si>
  <si>
    <t>Presun hmôt pre montáž vzduchotechnických zariadení v stavbe (objekte) výšky do 7 m</t>
  </si>
  <si>
    <t>36-M</t>
  </si>
  <si>
    <t>Montáž prevádzkových, meracích a regulačných zariadení</t>
  </si>
  <si>
    <t>360410470.S</t>
  </si>
  <si>
    <t>Montáž priestorového snímača relatívnej vlhkosti a teploty</t>
  </si>
  <si>
    <t>389610015200.S</t>
  </si>
  <si>
    <t>256</t>
  </si>
  <si>
    <t>06 - UVK</t>
  </si>
  <si>
    <t xml:space="preserve">    8 - Rúrové vedenie</t>
  </si>
  <si>
    <t xml:space="preserve">    722 - Zdravotechnika - vnútorné rozvody</t>
  </si>
  <si>
    <t xml:space="preserve">    732 - Ústredné kúrenie -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</si>
  <si>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</si>
  <si>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</si>
  <si>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</si>
  <si>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M - Práce a dodávky M</t>
  </si>
  <si>
    <t xml:space="preserve">    21-M - Elektromontáže</t>
  </si>
  <si>
    <t>390235047</t>
  </si>
  <si>
    <t>1751977348</t>
  </si>
  <si>
    <t>132111101.S</t>
  </si>
  <si>
    <t>Hĺbenie rýh šírky do 600 mm v  horninách tr. 1 a 2 súdržných - ručným náradím</t>
  </si>
  <si>
    <t>-1470234065</t>
  </si>
  <si>
    <t>-601410519</t>
  </si>
  <si>
    <t>829989909</t>
  </si>
  <si>
    <t>558876627</t>
  </si>
  <si>
    <t>943938424</t>
  </si>
  <si>
    <t>-1861271918</t>
  </si>
  <si>
    <t>-145620612</t>
  </si>
  <si>
    <t>425537357</t>
  </si>
  <si>
    <t>-1157070301</t>
  </si>
  <si>
    <t>238249399</t>
  </si>
  <si>
    <t>-375857600</t>
  </si>
  <si>
    <t>Rúrové vedenie</t>
  </si>
  <si>
    <t>862181101.S</t>
  </si>
  <si>
    <t>Montáž predizolovaného potrubia do 145 °C pre ÚK, kondenzát, horúcovod, ulož.podzemné, DN 40, hr.st.2,6 mm, izol. štandardná - celkom D 110 mm</t>
  </si>
  <si>
    <t>310928168</t>
  </si>
  <si>
    <t>141150000400.S</t>
  </si>
  <si>
    <t>715644882</t>
  </si>
  <si>
    <t>971035804.S</t>
  </si>
  <si>
    <t>Vrty príklepovým vrtákom do D 24 mm do stien alebo smerom dole do tehál -0.00001t</t>
  </si>
  <si>
    <t>-2078946430</t>
  </si>
  <si>
    <t>971045804.S</t>
  </si>
  <si>
    <t>Vrty príklepovým vrtákom do D 24 mm do stien alebo smerom dole do betónu -0.00001t</t>
  </si>
  <si>
    <t>464626840</t>
  </si>
  <si>
    <t>971046011.S</t>
  </si>
  <si>
    <t>Jadrové vrty diamantovými korunkami do D 120 mm do stien - betónových, obkladov -0,00025t</t>
  </si>
  <si>
    <t>187606909</t>
  </si>
  <si>
    <t>1206910051</t>
  </si>
  <si>
    <t>1490155081</t>
  </si>
  <si>
    <t>-135047440</t>
  </si>
  <si>
    <t>-1446964410</t>
  </si>
  <si>
    <t>-425903919</t>
  </si>
  <si>
    <t>816168490</t>
  </si>
  <si>
    <t>713482306</t>
  </si>
  <si>
    <t>Montaž trubíc TUBOLIT DG, vnút.priemer 42-54 mm</t>
  </si>
  <si>
    <t>1919326170</t>
  </si>
  <si>
    <t>283310006500.S</t>
  </si>
  <si>
    <t>Izolačná PE trubica dxhr. 42x30 mm, rozrezaná, na izolovanie rozvodov vody, kúrenia, zdravotechniky</t>
  </si>
  <si>
    <t>1175346313</t>
  </si>
  <si>
    <t>283310006700.S</t>
  </si>
  <si>
    <t>Izolačná PE trubica dxhr. 54x30 mm, rozrezaná, na izolovanie rozvodov vody, kúrenia, zdravotechniky</t>
  </si>
  <si>
    <t>211242727</t>
  </si>
  <si>
    <t>722</t>
  </si>
  <si>
    <t>Zdravotechnika - vnútorné rozvody</t>
  </si>
  <si>
    <t>722221010.S</t>
  </si>
  <si>
    <t>Montáž guľového kohúta závitového priameho pre vodu G 1/2</t>
  </si>
  <si>
    <t>-1758456575</t>
  </si>
  <si>
    <t>551110004900.S</t>
  </si>
  <si>
    <t>Guľový uzáver DN15</t>
  </si>
  <si>
    <t>617596674</t>
  </si>
  <si>
    <t>722221015.S</t>
  </si>
  <si>
    <t>Montáž guľového kohúta závitového priameho pre vodu G 3/4</t>
  </si>
  <si>
    <t>-614961847</t>
  </si>
  <si>
    <t>551110005000.S</t>
  </si>
  <si>
    <t>Guľový uzáver DN20</t>
  </si>
  <si>
    <t>1155323407</t>
  </si>
  <si>
    <t>722221020.S</t>
  </si>
  <si>
    <t>Montáž guľového kohúta závitového priameho pre vodu G 1</t>
  </si>
  <si>
    <t>866871390</t>
  </si>
  <si>
    <t>551110005100.S</t>
  </si>
  <si>
    <t>Guľový uzáver DN25</t>
  </si>
  <si>
    <t>1715948142</t>
  </si>
  <si>
    <t>722221025.S</t>
  </si>
  <si>
    <t>Montáž guľového kohúta závitového priameho pre vodu G 5/4</t>
  </si>
  <si>
    <t>-1926917570</t>
  </si>
  <si>
    <t>551110005200.S</t>
  </si>
  <si>
    <t>Guľový uzáver DN32</t>
  </si>
  <si>
    <t>1480949519</t>
  </si>
  <si>
    <t>722221030.S</t>
  </si>
  <si>
    <t>Montáž guľového kohúta závitového priameho pre vodu G 6/4</t>
  </si>
  <si>
    <t>1041126238</t>
  </si>
  <si>
    <t>551110005900.S</t>
  </si>
  <si>
    <t>Guľový uzáver DN40</t>
  </si>
  <si>
    <t>-849330209</t>
  </si>
  <si>
    <t>722221035.S</t>
  </si>
  <si>
    <t>Montáž guľového kohúta závitového priameho pre vodu G 2</t>
  </si>
  <si>
    <t>719634681</t>
  </si>
  <si>
    <t>551110006000.S</t>
  </si>
  <si>
    <t>Guľový uzáver DN50</t>
  </si>
  <si>
    <t>-346004391</t>
  </si>
  <si>
    <t>722221082.S</t>
  </si>
  <si>
    <t>Montáž guľového kohúta vypúšťacieho závitového G 1/2</t>
  </si>
  <si>
    <t>-1704276953</t>
  </si>
  <si>
    <t>551110011200.S</t>
  </si>
  <si>
    <t>Guľový uzáver vypúšťací s páčkou, 1/2" M, mosadz</t>
  </si>
  <si>
    <t>-301996214</t>
  </si>
  <si>
    <t>72222100.Sp</t>
  </si>
  <si>
    <t>Dodávka a Montáž- Jemný filter DN20</t>
  </si>
  <si>
    <t>-1218976023</t>
  </si>
  <si>
    <t>72222101.Sp</t>
  </si>
  <si>
    <t>Dodávka a Montáž- Jemný filter DN32</t>
  </si>
  <si>
    <t>-365369467</t>
  </si>
  <si>
    <t>72222102.Sp</t>
  </si>
  <si>
    <t>Dodávka a Montáž- Jemný filter DN40</t>
  </si>
  <si>
    <t>-1211764081</t>
  </si>
  <si>
    <t>722221170.S</t>
  </si>
  <si>
    <t>Montáž poistného ventilu závitového pre vodu G 1/2</t>
  </si>
  <si>
    <t>-1160295246</t>
  </si>
  <si>
    <t>551210021100.S</t>
  </si>
  <si>
    <t>Ventil poistný , PN 10, DN15</t>
  </si>
  <si>
    <t>1780152616</t>
  </si>
  <si>
    <t>722221175.S</t>
  </si>
  <si>
    <t>Montáž poistného ventilu závitového pre vodu G 3/4</t>
  </si>
  <si>
    <t>1635062538</t>
  </si>
  <si>
    <t>551210021600.S</t>
  </si>
  <si>
    <t>Ventil poistný , PN 10, DN20</t>
  </si>
  <si>
    <t>302100962</t>
  </si>
  <si>
    <t>722221315.S</t>
  </si>
  <si>
    <t>Montáž spätnej klapky závitovej pre vodu G 1</t>
  </si>
  <si>
    <t>-1153795802</t>
  </si>
  <si>
    <t>551190001000.S</t>
  </si>
  <si>
    <t>Spätná klapka závitová DN25, PN 10, pre vodu</t>
  </si>
  <si>
    <t>-1002220081</t>
  </si>
  <si>
    <t>722221325.S</t>
  </si>
  <si>
    <t>Montáž spätnej klapky závitovej pre vodu G 6/4</t>
  </si>
  <si>
    <t>267334133</t>
  </si>
  <si>
    <t>551190001200.S</t>
  </si>
  <si>
    <t>Spätná klapka vodorovná závitová DN40, PN 10, pre vodu</t>
  </si>
  <si>
    <t>-923293877</t>
  </si>
  <si>
    <t>505.1</t>
  </si>
  <si>
    <t>Automaticky odvzušňovací ventil DN15- dodávka a montáž</t>
  </si>
  <si>
    <t>1510595271</t>
  </si>
  <si>
    <t>505.2</t>
  </si>
  <si>
    <t>Manometer, merací rozsah 0-0,6MPa- Dodávka a montáž</t>
  </si>
  <si>
    <t>-143609625</t>
  </si>
  <si>
    <t>505.3</t>
  </si>
  <si>
    <t>Teplomer, merací rozsah 0-120°C- Dodávka a montáž</t>
  </si>
  <si>
    <t>1282209499</t>
  </si>
  <si>
    <t>505.4</t>
  </si>
  <si>
    <t>94827476</t>
  </si>
  <si>
    <t>505.5</t>
  </si>
  <si>
    <t>2133385512</t>
  </si>
  <si>
    <t>505.6</t>
  </si>
  <si>
    <t>-628807162</t>
  </si>
  <si>
    <t>505.7</t>
  </si>
  <si>
    <t>203745944</t>
  </si>
  <si>
    <t>505.8</t>
  </si>
  <si>
    <t>-899685927</t>
  </si>
  <si>
    <t>505.9</t>
  </si>
  <si>
    <t>Záložný zdroj ZZ20 12V 230V 300W sínusový- Dodávka a montáž</t>
  </si>
  <si>
    <t>-934579604</t>
  </si>
  <si>
    <t>998724101.S</t>
  </si>
  <si>
    <t>Presun hmôt pre strojné vybavenie v objektoch výšky do 6 m</t>
  </si>
  <si>
    <t>-1201215214</t>
  </si>
  <si>
    <t>732</t>
  </si>
  <si>
    <t>Ústredné kúrenie - strojovne</t>
  </si>
  <si>
    <t>9146356AM</t>
  </si>
  <si>
    <t>191982</t>
  </si>
  <si>
    <t>Rozširovaci modul pre 2. vykurovacie okruhy - interný (vrátane snímačov)- Dodávka a montáž</t>
  </si>
  <si>
    <t>191295</t>
  </si>
  <si>
    <t>Sieťová sada pre kaskádnu komunikáciu vrátane snímačov a switcha (16 portov) a 5ks kábel LAN (10m)- Dodávka a montáž</t>
  </si>
  <si>
    <t>383783</t>
  </si>
  <si>
    <t>set pripojovacích káblov- Dodávka a montáž</t>
  </si>
  <si>
    <t>9146358AM</t>
  </si>
  <si>
    <t>Nabíjacie čerpadlo, energetická trieda A vrátane dvoch uzatváracích ventilov- Dodávka a montáž</t>
  </si>
  <si>
    <t>732230012.S</t>
  </si>
  <si>
    <t>Montáž akumulačnej nádoby vykurovacej vody bez výmenníka s izoláciou objem nad 900 do 1100 l</t>
  </si>
  <si>
    <t>173731</t>
  </si>
  <si>
    <t>732222005.S</t>
  </si>
  <si>
    <t>Montáž doskového výmenníka tepla</t>
  </si>
  <si>
    <t>484320001800.S</t>
  </si>
  <si>
    <t>732219225.S</t>
  </si>
  <si>
    <t>Montáž zásobníka objem 750-1000 l</t>
  </si>
  <si>
    <t>1711751</t>
  </si>
  <si>
    <t>171185</t>
  </si>
  <si>
    <t>341720009100.S</t>
  </si>
  <si>
    <t>Ohrevný elektrická článok v púzde potrubia, tepelný výkon 9kW (3x400V)- dodávka a montáž</t>
  </si>
  <si>
    <t>234</t>
  </si>
  <si>
    <t>341720009000.S</t>
  </si>
  <si>
    <t>Pripojovací a ukončovací vodotesný set pre TSHC 10- dodávka a montáž</t>
  </si>
  <si>
    <t>232</t>
  </si>
  <si>
    <t>733181363.S</t>
  </si>
  <si>
    <t>Montáž odlučovača vzduchu absorbčného plavákového závitový spoj G 2</t>
  </si>
  <si>
    <t>130</t>
  </si>
  <si>
    <t>30006</t>
  </si>
  <si>
    <t>132</t>
  </si>
  <si>
    <t>733181400.S</t>
  </si>
  <si>
    <t>Montáž odkalovača DN 50</t>
  </si>
  <si>
    <t>134</t>
  </si>
  <si>
    <t>30026</t>
  </si>
  <si>
    <t>136</t>
  </si>
  <si>
    <t>27634</t>
  </si>
  <si>
    <t>1722152142</t>
  </si>
  <si>
    <t>732331869.S</t>
  </si>
  <si>
    <t>Montáž expanznej nádoby pre solárne systémy tlak 10 barov s vakom objem 150 l</t>
  </si>
  <si>
    <t>484515156</t>
  </si>
  <si>
    <t>26155</t>
  </si>
  <si>
    <t>-1960837038</t>
  </si>
  <si>
    <t>210</t>
  </si>
  <si>
    <t>Uvedenie strojovne do prevádzky, oživenie, zapojenie, zaškolenie</t>
  </si>
  <si>
    <t>-151392516</t>
  </si>
  <si>
    <t>998732101.S</t>
  </si>
  <si>
    <t>Presun hmôt pre strojovne v objektoch výšky do 6 m</t>
  </si>
  <si>
    <t>733</t>
  </si>
  <si>
    <t>Ústredné kúrenie, rozvodné potrubie</t>
  </si>
  <si>
    <t>733120815.S</t>
  </si>
  <si>
    <t>Demontáž potrubia z oceľových rúrok hladkých do priemeru 38,  -0,00254t</t>
  </si>
  <si>
    <t>-568641696</t>
  </si>
  <si>
    <t>733121116.S</t>
  </si>
  <si>
    <t>Potrubie z rúrok hladkých bezšvových nízkotlakových priemer 44,5/2,6</t>
  </si>
  <si>
    <t>1408988292</t>
  </si>
  <si>
    <t>733121117.S</t>
  </si>
  <si>
    <t>Potrubie z rúrok hladkých bezšvových nízkotlakových priemer 51/2,6</t>
  </si>
  <si>
    <t>1099842392</t>
  </si>
  <si>
    <t>733125000.S</t>
  </si>
  <si>
    <t>Potrubie z uhlíkovej ocele spájané lisovaním 12x1,0</t>
  </si>
  <si>
    <t>650339</t>
  </si>
  <si>
    <t>Trubka 12 x 1,2, ocel / pozinkovaný</t>
  </si>
  <si>
    <t>733125003.S</t>
  </si>
  <si>
    <t>Potrubie z uhlíkovej ocele spájané lisovaním 15x1,2</t>
  </si>
  <si>
    <t>559441</t>
  </si>
  <si>
    <t>Trubka 15 x 1,2, ocel / pozinkovaný</t>
  </si>
  <si>
    <t>733125006.S</t>
  </si>
  <si>
    <t>Potrubie z uhlíkovej ocele spájané lisovaním 18x1,2</t>
  </si>
  <si>
    <t>559458</t>
  </si>
  <si>
    <t>Trubka 18 x 1,2, ocel / pozinkovaný</t>
  </si>
  <si>
    <t>733125009.S</t>
  </si>
  <si>
    <t>Potrubie z uhlíkovej ocele spájané lisovaním 22x1,5</t>
  </si>
  <si>
    <t>559465</t>
  </si>
  <si>
    <t>Trubka 22 x 1,5, ocel / pozinkovaný</t>
  </si>
  <si>
    <t>733125012.S</t>
  </si>
  <si>
    <t>Potrubie z uhlíkovej ocele spájané lisovaním 28x1,5</t>
  </si>
  <si>
    <t>559472</t>
  </si>
  <si>
    <t>Trubka 28 x 1,5, ocel / pozinkovaný</t>
  </si>
  <si>
    <t>733125015.S</t>
  </si>
  <si>
    <t>Potrubie z uhlíkovej ocele spájané lisovaním 35x1,5</t>
  </si>
  <si>
    <t>559496</t>
  </si>
  <si>
    <t>Trubka 35 x 1,5, ocel / pozinkovaný</t>
  </si>
  <si>
    <t>733125018.S</t>
  </si>
  <si>
    <t>Potrubie z uhlíkovej ocele spájané lisovaním 42x1,5</t>
  </si>
  <si>
    <t>559489</t>
  </si>
  <si>
    <t>Trubka 42 x 1,5, ocel / pozinkovaný</t>
  </si>
  <si>
    <t>733125021.S</t>
  </si>
  <si>
    <t>Potrubie z uhlíkovej ocele spájané lisovaním 54x1,5</t>
  </si>
  <si>
    <t>559502</t>
  </si>
  <si>
    <t>Trubka 54 x 1,5, ocel / pozinkovaný</t>
  </si>
  <si>
    <t>106</t>
  </si>
  <si>
    <t>733126015.S</t>
  </si>
  <si>
    <t>Montáž tvaroviek</t>
  </si>
  <si>
    <t>107</t>
  </si>
  <si>
    <t>605193</t>
  </si>
  <si>
    <t>T-kus s SC 12, ocel / pozinkovaný</t>
  </si>
  <si>
    <t>108</t>
  </si>
  <si>
    <t>558611</t>
  </si>
  <si>
    <t>T-kus s SC 15, ocel / pozinkovaný</t>
  </si>
  <si>
    <t>109</t>
  </si>
  <si>
    <t>558628</t>
  </si>
  <si>
    <t>T-kus s SC 18, ocel / pozinkovaný</t>
  </si>
  <si>
    <t>110</t>
  </si>
  <si>
    <t>558642</t>
  </si>
  <si>
    <t>T-kus s SC 28, ocel / pozinkovaný</t>
  </si>
  <si>
    <t>111</t>
  </si>
  <si>
    <t>558659</t>
  </si>
  <si>
    <t>T-kus s SC 35, ocel / pozinkovaný</t>
  </si>
  <si>
    <t>112</t>
  </si>
  <si>
    <t>605322</t>
  </si>
  <si>
    <t>Redukce s SC 18 x 12, ocel / pozinkovaný</t>
  </si>
  <si>
    <t>113</t>
  </si>
  <si>
    <t>605315</t>
  </si>
  <si>
    <t>Redukce s SC 15 x 12, ocel / pozinkovaný</t>
  </si>
  <si>
    <t>114</t>
  </si>
  <si>
    <t>558499</t>
  </si>
  <si>
    <t>Redukce s SC 18 x 15, ocel / pozinkovaný</t>
  </si>
  <si>
    <t>115</t>
  </si>
  <si>
    <t>605339</t>
  </si>
  <si>
    <t>Redukce s SC 22 x 12, ocel / pozinkovaný</t>
  </si>
  <si>
    <t>116</t>
  </si>
  <si>
    <t>558512</t>
  </si>
  <si>
    <t>Redukce s SC 22 x 18, ocel / pozinkovaný</t>
  </si>
  <si>
    <t>117</t>
  </si>
  <si>
    <t>558529</t>
  </si>
  <si>
    <t>Redukce s SC 28 x 15, ocel / pozinkovaný</t>
  </si>
  <si>
    <t>118</t>
  </si>
  <si>
    <t>558536</t>
  </si>
  <si>
    <t>Redukce s SC 28 x 18, ocel / pozinkovaný</t>
  </si>
  <si>
    <t>119</t>
  </si>
  <si>
    <t>642730</t>
  </si>
  <si>
    <t>Redukce s SC 35 x 15, ocel / pozinkovaný</t>
  </si>
  <si>
    <t>120</t>
  </si>
  <si>
    <t>558567</t>
  </si>
  <si>
    <t>Redukce s SC 35 x 28, ocel / pozinkovaný</t>
  </si>
  <si>
    <t>121</t>
  </si>
  <si>
    <t>558574</t>
  </si>
  <si>
    <t>Redukce s SC 42 x 35, ocel / pozinkovaný</t>
  </si>
  <si>
    <t>122</t>
  </si>
  <si>
    <t>642792</t>
  </si>
  <si>
    <t>Redukce s SC 54 x 35, ocel / pozinkovaný</t>
  </si>
  <si>
    <t>123</t>
  </si>
  <si>
    <t>605216</t>
  </si>
  <si>
    <t>T-kus s SC 12 x 15 x 12, ocel / pozinkovaný</t>
  </si>
  <si>
    <t>124</t>
  </si>
  <si>
    <t>605209</t>
  </si>
  <si>
    <t>T-kus s SC 15 x 12 x 15, ocel / pozinkovaný</t>
  </si>
  <si>
    <t>125</t>
  </si>
  <si>
    <t>642549</t>
  </si>
  <si>
    <t>T-kus s SC 15 x 18 x 15, ocel / pozinkovaný</t>
  </si>
  <si>
    <t>126</t>
  </si>
  <si>
    <t>558648596</t>
  </si>
  <si>
    <t>T-kus s SC 18 x 12 x 18, ocel / pozinkovaný</t>
  </si>
  <si>
    <t>127</t>
  </si>
  <si>
    <t>558680</t>
  </si>
  <si>
    <t>T-kus s SC 18 x 15 x 18, ocel / pozinkovaný</t>
  </si>
  <si>
    <t>128</t>
  </si>
  <si>
    <t>558864</t>
  </si>
  <si>
    <t>T-kus s SC 18 x 22 x 18, ocel / pozinkovaný</t>
  </si>
  <si>
    <t>129</t>
  </si>
  <si>
    <t>558697</t>
  </si>
  <si>
    <t>T-kus s SC 22 x 15 x 22, ocel / pozinkovaný</t>
  </si>
  <si>
    <t>642648</t>
  </si>
  <si>
    <t>T-kus s SC 22 x 18 x 18, ocel / pozinkovaný</t>
  </si>
  <si>
    <t>131</t>
  </si>
  <si>
    <t>642693</t>
  </si>
  <si>
    <t>T-kus s SC 28 x 22 x 22, ocel / pozinkovaný</t>
  </si>
  <si>
    <t>558727</t>
  </si>
  <si>
    <t>T-kus s SC 28 x 18 x 28, ocel / pozinkovaný</t>
  </si>
  <si>
    <t>133</t>
  </si>
  <si>
    <t>558710</t>
  </si>
  <si>
    <t>T-kus s SC 28 x 15 x 28, ocel / pozinkovaný</t>
  </si>
  <si>
    <t>558734</t>
  </si>
  <si>
    <t>T-kus s SC 28 x 22 x 28, ocel / pozinkovaný</t>
  </si>
  <si>
    <t>135</t>
  </si>
  <si>
    <t>558741</t>
  </si>
  <si>
    <t>T-kus s SC 35 x 15 x 35, ocel / pozinkovaný</t>
  </si>
  <si>
    <t>558758</t>
  </si>
  <si>
    <t>T-kus s SC 35 x 18 x 35, ocel / pozinkovaný</t>
  </si>
  <si>
    <t>137</t>
  </si>
  <si>
    <t>558802</t>
  </si>
  <si>
    <t>T-kus s SC 42 x 35 x 42, ocel / pozinkovaný</t>
  </si>
  <si>
    <t>138</t>
  </si>
  <si>
    <t>558833</t>
  </si>
  <si>
    <t>T-kus s SC 54 x 35 x 54, ocel / pozinkovaný</t>
  </si>
  <si>
    <t>139</t>
  </si>
  <si>
    <t>733190217.S</t>
  </si>
  <si>
    <t>Tlaková skúška potrubia z oceľových rúrok do priemeru 89/5</t>
  </si>
  <si>
    <t>140</t>
  </si>
  <si>
    <t>998733101.S</t>
  </si>
  <si>
    <t>Presun hmôt pre rozvody potrubia v objektoch výšky do 6 m</t>
  </si>
  <si>
    <t>734</t>
  </si>
  <si>
    <t>Ústredné kúrenie, armatúry.</t>
  </si>
  <si>
    <t>141</t>
  </si>
  <si>
    <t>734223150.S</t>
  </si>
  <si>
    <t>Montáž pripájacieho kusu DN 15</t>
  </si>
  <si>
    <t>142</t>
  </si>
  <si>
    <t>1369291</t>
  </si>
  <si>
    <t>144</t>
  </si>
  <si>
    <t>143</t>
  </si>
  <si>
    <t>734223230.S</t>
  </si>
  <si>
    <t>Montáž termostatickej hlavice</t>
  </si>
  <si>
    <t>146</t>
  </si>
  <si>
    <t>1920060</t>
  </si>
  <si>
    <t>148</t>
  </si>
  <si>
    <t>145</t>
  </si>
  <si>
    <t>734223257.S</t>
  </si>
  <si>
    <t>Montáž zverného šróbenia</t>
  </si>
  <si>
    <t>150</t>
  </si>
  <si>
    <t>1624001</t>
  </si>
  <si>
    <t>152</t>
  </si>
  <si>
    <t>147</t>
  </si>
  <si>
    <t>734252110.S</t>
  </si>
  <si>
    <t>Montáž ventilu poistného rohového G 1/2</t>
  </si>
  <si>
    <t>154</t>
  </si>
  <si>
    <t>27665</t>
  </si>
  <si>
    <t>156</t>
  </si>
  <si>
    <t>149</t>
  </si>
  <si>
    <t>734252130.S</t>
  </si>
  <si>
    <t>Montáž ventilu poistného rohového G 1</t>
  </si>
  <si>
    <t>158</t>
  </si>
  <si>
    <t>22390</t>
  </si>
  <si>
    <t>160</t>
  </si>
  <si>
    <t>151</t>
  </si>
  <si>
    <t>734449113.S</t>
  </si>
  <si>
    <t>Montáž kužeľového prstenca</t>
  </si>
  <si>
    <t>súb.</t>
  </si>
  <si>
    <t>162</t>
  </si>
  <si>
    <t>1300101</t>
  </si>
  <si>
    <t>164</t>
  </si>
  <si>
    <t>153</t>
  </si>
  <si>
    <t>998734101.S</t>
  </si>
  <si>
    <t>Presun hmôt pre armatúry v objektoch výšky do 6 m</t>
  </si>
  <si>
    <t>166</t>
  </si>
  <si>
    <t>735</t>
  </si>
  <si>
    <t>Ústredné kúrenie, vykurov. telesá</t>
  </si>
  <si>
    <t>735151821.P</t>
  </si>
  <si>
    <t>Demontáž radiátora liatinového, vrátane príslušenstva- ventilov, kotiev</t>
  </si>
  <si>
    <t>1166106377</t>
  </si>
  <si>
    <t>155</t>
  </si>
  <si>
    <t>735154030.S</t>
  </si>
  <si>
    <t>Montáž vykurovacieho telesa panelového jednoradového výšky 500 mm/ dĺžky 400-600 mm</t>
  </si>
  <si>
    <t>168</t>
  </si>
  <si>
    <t>484530050036</t>
  </si>
  <si>
    <t>170</t>
  </si>
  <si>
    <t>157</t>
  </si>
  <si>
    <t>484530050038</t>
  </si>
  <si>
    <t>172</t>
  </si>
  <si>
    <t>735154041.S</t>
  </si>
  <si>
    <t>Montáž vykurovacieho telesa panelového jednoradového 600 mm/ dĺžky 700-900 mm</t>
  </si>
  <si>
    <t>174</t>
  </si>
  <si>
    <t>159</t>
  </si>
  <si>
    <t>484530050057</t>
  </si>
  <si>
    <t>176</t>
  </si>
  <si>
    <t>735154130.S</t>
  </si>
  <si>
    <t>Montáž vykurovacieho telesa panelového dvojradového výšky 500 mm/ dĺžky 400-600 mm</t>
  </si>
  <si>
    <t>178</t>
  </si>
  <si>
    <t>161</t>
  </si>
  <si>
    <t>484530063500</t>
  </si>
  <si>
    <t>180</t>
  </si>
  <si>
    <t>484530063600</t>
  </si>
  <si>
    <t>182</t>
  </si>
  <si>
    <t>163</t>
  </si>
  <si>
    <t>735154131.S</t>
  </si>
  <si>
    <t>Montáž vykurovacieho telesa panelového dvojradového výšky 500 mm/ dĺžky 700-900 mm</t>
  </si>
  <si>
    <t>184</t>
  </si>
  <si>
    <t>484530063700</t>
  </si>
  <si>
    <t>186</t>
  </si>
  <si>
    <t>165</t>
  </si>
  <si>
    <t>484530063800</t>
  </si>
  <si>
    <t>188</t>
  </si>
  <si>
    <t>735154132.S</t>
  </si>
  <si>
    <t>Montáž vykurovacieho telesa panelového dvojradového výšky 500 mm/ dĺžky 1000-1200 mm</t>
  </si>
  <si>
    <t>190</t>
  </si>
  <si>
    <t>167</t>
  </si>
  <si>
    <t>484530064000</t>
  </si>
  <si>
    <t>192</t>
  </si>
  <si>
    <t>484530064200</t>
  </si>
  <si>
    <t>194</t>
  </si>
  <si>
    <t>169</t>
  </si>
  <si>
    <t>484530064240</t>
  </si>
  <si>
    <t>196</t>
  </si>
  <si>
    <t>735154133.S</t>
  </si>
  <si>
    <t>Montáž vykurovacieho telesa panelového dvojradového výšky 500 mm/ dĺžky 1400-1800 mm</t>
  </si>
  <si>
    <t>198</t>
  </si>
  <si>
    <t>171</t>
  </si>
  <si>
    <t>484530064400</t>
  </si>
  <si>
    <t>200</t>
  </si>
  <si>
    <t>484530064600</t>
  </si>
  <si>
    <t>202</t>
  </si>
  <si>
    <t>173</t>
  </si>
  <si>
    <t>484530064800</t>
  </si>
  <si>
    <t>204</t>
  </si>
  <si>
    <t>735154141.S</t>
  </si>
  <si>
    <t>Montáž vykurovacieho telesa panelového dvojradového výšky 600 mm/ dĺžky 700-900 mm</t>
  </si>
  <si>
    <t>206</t>
  </si>
  <si>
    <t>175</t>
  </si>
  <si>
    <t>484530065800</t>
  </si>
  <si>
    <t>208</t>
  </si>
  <si>
    <t>735154142.S</t>
  </si>
  <si>
    <t>Montáž vykurovacieho telesa panelového dvojradového výšky 600 mm/ dĺžky 1000-1200 mm</t>
  </si>
  <si>
    <t>177</t>
  </si>
  <si>
    <t>484530066100</t>
  </si>
  <si>
    <t>212</t>
  </si>
  <si>
    <t>484530066200</t>
  </si>
  <si>
    <t>214</t>
  </si>
  <si>
    <t>179</t>
  </si>
  <si>
    <t>735154143.S</t>
  </si>
  <si>
    <t>Montáž vykurovacieho telesa panelového dvojradového výšky 600 mm/ dĺžky 1400-1800 mm</t>
  </si>
  <si>
    <t>216</t>
  </si>
  <si>
    <t>484530066600</t>
  </si>
  <si>
    <t>218</t>
  </si>
  <si>
    <t>181</t>
  </si>
  <si>
    <t>484530066700</t>
  </si>
  <si>
    <t>220</t>
  </si>
  <si>
    <t>735154144.S</t>
  </si>
  <si>
    <t>Montáž vykurovacieho telesa panelového dvojradového výšky 600 mm/ dĺžky 2000-2600 mm</t>
  </si>
  <si>
    <t>222</t>
  </si>
  <si>
    <t>183</t>
  </si>
  <si>
    <t>484530067300</t>
  </si>
  <si>
    <t>224</t>
  </si>
  <si>
    <t>998735101.S</t>
  </si>
  <si>
    <t>Presun hmôt pre vykurovacie telesá v objektoch výšky do 6 m</t>
  </si>
  <si>
    <t>226</t>
  </si>
  <si>
    <t>Práce a dodávky M</t>
  </si>
  <si>
    <t>21-M</t>
  </si>
  <si>
    <t>Elektromontáže</t>
  </si>
  <si>
    <t>185</t>
  </si>
  <si>
    <t>210452001.S</t>
  </si>
  <si>
    <t>Montáž elektrického vykurovacieho kábla</t>
  </si>
  <si>
    <t>228</t>
  </si>
  <si>
    <t>341710006700.S</t>
  </si>
  <si>
    <t>Elektrický ohrevný kábel Q termo TSHC 10 AQ</t>
  </si>
  <si>
    <t>230</t>
  </si>
  <si>
    <t>07 - Elektroinštalácia a bleskozvod</t>
  </si>
  <si>
    <t>97 -  Prerazenie otvorov a ostatné búracie práce</t>
  </si>
  <si>
    <t>21-M - Elektromontáže</t>
  </si>
  <si>
    <t xml:space="preserve">    46-M - Zemné práce pri extr.mont.prácach   </t>
  </si>
  <si>
    <t xml:space="preserve">    D1 - Elektromontáže   </t>
  </si>
  <si>
    <t>D2 - Práce a dodávky – M    Bleskozvod - Uzemnenie</t>
  </si>
  <si>
    <t xml:space="preserve">    OST - Ostatné</t>
  </si>
  <si>
    <t>VRN - Investičné náklady neobsiahnuté v cenách</t>
  </si>
  <si>
    <t xml:space="preserve"> Prerazenie otvorov a ostatné búracie práce</t>
  </si>
  <si>
    <t>971011211.S</t>
  </si>
  <si>
    <t>Vybúranie výplne otvoru v sten. prefabrik. dielc. z ľahkých betónov plochy do 0,25 m2,  -0,01300t</t>
  </si>
  <si>
    <t>1488699500</t>
  </si>
  <si>
    <t>972045803.SP</t>
  </si>
  <si>
    <t>Vrty príklepovým vrtákom do D 18 mm smerom vodorovne a hore do betonu, tehly -0.00001t</t>
  </si>
  <si>
    <t>-1726028507</t>
  </si>
  <si>
    <t>973031612.S</t>
  </si>
  <si>
    <t>Vysekanie kapsy pre klátiky a krabice, veľkosti do 50x50x50 mm,  -0,00025t</t>
  </si>
  <si>
    <t>-1741613284</t>
  </si>
  <si>
    <t>973031619.S</t>
  </si>
  <si>
    <t>Vysekanie kapsy pre klátiky a krabice, veľkosti do 150x150x100 mm,  -0,00300t</t>
  </si>
  <si>
    <t>1700826824</t>
  </si>
  <si>
    <t>974031121.S</t>
  </si>
  <si>
    <t>Vysekanie rýh v akomkoľvek murive tehlovom na akúkoľvek maltu do hĺbky 30 mm a š. do 30 mm,  -0,00200 t</t>
  </si>
  <si>
    <t>-1873992805</t>
  </si>
  <si>
    <t>974031124.S</t>
  </si>
  <si>
    <t>Vysekanie rýh v akomkoľvek murive tehlovom na akúkoľvek maltu do hĺbky 30 mm a š. do 150 mm,  -0,00800t</t>
  </si>
  <si>
    <t>1240167464</t>
  </si>
  <si>
    <t>612403399.S</t>
  </si>
  <si>
    <t>Hrubá výplň rýh na stenách akoukoľvek maltou, akejkoľvek šírky ryhy</t>
  </si>
  <si>
    <t>1792110761</t>
  </si>
  <si>
    <t>2925</t>
  </si>
  <si>
    <t>SADRA  30kg-balenie   Sivá</t>
  </si>
  <si>
    <t>1614968160</t>
  </si>
  <si>
    <t>-1318822379</t>
  </si>
  <si>
    <t>-1549420004</t>
  </si>
  <si>
    <t>-1438824081</t>
  </si>
  <si>
    <t>-455779751</t>
  </si>
  <si>
    <t>165663245</t>
  </si>
  <si>
    <t>MAT.</t>
  </si>
  <si>
    <t>Kábel hliníkový NAYY 4x70 mm2</t>
  </si>
  <si>
    <t>210010026</t>
  </si>
  <si>
    <t>Rúrka ohybná elektroinštalačná z PVC typ FXP 25, uložená pevne</t>
  </si>
  <si>
    <t>-963402476</t>
  </si>
  <si>
    <t>HXM25</t>
  </si>
  <si>
    <t>Ohybná rúra D25mm, Bezhalogénová, 750N/5cm, -25°C až 105°C, Samozhášavá, Oheňretardujúca, LSFR0H, Čierna</t>
  </si>
  <si>
    <t>-732623168</t>
  </si>
  <si>
    <t>210011306</t>
  </si>
  <si>
    <t>Montáž voľných káblov- Osadenie polyamidovej príchytky, Hmoždinka dlhá so skrutkou 8 x 80 mm</t>
  </si>
  <si>
    <t>-309674264</t>
  </si>
  <si>
    <t>210902362</t>
  </si>
  <si>
    <t>Kábel hliníkový silový, uložený volne NAYY 0,6/1 kV 4x70</t>
  </si>
  <si>
    <t>210100259</t>
  </si>
  <si>
    <t>Ukončenie celoplastových káblov zmrašť. záklopkou alebo páskou do 4 x70 mm2</t>
  </si>
  <si>
    <t>MAT..1</t>
  </si>
  <si>
    <t>Skriňa elektromerová RE 1.0-F402 pilierový  polopriame meranie  100A</t>
  </si>
  <si>
    <t>210193053</t>
  </si>
  <si>
    <t>Skriňa ER plastová, trojfázová, polopriam.meranie</t>
  </si>
  <si>
    <t>MAT..2</t>
  </si>
  <si>
    <t>Kábel medený CYKY 5x35 mm2</t>
  </si>
  <si>
    <t>210800242</t>
  </si>
  <si>
    <t>Kábel medený uložený volne/pod omietkou CYKY  450/750 V  5x35mm2</t>
  </si>
  <si>
    <t>210100259.1</t>
  </si>
  <si>
    <t>Ukončenie celoplastových káblov zmrašť. záklopkou alebo páskou do 5 x 35 mm2</t>
  </si>
  <si>
    <t>46-M</t>
  </si>
  <si>
    <t xml:space="preserve">Zemné práce pri extr.mont.prácach   </t>
  </si>
  <si>
    <t>460010012</t>
  </si>
  <si>
    <t>Vytýčenie trasy vonkajšieho silového vedenia,v prehľadnom teréne</t>
  </si>
  <si>
    <t>km</t>
  </si>
  <si>
    <t>460200163.S</t>
  </si>
  <si>
    <t>Hĺbenie káblovej ryhy ručne 35 cm širokej a 80 cm hlbokej, v zemine triedy 3</t>
  </si>
  <si>
    <t>691492598</t>
  </si>
  <si>
    <t>460420381.S</t>
  </si>
  <si>
    <t>Zriad. káblového lôžka z piesku vrstvy 10 cm, bet. doskami hrúbky 4 cm kladenými v smere kábla</t>
  </si>
  <si>
    <t>-2092021707</t>
  </si>
  <si>
    <t>460490012.S</t>
  </si>
  <si>
    <t>Rozvinutie a uloženie výstražnej fólie z PE do ryhy, šírka do 33 cm</t>
  </si>
  <si>
    <t>28471190</t>
  </si>
  <si>
    <t>283230008000.S</t>
  </si>
  <si>
    <t>Výstražná fóla PE, š. 300, farba červená</t>
  </si>
  <si>
    <t>-1988930991</t>
  </si>
  <si>
    <t>MAT..4</t>
  </si>
  <si>
    <t>Kamenivo ťažené drobné 0-1 B</t>
  </si>
  <si>
    <t>460560163.S</t>
  </si>
  <si>
    <t>Ručný zásyp nezap. káblovej ryhy bez zhutn. zeminy, 35 cm širokej, 80 cm hlbokej v zemine tr. 3</t>
  </si>
  <si>
    <t>-386099534</t>
  </si>
  <si>
    <t>460620013.S</t>
  </si>
  <si>
    <t>Proviz. úprava terénu v zemine tr. 3, aby nerovnosti terénu neboli väčšie ako 2 cm od vodor.hladiny</t>
  </si>
  <si>
    <t>1527317724</t>
  </si>
  <si>
    <t>D1</t>
  </si>
  <si>
    <t xml:space="preserve">Elektromontáže   </t>
  </si>
  <si>
    <t>MAT..5</t>
  </si>
  <si>
    <t>Domový rozvádzač plastový 72 MOD, 400V, 40A, Ik-10kA, IP44/IP20</t>
  </si>
  <si>
    <t>MAT5.1</t>
  </si>
  <si>
    <t>Montážny materiál rozvádzača vrátane svoriek,líšt, prepájacích vodičov a certifikácie- 72 MOD</t>
  </si>
  <si>
    <t>213094803</t>
  </si>
  <si>
    <t>MAT..6</t>
  </si>
  <si>
    <t>Domový rozvádzač plastový 48 MOD, 400V, 40A, Ik-6kA, IP44/IP20</t>
  </si>
  <si>
    <t>MAT6.1</t>
  </si>
  <si>
    <t>Montážny materiál rozvádzača vrátane svoriek,líšt, prepájacích vodičov a certifikácie- 48 MOD</t>
  </si>
  <si>
    <t>933493357</t>
  </si>
  <si>
    <t>MAT..7</t>
  </si>
  <si>
    <t>Domový rozvádzač plastový 36 MOD, 400V, 40A, Ik-6kA, IP44/IP20</t>
  </si>
  <si>
    <t>MAT7.1</t>
  </si>
  <si>
    <t>Montážny materiál rozvádzača vrátane svoriek,líšt, prepájacích vodičov a certifikácie- 36 MOD</t>
  </si>
  <si>
    <t>-632883768</t>
  </si>
  <si>
    <t>MAT..8</t>
  </si>
  <si>
    <t>Domový rozvádzač plastový 24 MOD, 400V, 40A, Ik-6kA, IP44/IP20</t>
  </si>
  <si>
    <t>MAT8.1</t>
  </si>
  <si>
    <t>Montážny materiál rozvádzača vrátane svoriek,líšt, prepájacích vodičov a certifikácie- 24 MOD</t>
  </si>
  <si>
    <t>741162132</t>
  </si>
  <si>
    <t>210193071.S</t>
  </si>
  <si>
    <t>Domova rozvodnica do 28 M pre zapustenú montáž</t>
  </si>
  <si>
    <t>-1660289597</t>
  </si>
  <si>
    <t>210193072.S</t>
  </si>
  <si>
    <t>Domova rozvodnica do 42 M pre zapustenú montáž</t>
  </si>
  <si>
    <t>-901390713</t>
  </si>
  <si>
    <t>210193073.S</t>
  </si>
  <si>
    <t>Domova rozvodnica do 56 M pre zapustenú montáž</t>
  </si>
  <si>
    <t>-380401371</t>
  </si>
  <si>
    <t>210193074.S</t>
  </si>
  <si>
    <t>Domova rozvodnica do 72 M pre zapustenú montáž</t>
  </si>
  <si>
    <t>-1666059148</t>
  </si>
  <si>
    <t>MAT..9</t>
  </si>
  <si>
    <t>Istič trojpolový LST 100A, 10 kA s vyp.cievkou</t>
  </si>
  <si>
    <t>MAT..10</t>
  </si>
  <si>
    <t>Istič trojpolový C80A, 6 kA</t>
  </si>
  <si>
    <t>MAT..11</t>
  </si>
  <si>
    <t>Istič trojpolový C63A, 6 kA</t>
  </si>
  <si>
    <t>MAT..12</t>
  </si>
  <si>
    <t>Istič trojpolový C32A, 6 kA</t>
  </si>
  <si>
    <t>MAT..13</t>
  </si>
  <si>
    <t>Istič trojpolový C25A, 6 kA</t>
  </si>
  <si>
    <t>MAT..14</t>
  </si>
  <si>
    <t>Istič trojpolový C20A, 6 kA</t>
  </si>
  <si>
    <t>MAT..15</t>
  </si>
  <si>
    <t>Istič trojpolový C16A, 6 kA</t>
  </si>
  <si>
    <t>MAT..16</t>
  </si>
  <si>
    <t>Istič jednopolový C16A, 6 kA</t>
  </si>
  <si>
    <t>MAT..17</t>
  </si>
  <si>
    <t>Istič jednopolový C10A, 6 kA</t>
  </si>
  <si>
    <t>MAT..18</t>
  </si>
  <si>
    <t>Istič jednopolový C6A, 6 kA</t>
  </si>
  <si>
    <t>MAT..19</t>
  </si>
  <si>
    <t>Vypínač modulárny MSO-32-3</t>
  </si>
  <si>
    <t>MAT..20</t>
  </si>
  <si>
    <t>Zvodič prepätia kombinovaný SVBC-12,5-3N-MZS</t>
  </si>
  <si>
    <t>MAT..21</t>
  </si>
  <si>
    <t>Prúdový chránič s nadprúdovou ochranou OLI-16B-1N-030AC, 2P, B16 A</t>
  </si>
  <si>
    <t>MAT..22</t>
  </si>
  <si>
    <t>Prúdový chránič s nadprúdovou ochranou OLI-10B-1N-030AC, 2P, B10 A</t>
  </si>
  <si>
    <t>MAT..23</t>
  </si>
  <si>
    <t>MAT..24</t>
  </si>
  <si>
    <t>Stmievač modulárny 0-230V/16A</t>
  </si>
  <si>
    <t>210120404</t>
  </si>
  <si>
    <t>Istič vzduchový trojpólový do 63 A</t>
  </si>
  <si>
    <t>210120401</t>
  </si>
  <si>
    <t>Istič vzduchový jednopólový do 63 A</t>
  </si>
  <si>
    <t>210120410</t>
  </si>
  <si>
    <t>Prúdové chrániče dvojpólové 16 - 100 A</t>
  </si>
  <si>
    <t>210130101</t>
  </si>
  <si>
    <t>Stýkač dvojpólový/regulátor na DIN lištu do 25 A</t>
  </si>
  <si>
    <t>MAT..25</t>
  </si>
  <si>
    <t>Ovládač tlačidlový Total Stop T6</t>
  </si>
  <si>
    <t>MAT..26</t>
  </si>
  <si>
    <t>Signalizačné svietidlo červ/zele.230V/5W</t>
  </si>
  <si>
    <t>210110041</t>
  </si>
  <si>
    <t>Ovládače, signalizačné prvky montáž zapojenie</t>
  </si>
  <si>
    <t>MAT..27</t>
  </si>
  <si>
    <t>Kábel medený CYKY 5x16 mm2</t>
  </si>
  <si>
    <t>MAT..28</t>
  </si>
  <si>
    <t>Kábel medený CYKY 5x6 mm2</t>
  </si>
  <si>
    <t>MAT..29</t>
  </si>
  <si>
    <t>Kábel medený CYKY 5x4 mm2</t>
  </si>
  <si>
    <t>MAT..30</t>
  </si>
  <si>
    <t>Kábel medený CYKY 5x2,5 mm2</t>
  </si>
  <si>
    <t>MAT..31</t>
  </si>
  <si>
    <t>Kábel medený CYKY 3x2,5 mm2</t>
  </si>
  <si>
    <t>MAT..32</t>
  </si>
  <si>
    <t>Kábel medený CYKY 3x1,5 mm2</t>
  </si>
  <si>
    <t>MAT..33</t>
  </si>
  <si>
    <t>Kábel medený CYY 25 mm2</t>
  </si>
  <si>
    <t>MAT..34</t>
  </si>
  <si>
    <t>Kábel medený CYY 6 mm2</t>
  </si>
  <si>
    <t>210800241</t>
  </si>
  <si>
    <t>Kábel medený uložený pod omietkou CYKY 450/750 V  do 5x16mm2</t>
  </si>
  <si>
    <t>210800227</t>
  </si>
  <si>
    <t>Kábel medený uložený pod omietkou CYKY 450/750 V  do 3x2,5mm2</t>
  </si>
  <si>
    <t>210100259.2</t>
  </si>
  <si>
    <t>Ukončenie celoplastových káblov zmrašť. záklopkou alebo páskou do 5 x 10 mm2</t>
  </si>
  <si>
    <t>210100258</t>
  </si>
  <si>
    <t>Ukončenie celoplastových káblov zmrašť. záklopkou alebo páskou do 3 x 4 mm2</t>
  </si>
  <si>
    <t>210100002</t>
  </si>
  <si>
    <t>Ukončenie vodičov v rozvádzač. vrátane zapojenia a vodičovej koncovky do 16 mm2</t>
  </si>
  <si>
    <t>210100002.1</t>
  </si>
  <si>
    <t>Ukončenie vodičov v rozvádzač. vrátane zapojenia a vodičovej koncovky do 6 mm2</t>
  </si>
  <si>
    <t>210220301</t>
  </si>
  <si>
    <t>Ochranné pospájanie v práčovniach, kúpeľniach, pevne uložené Cu 4-16mm2</t>
  </si>
  <si>
    <t>210800006</t>
  </si>
  <si>
    <t>Vodič medený uložený pevne CYY 450/750 V 25mm2</t>
  </si>
  <si>
    <t>210800004</t>
  </si>
  <si>
    <t>Vodič medený uložený voľne CYY 450/750 V  6mm2</t>
  </si>
  <si>
    <t>MAT..35</t>
  </si>
  <si>
    <t>Krabica odbočná z PVC s viečkom a svorkovnicou pod omietku KR 97/5, Dxh 103x50 mm, KOPOS</t>
  </si>
  <si>
    <t>MAT..36</t>
  </si>
  <si>
    <t>Svorkovnica pripojovacia, 230/400 V, 5 póly, IP44, SEZ</t>
  </si>
  <si>
    <t>MAT..37</t>
  </si>
  <si>
    <t>Svorkovnica pripojovacia, 230/400 V, 3 póly, IP44, SEZ</t>
  </si>
  <si>
    <t>MAT..38</t>
  </si>
  <si>
    <t>Svorka lustrová, 230V, 3 póly</t>
  </si>
  <si>
    <t>210010321</t>
  </si>
  <si>
    <t>Krabica (1903, KR 68) odbočná s viečkom, svorkovnicou vrátane zapojenia, kruhová</t>
  </si>
  <si>
    <t>210010502</t>
  </si>
  <si>
    <t>Osadenie lustrovej svorky vrátane zapojenia do 3 x 4</t>
  </si>
  <si>
    <t>MAT..39</t>
  </si>
  <si>
    <t>210110041.1</t>
  </si>
  <si>
    <t>Spínače polozapustené a zapustené vrátane zapojenia jednopólový - radenie 1</t>
  </si>
  <si>
    <t>MAT..40</t>
  </si>
  <si>
    <t>Zásuvka vstavaná  16A 230V</t>
  </si>
  <si>
    <t>210111011</t>
  </si>
  <si>
    <t>Domová zásuvka polozapustená alebo zapustená vrátane zapojenia 10/16 A 250 V 2P + Z</t>
  </si>
  <si>
    <t>MAT..41</t>
  </si>
  <si>
    <t>MAT..42</t>
  </si>
  <si>
    <t>MAT..43</t>
  </si>
  <si>
    <t>MAT..44</t>
  </si>
  <si>
    <t>MAT..45</t>
  </si>
  <si>
    <t>MAT..46</t>
  </si>
  <si>
    <t>MAT..47</t>
  </si>
  <si>
    <t>210201912</t>
  </si>
  <si>
    <t>Montáž svietidla  na strop do 1,0 kg</t>
  </si>
  <si>
    <t>210201901</t>
  </si>
  <si>
    <t>Montáž svietidla  na stenu do 1,0 kg</t>
  </si>
  <si>
    <t>210201001</t>
  </si>
  <si>
    <t>Zapojenie svietidlá , 1 x svetelný zdroj, stropného - nástenného</t>
  </si>
  <si>
    <t>D2</t>
  </si>
  <si>
    <t>Práce a dodávky – M    Bleskozvod - Uzemnenie</t>
  </si>
  <si>
    <t>MAT..48</t>
  </si>
  <si>
    <t>Drôt bleskozvodový zliatina AlMgSi, d 8 mm, Al</t>
  </si>
  <si>
    <t>MAT..49</t>
  </si>
  <si>
    <t>Podpera vedenia FeZn  označenie PV 21</t>
  </si>
  <si>
    <t>MAT..50</t>
  </si>
  <si>
    <t>Zachytávacia tyč   označenie JP 30 s PV 15 UNI</t>
  </si>
  <si>
    <t>MAT..51</t>
  </si>
  <si>
    <t>Strieška FeZn ochranná horná označenie OS 01</t>
  </si>
  <si>
    <t>MAT..52</t>
  </si>
  <si>
    <t>Strieška FeZn ochranná spodná označenie OS 02</t>
  </si>
  <si>
    <t>MAT..53</t>
  </si>
  <si>
    <t>Svorka FeZn spojovacia označenie SS</t>
  </si>
  <si>
    <t>MAT..54</t>
  </si>
  <si>
    <t>Svorka FeZn  krížová SK</t>
  </si>
  <si>
    <t>MAT..55</t>
  </si>
  <si>
    <t>Svorka FeZn odkvapová označenie SO</t>
  </si>
  <si>
    <t>MAT..56</t>
  </si>
  <si>
    <t>Svorka FeZn pripájaca označenie SP</t>
  </si>
  <si>
    <t>MAT..57</t>
  </si>
  <si>
    <t>Drôt bleskozvodový zvodový AlMgSi8 PVC</t>
  </si>
  <si>
    <t>MAT..58</t>
  </si>
  <si>
    <t>Podpera vedenia FeZn do muriva na uzemňovaciu označenie PV 41</t>
  </si>
  <si>
    <t>MAT..59</t>
  </si>
  <si>
    <t>Uholník ochranný FeZn označenie OU 1,7 m</t>
  </si>
  <si>
    <t>MAT..60</t>
  </si>
  <si>
    <t>Držiak FeZn ochranného uholníka do muriva označenie DU Z</t>
  </si>
  <si>
    <t>MAT..61</t>
  </si>
  <si>
    <t>Svorka FeZn odbočovacia spojovacia označenie SR 02</t>
  </si>
  <si>
    <t>MAT..62</t>
  </si>
  <si>
    <t>Štítok označovací StSt na zvody</t>
  </si>
  <si>
    <t>MAT..63</t>
  </si>
  <si>
    <t>Svorka skúšobná SZ v krabici</t>
  </si>
  <si>
    <t>MAT..64</t>
  </si>
  <si>
    <t>Drôt bleskozvodový FeZn, d 10 mm</t>
  </si>
  <si>
    <t>MAT..65</t>
  </si>
  <si>
    <t>Pásovina uzemňovacia FeZn 30 x 4 mm</t>
  </si>
  <si>
    <t>MAT..66</t>
  </si>
  <si>
    <t>Tyč uzemňovacia FeZn nadstavovacia označenie ZT 2 d., d 20 mm, 2 m</t>
  </si>
  <si>
    <t>MAT..67</t>
  </si>
  <si>
    <t>Svorka FeZn uzemňovacia označenie SR 03 A</t>
  </si>
  <si>
    <t>MAT..68</t>
  </si>
  <si>
    <t>Svorka SR 03 pre spojovanie kruhových vodičov d 6-12 mm s páskovými</t>
  </si>
  <si>
    <t>MAT..69</t>
  </si>
  <si>
    <t>Svorkovnica ekvipotencionálna EPS 2, KOPOS</t>
  </si>
  <si>
    <t>210220420</t>
  </si>
  <si>
    <t>Zachytávacia tyč  s vrutom JD10-20 a podstavcom</t>
  </si>
  <si>
    <t>210220425</t>
  </si>
  <si>
    <t>Držiak zachytávacej tyče  DJ1-8</t>
  </si>
  <si>
    <t>210220426</t>
  </si>
  <si>
    <t>Ochranná strieška OS01, OS02</t>
  </si>
  <si>
    <t>210220431</t>
  </si>
  <si>
    <t>Svorka  krížová SK</t>
  </si>
  <si>
    <t>210220433</t>
  </si>
  <si>
    <t>Svorka  spojovacia SS</t>
  </si>
  <si>
    <t>210220436</t>
  </si>
  <si>
    <t>Svorka  na odkvapový žľab SO</t>
  </si>
  <si>
    <t>210220400</t>
  </si>
  <si>
    <t>Podpery vedenia  na plochú strechu PV21</t>
  </si>
  <si>
    <t>210220800</t>
  </si>
  <si>
    <t>Uzemňovacie vedenie na povrchu FeZn 10</t>
  </si>
  <si>
    <t>210220404</t>
  </si>
  <si>
    <t>Podpery vedenia do muriva PV 01h</t>
  </si>
  <si>
    <t>210220437</t>
  </si>
  <si>
    <t>Svorka  skúšobná SZ</t>
  </si>
  <si>
    <t>210220442</t>
  </si>
  <si>
    <t>Svorka  odbočovacia spojovacia SR01-02</t>
  </si>
  <si>
    <t>236</t>
  </si>
  <si>
    <t>210220443</t>
  </si>
  <si>
    <t>Svorka  uzemňovacia SR03</t>
  </si>
  <si>
    <t>238</t>
  </si>
  <si>
    <t>210220450</t>
  </si>
  <si>
    <t>Ochranný uholník  OU</t>
  </si>
  <si>
    <t>240</t>
  </si>
  <si>
    <t>210220451</t>
  </si>
  <si>
    <t>Držiak ochranného uholníka  DU-Z,D a DOU</t>
  </si>
  <si>
    <t>242</t>
  </si>
  <si>
    <t>210220454</t>
  </si>
  <si>
    <t>Uzemňovacia tyč  ZT</t>
  </si>
  <si>
    <t>244</t>
  </si>
  <si>
    <t>210220031</t>
  </si>
  <si>
    <t>Ekvipotenciálna svorkovnica EPS</t>
  </si>
  <si>
    <t>246</t>
  </si>
  <si>
    <t>210220430</t>
  </si>
  <si>
    <t>Uzemňovacie vedenie v zemi FeZn vrátane izolácie spojov</t>
  </si>
  <si>
    <t>248</t>
  </si>
  <si>
    <t>460200153</t>
  </si>
  <si>
    <t>Hĺbenie  ryhy 35 cm širokej a 70 cm hlbokej, v zemine triedy 3</t>
  </si>
  <si>
    <t>250</t>
  </si>
  <si>
    <t>460560163.1</t>
  </si>
  <si>
    <t>Ručný zásyp  ryhy bez zhutn. zeminy, 35 cm širokej, 80 cm hlbokej v zemine tr. 3</t>
  </si>
  <si>
    <t>252</t>
  </si>
  <si>
    <t>460620013</t>
  </si>
  <si>
    <t>Proviz. úprava terénu v zemine tr. 3,</t>
  </si>
  <si>
    <t>254</t>
  </si>
  <si>
    <t>OST</t>
  </si>
  <si>
    <t>Ostatné</t>
  </si>
  <si>
    <t>99997005-R</t>
  </si>
  <si>
    <t>Revízia elektrického zariadenia</t>
  </si>
  <si>
    <t>262144</t>
  </si>
  <si>
    <t>260</t>
  </si>
  <si>
    <t>HZS-003</t>
  </si>
  <si>
    <t>Demontáž pôvodnej elektroinštalácie v riešených miestnostiach, odpojenie nepotrebných rozvádzačov</t>
  </si>
  <si>
    <t>1092229963</t>
  </si>
  <si>
    <t>VRN</t>
  </si>
  <si>
    <t>Investičné náklady neobsiahnuté v cenách</t>
  </si>
  <si>
    <t>000700011.S</t>
  </si>
  <si>
    <t>Dopravné náklady - mimostavenisková doprava objektivizácia dopravných nákladov materiálov</t>
  </si>
  <si>
    <t>1024</t>
  </si>
  <si>
    <t>196993668</t>
  </si>
  <si>
    <t>Kontaktný zatepľovací systém soklovej alebo vodou namáhanej časti hr. 120 mm XPS, skrutkovacie kotvy obchodný názov a typ uvedie uchádzač</t>
  </si>
  <si>
    <t>Kontaktný zatepľovací systém soklovej alebo vodou namáhanej časti ostenia hr. 30 mm obchodný názov a typ uvedie uchádzač</t>
  </si>
  <si>
    <t>Kontaktný zatepľovací systém vonkajších podhľadov hr. 100 mm - minerálne riešenie, skrutkovacie kotvy obchodný názov a typ uvedie uchádzač</t>
  </si>
  <si>
    <t>Kontaktný zatepľovací systém vnútorných podhľadov hr. 100 mm - minerálne riešenie, skrutkovacie kotvy obchodný názov a typ uvedie uchádzač</t>
  </si>
  <si>
    <t>Kontaktný zatepľovací systém vonkajších podhľadov hr. 160 mm - minerálne riešenie, kotvy obchodný názov a typ uvedie uchádzač</t>
  </si>
  <si>
    <t>Kontaktný zatepľovací systém z minerálnej vlny hr. 160 mm, skrutkovacie kotvy obchodný názov a typ uvedie uchádzač</t>
  </si>
  <si>
    <t>Kontaktný zatepľovací systém z minerálnej vlny hr. 30 mm, skrutkovacie kotvy obchodný názov a typ uvedie uchádzač</t>
  </si>
  <si>
    <t>Hydroizolačný pás z fólie PVC-P hr. 1,8 mm, izolácia plochých striech s UV ochranou obchodný názov a typ uvedie uchádzač</t>
  </si>
  <si>
    <t>Geotextília polypropylénová netkaná 300 g/m2 obchodný názov a typ uvedie uchádzač</t>
  </si>
  <si>
    <t>Doska XPS 300 hr. 100 mm, zakladanie stavieb, podlahy, obrátené ploché strechy obchodný názov a typ uvedie uchádzač</t>
  </si>
  <si>
    <t>Dolná vrstva strešnej izolácie strechy- (napr. ISOVER T12 Profi alebo ekvivalent) kamenná vlna hrúbka 120 mm- 2x vrstva obchodný názov a typ uvedie uchádzač</t>
  </si>
  <si>
    <t>Horná vrstva strešnej izolácie strechy- (napr. ISOVER S12 Profi alebo ekvivalent)  kamenná vlna hrúbka 120 mm obchodný názov a typ uvedie uchádzač</t>
  </si>
  <si>
    <t>Striekaná Pena polyuretanová pre tepelnú izoláciu, s otvorenou bunkovou štruktúrou (mäkká pena) hr. 360 mm, λ= 0,037 W/m.K obchodný názov a typ uvedie uchádzač</t>
  </si>
  <si>
    <t>Komprimovaná parotesná PUR expanzná páska 5-30x54 mm, pre okenné a fasádne konštrukcie obchodný názov a typ uvedie uchádzač</t>
  </si>
  <si>
    <t>Plast. okno s príslušenstvom podľa výpisu, vrátane parapetov- pol. 1- 2650/1520 obchodný názov a typ uvedie uchádzač</t>
  </si>
  <si>
    <t>Plast. okno s príslušenstvom podľa výpisu, vrátane parapetov- pol. 2- 550/860 obchodný názov a typ uvedie uchádzač</t>
  </si>
  <si>
    <t>Plast. okno s príslušenstvom podľa výpisu, vrátane parapetov- pol. 3- 1460/1460 obchodný názov a typ uvedie uchádzač</t>
  </si>
  <si>
    <t>Plast. okno s príslušenstvom podľa výpisu, vrátane parapetov- pol. 4- 550/840 obchodný názov a typ uvedie uchádzač</t>
  </si>
  <si>
    <t>Plast. dvere s príslušenstvom  pol. 5- 1000/2000 obchodný názov a typ uvedie uchádzač</t>
  </si>
  <si>
    <t>Plast. okno s príslušenstvom podľa výpisu, vrátane parapetov- pol. 7- 1130/840 obchodný názov a typ uvedie uchádzač</t>
  </si>
  <si>
    <t>Plast. okno s príslušenstvom podľa výpisu, vrátane parapetov- pol. 8- 1420/1420 obchodný názov a typ uvedie uchádzač</t>
  </si>
  <si>
    <t>Plast. dvere s príslušenstvom podľa výpisu-  pol. 9- 1030/2035 obchodný názov a typ uvedie uchádzač</t>
  </si>
  <si>
    <t>Plast. okno s príslušenstvom podľa výpisu, vrátane parapetov- pol. 10- 1150/1470 obchodný názov a typ uvedie uchádzač</t>
  </si>
  <si>
    <t>Plast. dvere s príslušenstvom podľa výpisu- pol. 11- 2590/2085 obchodný názov a typ uvedie uchádzač</t>
  </si>
  <si>
    <t>Plast. dvere s príslušenstvom podľa výpisu- pol. 12- 2440/2385 obchodný názov a typ uvedie uchádzač</t>
  </si>
  <si>
    <t>Plast. okno s príslušenstvom podľa výpisu, vrátane parapetov- pol. 13- 2700/1670 obchodný názov a typ uvedie uchádzač</t>
  </si>
  <si>
    <t>Plast. okno s príslušenstvom podľa výpisu, vrátane parapetov- pol. 14- 2640/1670 obchodný názov a typ uvedie uchádzač</t>
  </si>
  <si>
    <t>Plast. okno s príslušenstvom podľa výpisu, vrátane parapetov- pol. 16- 1720/550 obchodný názov a typ uvedie uchádzač</t>
  </si>
  <si>
    <t>Plast. okno s príslušenstvom podľa výpisu, vrátane parapetov- pol. 17- 840/550 obchodný názov a typ uvedie uchádzač</t>
  </si>
  <si>
    <t>Plast. dvere s príslušenstvom podľa výpisu- pol. 18- 970/1955 obchodný názov a typ uvedie uchádzač</t>
  </si>
  <si>
    <t>Plast. okno s príslušenstvom podľa výpisu, vrátane parapetov- pol. 19- 1770/520 obchodný názov a typ uvedie uchádzač</t>
  </si>
  <si>
    <t>Hliniková preskl. stena s dverami, s príslušenstvom podľa výpisu-  pol. 6 - 1440/2365 obchodný názov a typ uvedie uchádzač</t>
  </si>
  <si>
    <t>Hliniková preskl. stena s dverami, s príslušenstvom podľa výpisu-  pol. 15 - 2640/2655 obchodný názov a typ uvedie uchádzač</t>
  </si>
  <si>
    <t>Dlažba betónová škárová, hrúbka 60 mm, farebná obchodný názov a typ uvedie uchádzač</t>
  </si>
  <si>
    <t>Nopová HDPE fólia hrúbky 0,5 mm, výška nopu 8 mm, proti zemnej vlhkosti s radónovou ochranou, pre spodnú stavbu obchodný názov a typ uvedie uchádzač</t>
  </si>
  <si>
    <t>Priečka SDK  hr. 62,5 mm jednoducho opláštená doskou z jednej strany RB 12.5 mm, CW 50 (kastlík)</t>
  </si>
  <si>
    <t>Kazeta stropná minerálna, šxl 600x600 mm s ostrou hranou POŽIARNA ODOLNOSŤ EW 30 obchodný názov a typ uvedie uchádzač</t>
  </si>
  <si>
    <t>napr. Decor 100 design ventilátor alebo ekvivalent obchodný názov a typ uvedie uchádzač</t>
  </si>
  <si>
    <t>napr. AW 250E4 sileo ventilátor alebo ekvivalent obchodný názov a typ uvedie uchádzač</t>
  </si>
  <si>
    <t>Ventilátor ultra tichý napr. PRIO SILENT 250EC alebo ekvivalent obchodný názov a typ uvedie uchádzač</t>
  </si>
  <si>
    <t>Potrubný tlmič hluku napr. TECHNOV THP10 710x560/2, L=1000mm alebo ekvivalent obchodný názov a typ uvedie uchádzač</t>
  </si>
  <si>
    <t>Výustka hliníková do štvorhranného potrubia so skrutkami, jednoradová napr. NOVA-A-1, rozmery šxv 625x225 mm s reguláciou R1 a horizontálnymi lamelami alebo ekvivalent obchodný názov a typ uvedie uchádzač</t>
  </si>
  <si>
    <t>Žalúzia protidažďová hliniková s rámom a sitom napr. PZAL-UR-S, rozmery šxv 710x560 mm alebo ekvivalent obchodný názov a typ uvedie uchádzač</t>
  </si>
  <si>
    <t>napr. PER 100 W alebo ekvivalent obchodný názov a typ uvedie uchádzač</t>
  </si>
  <si>
    <t>Fasádna klapka napr. IGC ∅250 alebo ekvivalent obchodný názov a typ uvedie uchádzač</t>
  </si>
  <si>
    <t>Digestor priestorový, nerezový napr. OPP-1300, 1300x1800mm alebo ekvivalent obchodný názov a typ uvedie uchádzač</t>
  </si>
  <si>
    <t>Lokálna rekuperačná jednotka, prietok 105m3/h, napr. PRANA 150 alebo ekvivalent obchodný názov a typ uvedie uchádzač</t>
  </si>
  <si>
    <t>VZDUCHOTECHNICKÁ JEDNOTKA napr. Daikin D-AHU MODULAR_R SIZE 5, Prívod / odvod vzduchu: 6000m3. h-1 alebo ekvivalent obchodný názov a typ uvedie uchádzač</t>
  </si>
  <si>
    <t>Kondenzačná jednotka napr. Daikin ERQ125AW1 s chladiacim výkonom 14kW a vykurovacím výkonom 16kW alebo ekvivalent obchodný názov a typ uvedie uchádzač</t>
  </si>
  <si>
    <t>Snímač vlhkosti, priestorový napr. AD RH 24 alebo ekvivalent obchodný názov a typ uvedie uchádzač</t>
  </si>
  <si>
    <t>Rúra oceľová predizolovaná štandardná DN 40 pre ústredné kúrenie, dĺ. 6 m, priemer s izoláciou 110 mm, plášť HDPE  obchodný názov a typ uvedie uchádzač</t>
  </si>
  <si>
    <t>Tepelné čerpadlo Ariston NUOS EVO 110 alebo ekvivalent obchodný názov a typ uvedie uchádzač - Dodávka a montáž</t>
  </si>
  <si>
    <t>Automatické doplňovacie zariadenie s kontrolou prietoku FILLCONTROL PLUS COMPACT alebo ekvivalent obchodný názov a typ uvedie uchádzač - Dodávka a montáž</t>
  </si>
  <si>
    <t>Úprava vody pre doplňovacie zariadenie do vykurovacej sústavy FILLSOFT II, SOFTMIX, FILLMETER (EL. PRÍKON 230V, 50Hz),FILLGUARD alebo ekvivalent obchodný názov a typ uvedie uchádzač - Dodávka a montáž</t>
  </si>
  <si>
    <t>ČERPADLOVÁ SKUPINA, VYKUROVACIEHO OKRUHU, NAPR. HERZ PUMPFIX MIX DN32SO ZMIEŠAVACÍM UZLOM, (kv=16m3/h), OBEHOVÉ ČERPADLO WILO PARA 30-180/6–43/SC -12-  alebo ekvivalent obchodný názov a typ uvedie uchádzač Dodávka a montáž</t>
  </si>
  <si>
    <t>ZÁLOŽNÉ OBEHOVÉ ČERPADLO NAPR. GRUNDFOS ALPHA 2 25-40  alebo ekvivalent obchodný názov a typ uvedie uchádzač - Dodávka a montáž</t>
  </si>
  <si>
    <t>Tepelne cerpadlo s výkonom 23,68kW (A2/W35) napr. IDM TERRA AL 24 TWIN (400 V), vrátane regulácie Navigator 2.0, regulácia tepleného čerpadla, konektor pre pripojenie čerpadla na internet alebo ekvivalent obchodný názov a typ uvedie uchádzač - Dodávka a montáž</t>
  </si>
  <si>
    <t>Zásobník tepla s prípravou teplej vody Hygienic 1000/25 l/min. - 2.0, bez separačnej platne alebo ekvivalent obchodný názov a typ uvedie uchádzač</t>
  </si>
  <si>
    <t>Stanica cirkulačného doskového výmenníka tepla pre cirkuláciu teplej vody z Hygienik 1000 s čerpadlom triedy A, uzatváracie ventily, uhlové sedlové ventily, nástenná montážna doska alebo ekvivalent obchodný názov a typ uvedie uchádzač</t>
  </si>
  <si>
    <t>Akumulačná nádoba, napr. TERMO 1000 alebo ekvivalent obchodný názov a typ uvedie uchádzač</t>
  </si>
  <si>
    <t>Tepelná izolácia pre TERMO 1000 l alebo ekvivalent obchodný názov a typ uvedie uchádzač</t>
  </si>
  <si>
    <t>Flamco Flamcovent Smart 2"  alebo ekvivalent obchodný názov a typ uvedie uchádzač - aktívny odlučovač vzduchu, závitový</t>
  </si>
  <si>
    <t>Flamco Clean Smart 2" alebo ekvivalent obchodný názov a typ uvedie uchádzač  - aktívny odlučovač kalov s magnetom, závitový</t>
  </si>
  <si>
    <t>Flamco poistný ventil Prescor 1/2" alebo ekvivalent obchodný názov a typ uvedie uchádzač - 3bar- Dodávka a montáž</t>
  </si>
  <si>
    <t>EXPANZNÁ NÁDOBA napr. Contraflex 150/6bar alebo ekvivalent obchodný názov a typ uvedie uchádzač</t>
  </si>
  <si>
    <t>Flamco Flexcontrol 1" alebo ekvivalent obchodný názov a typ uvedie uchádzač - uzatváracia armatúra pre Contraflex 150- Dodávka a montáž</t>
  </si>
  <si>
    <t>HERZ Diel pripájací HERZ-3000, Rp 1/2"xG 3/4", priamy, M 28 x 1,5, s intergovaným termostatickým zvrškom s prednastavením, pre 2-rúrkové sústavy, priamy, pripojenie vyk. telesa Rp 1/2", pripojenie na rúru vonk. závitom G 3/4" s kužeľ. Tesnením alebo ekvivalent obchodný názov a typ uvedie uchádzač</t>
  </si>
  <si>
    <t xml:space="preserve">HERZ Termostatická hlavica HERZ "Design" "Mini" so závitom M 28 x 1,5, s kvapalinovým snímačom, automatická protimrazová ochrana pri cca 6°C, teplotný rozsah 6 - 28 °C alebo ekvivalent obchodný názov a typ uvedie uchádzač </t>
  </si>
  <si>
    <t>HERZ Prípojka zvarová, plocho tesnená matica G 3/4", zvarová vsuvka a tesnenie, 21 mm, pre ventily 4004, 4315, 4325, 4415, 4417, 4207, 7761, 7217, 4216, 7766 alebo ekvivalent obchodný názov a typ uvedie uchádzač</t>
  </si>
  <si>
    <t>Prescor 1/2 x 1/2 - 3 bar alebo ekvivalent obchodný názov a typ uvedie uchádzač</t>
  </si>
  <si>
    <t>Flexcontrol 1" alebo ekvivalent obchodný názov a typ uvedie uchádzač</t>
  </si>
  <si>
    <t>HERZ Prstenec kužeľový G 3/4",  pre pripojenie vykurovacieho telesa, 1 sada = 2 ks  alebo ekvivalent obchodný názov a typ uvedie uchádzač</t>
  </si>
  <si>
    <t>Teleso vykurovacie doskové jednopanelové oceľové 11VK, vxl 500x600 mm s bočným pripojením a konvektorom obchodný názov a typ uvedie uchádzač</t>
  </si>
  <si>
    <t>Teleso vykurovacie doskové jednopanelové oceľové 11VK, vxl 500x500 mm s bočným pripojením a konvektorom obchodný názov a typ uvedie uchádzač</t>
  </si>
  <si>
    <t>Teleso vykurovacie doskové jednopanelové oceľové 11K, vxl 600x800 mm s bočným pripojením a konvektorom obchodný názov a typ uvedie uchádzač</t>
  </si>
  <si>
    <t>Teleso vykurovacie doskové dvojpanelové oceľové 21VK, vxl 500x500 mm s bočným pripojením a 1 konvektormi obchodný názov a typ uvedie uchádzač</t>
  </si>
  <si>
    <t>Teleso vykurovacie doskové dvojpanelové oceľové 22K, vxl 500x600 mm s bočným pripojením a dvoma konvektormi obchodný názov a typ uvedie uchádzač</t>
  </si>
  <si>
    <t>Teleso vykurovacie doskové dvojpanelové oceľové 22VK, vxl 500x700 mm s bočným pripojením a dvoma konvektormi obchodný názov a typ uvedie uchádzač</t>
  </si>
  <si>
    <t>Teleso vykurovacie doskové dvojpanelové oceľové 22VK, vxl 500x800 mm s bočným pripojením a dvoma konvektormi obchodný názov a typ uvedie uchádzač</t>
  </si>
  <si>
    <t>Teleso vykurovacie doskové dvojpanelové oceľové 22VK, vxl 500x1000 mm s bočným pripojením a dvoma konvektormi obchodný názov a typ uvedie uchádzač</t>
  </si>
  <si>
    <t>Teleso vykurovacie doskové dvojpanelové oceľové 22VK, vxl 500x1200 mm s bočným pripojením a dvoma konvektormi obchodný názov a typ uvedie uchádzač obchodný názov a typ uvedie uchádzač</t>
  </si>
  <si>
    <t>Teleso vykurovacie doskové dvojpanelové oceľové 21VK, vxl 500x1200 mm s bočným pripojením a 1 konvektormi obchodný názov a typ uvedie uchádzač</t>
  </si>
  <si>
    <t>Teleso vykurovacie doskové dvojpanelové oceľové 21VK, vxl 500x1300 mm s bočným pripojením a 1 konvektormi obchodný názov a typ uvedie uchádzač</t>
  </si>
  <si>
    <t>Teleso vykurovacie doskové dvojpanelové oceľové 21VK, vxl 500x1500 mm s bočným pripojením a 1 konvektormi obchodný názov a typ uvedie uchádzač</t>
  </si>
  <si>
    <t>Teleso vykurovacie doskové dvojpanelové oceľové 21VK, vxl 500x1600 mm s bočným pripojením a 1 konvektormi obchodný názov a typ uvedie uchádzač</t>
  </si>
  <si>
    <t>Teleso vykurovacie doskové dvojpanelové oceľové 21VK, vxl 600x700 mm s bočným pripojením a 1 konvektormi obchodný názov a typ uvedie uchádzač</t>
  </si>
  <si>
    <t>Teleso vykurovacie doskové dvojpanelové oceľové 22VK, vxl 600x1000 mm s bočným pripojením a dvoma konvektormi obchodný názov a typ uvedie uchádzač</t>
  </si>
  <si>
    <t>Teleso vykurovacie doskové dvojpanelové oceľové 22VK, vxl 600x1100 mm s bočným pripojením a dvoma konvektormi obchodný názov a typ uvedie uchádzač</t>
  </si>
  <si>
    <t>Teleso vykurovacie doskové dvojpanelové oceľové 22VK, vxl 600x1500 mm s bočným pripojením a dvoma konvektormi obchodný názov a typ uvedie uchádzač</t>
  </si>
  <si>
    <t>Teleso vykurovacie doskové dvojpanelové oceľové 22VK, vxl 600x1600 mm s bočným pripojením a dvoma konvektormi obchodný názov a typ uvedie uchádzač</t>
  </si>
  <si>
    <t>Teleso vykurovacie doskové dvojpanelové oceľové 22VK, vxl 600x2200 mm s bočným pripojením a dvoma konvektormi obchodný názov a typ uvedie uchádzač</t>
  </si>
  <si>
    <t>Stýkač inštalačný impulsný ACTI RSI-20-02-A230 alebo ekvivalent obchodný názov a typ uvedie uchádzač</t>
  </si>
  <si>
    <t>Vypínač ŠTANDARD, DS1 1111 radenie 1 alebo ekvivalent obchodný názov a typ uvedie uchádzač</t>
  </si>
  <si>
    <t>Svietidlo led stropné, do podhľadu, 600x600x47mm 1x44W, 4200lm, IP20 obchodný názov a typ uvedie uchádzač</t>
  </si>
  <si>
    <t>Svietidlo led stropné so senzorom 600x600x47mm 1x44W, 4200lm, IP20  obchodný názov a typ uvedie uchádzač</t>
  </si>
  <si>
    <t>Svietidlo led stropné, okrúhle d-355mm, 1x44W, 4200lm, IP20  obchodný názov a typ uvedie uchádzač</t>
  </si>
  <si>
    <t>Svietidlo led stropné so senzorom, okrúhle d-355mm, 1x44W, 4200lm, IP20  obchodný názov a typ uvedie uchádzač</t>
  </si>
  <si>
    <t>Svietidlo led nástenné, d-300mm, 1x26W/3200lm, IP20  obchodný názov a typ uvedie uchádzač</t>
  </si>
  <si>
    <t>Svietidlo led nástenné vonkajšie so senzorom , d-300mm, 1x26W/3200lm, IP44  obchodný názov a typ uvedie uchádzač</t>
  </si>
  <si>
    <t>Svietidlo núdzové nástenné s autonómnou batériou 30x18x12mm, 1x11W do  1 hod., IP44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</si>
</sst>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FFFFFF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topLeftCell="A58" workbookViewId="0">
      <selection activeCell="AR10" sqref="AR10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73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85" t="s">
        <v>11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7"/>
      <c r="BS5" s="14" t="s">
        <v>6</v>
      </c>
    </row>
    <row r="6" spans="1:74" s="1" customFormat="1" ht="36.9" customHeight="1">
      <c r="B6" s="17"/>
      <c r="D6" s="22" t="s">
        <v>12</v>
      </c>
      <c r="K6" s="186" t="s">
        <v>13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172">
        <v>44484</v>
      </c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21</v>
      </c>
      <c r="AK11" s="23" t="s">
        <v>22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20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21</v>
      </c>
      <c r="AK14" s="23" t="s">
        <v>22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24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21</v>
      </c>
      <c r="AK17" s="23" t="s">
        <v>22</v>
      </c>
      <c r="AN17" s="21" t="s">
        <v>1</v>
      </c>
      <c r="AR17" s="17"/>
      <c r="BS17" s="14" t="s">
        <v>25</v>
      </c>
    </row>
    <row r="18" spans="1:71" s="1" customFormat="1" ht="6.9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26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45" customHeight="1">
      <c r="B20" s="17"/>
      <c r="E20" s="21" t="s">
        <v>27</v>
      </c>
      <c r="AK20" s="23" t="s">
        <v>22</v>
      </c>
      <c r="AN20" s="21" t="s">
        <v>1</v>
      </c>
      <c r="AR20" s="17"/>
      <c r="BS20" s="14" t="s">
        <v>25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8">
        <f>ROUND(AG94,2)</f>
        <v>0</v>
      </c>
      <c r="AL26" s="189"/>
      <c r="AM26" s="189"/>
      <c r="AN26" s="189"/>
      <c r="AO26" s="189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0" t="s">
        <v>30</v>
      </c>
      <c r="M28" s="190"/>
      <c r="N28" s="190"/>
      <c r="O28" s="190"/>
      <c r="P28" s="190"/>
      <c r="Q28" s="26"/>
      <c r="R28" s="26"/>
      <c r="S28" s="26"/>
      <c r="T28" s="26"/>
      <c r="U28" s="26"/>
      <c r="V28" s="26"/>
      <c r="W28" s="190" t="s">
        <v>31</v>
      </c>
      <c r="X28" s="190"/>
      <c r="Y28" s="190"/>
      <c r="Z28" s="190"/>
      <c r="AA28" s="190"/>
      <c r="AB28" s="190"/>
      <c r="AC28" s="190"/>
      <c r="AD28" s="190"/>
      <c r="AE28" s="190"/>
      <c r="AF28" s="26"/>
      <c r="AG28" s="26"/>
      <c r="AH28" s="26"/>
      <c r="AI28" s="26"/>
      <c r="AJ28" s="26"/>
      <c r="AK28" s="190" t="s">
        <v>32</v>
      </c>
      <c r="AL28" s="190"/>
      <c r="AM28" s="190"/>
      <c r="AN28" s="190"/>
      <c r="AO28" s="190"/>
      <c r="AP28" s="26"/>
      <c r="AQ28" s="26"/>
      <c r="AR28" s="27"/>
      <c r="BE28" s="26"/>
    </row>
    <row r="29" spans="1:71" s="3" customFormat="1" ht="14.4" customHeight="1">
      <c r="B29" s="31"/>
      <c r="D29" s="23" t="s">
        <v>33</v>
      </c>
      <c r="F29" s="32" t="s">
        <v>34</v>
      </c>
      <c r="L29" s="184">
        <v>0.2</v>
      </c>
      <c r="M29" s="183"/>
      <c r="N29" s="183"/>
      <c r="O29" s="183"/>
      <c r="P29" s="183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K29" s="182">
        <f>ROUND(AV94, 2)</f>
        <v>0</v>
      </c>
      <c r="AL29" s="183"/>
      <c r="AM29" s="183"/>
      <c r="AN29" s="183"/>
      <c r="AO29" s="183"/>
      <c r="AR29" s="31"/>
    </row>
    <row r="30" spans="1:71" s="3" customFormat="1" ht="14.4" customHeight="1">
      <c r="B30" s="31"/>
      <c r="F30" s="32" t="s">
        <v>35</v>
      </c>
      <c r="L30" s="184">
        <v>0.2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1"/>
    </row>
    <row r="31" spans="1:71" s="3" customFormat="1" ht="14.4" hidden="1" customHeight="1">
      <c r="B31" s="31"/>
      <c r="F31" s="23" t="s">
        <v>36</v>
      </c>
      <c r="L31" s="184">
        <v>0.2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1"/>
    </row>
    <row r="32" spans="1:71" s="3" customFormat="1" ht="14.4" hidden="1" customHeight="1">
      <c r="B32" s="31"/>
      <c r="F32" s="23" t="s">
        <v>37</v>
      </c>
      <c r="L32" s="184">
        <v>0.2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1"/>
    </row>
    <row r="33" spans="1:57" s="3" customFormat="1" ht="14.4" hidden="1" customHeight="1">
      <c r="B33" s="31"/>
      <c r="F33" s="32" t="s">
        <v>38</v>
      </c>
      <c r="L33" s="175">
        <v>0</v>
      </c>
      <c r="M33" s="176"/>
      <c r="N33" s="176"/>
      <c r="O33" s="176"/>
      <c r="P33" s="176"/>
      <c r="Q33" s="33"/>
      <c r="R33" s="33"/>
      <c r="S33" s="33"/>
      <c r="T33" s="33"/>
      <c r="U33" s="33"/>
      <c r="V33" s="33"/>
      <c r="W33" s="177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F33" s="33"/>
      <c r="AG33" s="33"/>
      <c r="AH33" s="33"/>
      <c r="AI33" s="33"/>
      <c r="AJ33" s="33"/>
      <c r="AK33" s="177">
        <v>0</v>
      </c>
      <c r="AL33" s="176"/>
      <c r="AM33" s="176"/>
      <c r="AN33" s="176"/>
      <c r="AO33" s="176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181" t="s">
        <v>41</v>
      </c>
      <c r="Y35" s="179"/>
      <c r="Z35" s="179"/>
      <c r="AA35" s="179"/>
      <c r="AB35" s="179"/>
      <c r="AC35" s="37"/>
      <c r="AD35" s="37"/>
      <c r="AE35" s="37"/>
      <c r="AF35" s="37"/>
      <c r="AG35" s="37"/>
      <c r="AH35" s="37"/>
      <c r="AI35" s="37"/>
      <c r="AJ35" s="37"/>
      <c r="AK35" s="178">
        <f>SUM(AK26:AK33)</f>
        <v>0</v>
      </c>
      <c r="AL35" s="179"/>
      <c r="AM35" s="179"/>
      <c r="AN35" s="179"/>
      <c r="AO35" s="180"/>
      <c r="AP35" s="35"/>
      <c r="AQ35" s="35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43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42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44</v>
      </c>
      <c r="AI60" s="29"/>
      <c r="AJ60" s="29"/>
      <c r="AK60" s="29"/>
      <c r="AL60" s="29"/>
      <c r="AM60" s="42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40" t="s">
        <v>46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47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42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44</v>
      </c>
      <c r="AI75" s="29"/>
      <c r="AJ75" s="29"/>
      <c r="AK75" s="29"/>
      <c r="AL75" s="29"/>
      <c r="AM75" s="42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10</v>
      </c>
      <c r="L84" s="4" t="str">
        <f>K5</f>
        <v>21-05-20</v>
      </c>
      <c r="AR84" s="48"/>
    </row>
    <row r="85" spans="1:91" s="5" customFormat="1" ht="36.9" customHeight="1">
      <c r="B85" s="49"/>
      <c r="C85" s="50" t="s">
        <v>12</v>
      </c>
      <c r="L85" s="201" t="str">
        <f>K6</f>
        <v>Zníženie Energetickej Náročnosti spoločnej budovy OcÚ a KD Kladzany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49"/>
    </row>
    <row r="86" spans="1:91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Kladzany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203">
        <f>IF(AN8= "","",AN8)</f>
        <v>44484</v>
      </c>
      <c r="AN87" s="203"/>
      <c r="AO87" s="26"/>
      <c r="AP87" s="26"/>
      <c r="AQ87" s="26"/>
      <c r="AR87" s="27"/>
      <c r="BE87" s="26"/>
    </row>
    <row r="88" spans="1:91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15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24</v>
      </c>
      <c r="AJ89" s="26"/>
      <c r="AK89" s="26"/>
      <c r="AL89" s="26"/>
      <c r="AM89" s="204" t="str">
        <f>IF(E17="","",E17)</f>
        <v xml:space="preserve"> </v>
      </c>
      <c r="AN89" s="205"/>
      <c r="AO89" s="205"/>
      <c r="AP89" s="205"/>
      <c r="AQ89" s="26"/>
      <c r="AR89" s="27"/>
      <c r="AS89" s="206" t="s">
        <v>49</v>
      </c>
      <c r="AT89" s="207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15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26</v>
      </c>
      <c r="AJ90" s="26"/>
      <c r="AK90" s="26"/>
      <c r="AL90" s="26"/>
      <c r="AM90" s="204" t="str">
        <f>IF(E20="","",E20)</f>
        <v>Architekt Dzurco sro</v>
      </c>
      <c r="AN90" s="205"/>
      <c r="AO90" s="205"/>
      <c r="AP90" s="205"/>
      <c r="AQ90" s="26"/>
      <c r="AR90" s="27"/>
      <c r="AS90" s="208"/>
      <c r="AT90" s="209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8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08"/>
      <c r="AT91" s="209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94" t="s">
        <v>50</v>
      </c>
      <c r="D92" s="195"/>
      <c r="E92" s="195"/>
      <c r="F92" s="195"/>
      <c r="G92" s="195"/>
      <c r="H92" s="57"/>
      <c r="I92" s="196" t="s">
        <v>51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8" t="s">
        <v>52</v>
      </c>
      <c r="AH92" s="195"/>
      <c r="AI92" s="195"/>
      <c r="AJ92" s="195"/>
      <c r="AK92" s="195"/>
      <c r="AL92" s="195"/>
      <c r="AM92" s="195"/>
      <c r="AN92" s="196" t="s">
        <v>53</v>
      </c>
      <c r="AO92" s="195"/>
      <c r="AP92" s="197"/>
      <c r="AQ92" s="58" t="s">
        <v>54</v>
      </c>
      <c r="AR92" s="27"/>
      <c r="AS92" s="59" t="s">
        <v>55</v>
      </c>
      <c r="AT92" s="60" t="s">
        <v>56</v>
      </c>
      <c r="AU92" s="60" t="s">
        <v>57</v>
      </c>
      <c r="AV92" s="60" t="s">
        <v>58</v>
      </c>
      <c r="AW92" s="60" t="s">
        <v>59</v>
      </c>
      <c r="AX92" s="60" t="s">
        <v>60</v>
      </c>
      <c r="AY92" s="60" t="s">
        <v>61</v>
      </c>
      <c r="AZ92" s="60" t="s">
        <v>62</v>
      </c>
      <c r="BA92" s="60" t="s">
        <v>63</v>
      </c>
      <c r="BB92" s="60" t="s">
        <v>64</v>
      </c>
      <c r="BC92" s="60" t="s">
        <v>65</v>
      </c>
      <c r="BD92" s="61" t="s">
        <v>66</v>
      </c>
      <c r="BE92" s="26"/>
    </row>
    <row r="93" spans="1:91" s="2" customFormat="1" ht="10.8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" customHeight="1">
      <c r="B94" s="65"/>
      <c r="C94" s="66" t="s">
        <v>67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9">
        <f>ROUND(SUM(AG95:AG101),2)</f>
        <v>0</v>
      </c>
      <c r="AH94" s="199"/>
      <c r="AI94" s="199"/>
      <c r="AJ94" s="199"/>
      <c r="AK94" s="199"/>
      <c r="AL94" s="199"/>
      <c r="AM94" s="199"/>
      <c r="AN94" s="200">
        <f t="shared" ref="AN94:AN101" si="0">SUM(AG94,AT94)</f>
        <v>0</v>
      </c>
      <c r="AO94" s="200"/>
      <c r="AP94" s="200"/>
      <c r="AQ94" s="69" t="s">
        <v>1</v>
      </c>
      <c r="AR94" s="65"/>
      <c r="AS94" s="70">
        <f>ROUND(SUM(AS95:AS101),2)</f>
        <v>0</v>
      </c>
      <c r="AT94" s="71">
        <f t="shared" ref="AT94:AT101" si="1">ROUND(SUM(AV94:AW94),2)</f>
        <v>0</v>
      </c>
      <c r="AU94" s="72">
        <f>ROUND(SUM(AU95:AU101),5)</f>
        <v>8978.2834700000003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ROUND(SUM(AZ95:AZ101),2)</f>
        <v>0</v>
      </c>
      <c r="BA94" s="71">
        <f>ROUND(SUM(BA95:BA101),2)</f>
        <v>0</v>
      </c>
      <c r="BB94" s="71">
        <f>ROUND(SUM(BB95:BB101),2)</f>
        <v>0</v>
      </c>
      <c r="BC94" s="71">
        <f>ROUND(SUM(BC95:BC101),2)</f>
        <v>0</v>
      </c>
      <c r="BD94" s="73">
        <f>ROUND(SUM(BD95:BD101),2)</f>
        <v>0</v>
      </c>
      <c r="BS94" s="74" t="s">
        <v>68</v>
      </c>
      <c r="BT94" s="74" t="s">
        <v>69</v>
      </c>
      <c r="BU94" s="75" t="s">
        <v>70</v>
      </c>
      <c r="BV94" s="74" t="s">
        <v>71</v>
      </c>
      <c r="BW94" s="74" t="s">
        <v>4</v>
      </c>
      <c r="BX94" s="74" t="s">
        <v>72</v>
      </c>
      <c r="CL94" s="74" t="s">
        <v>1</v>
      </c>
    </row>
    <row r="95" spans="1:91" s="7" customFormat="1" ht="16.5" customHeight="1">
      <c r="A95" s="76" t="s">
        <v>73</v>
      </c>
      <c r="B95" s="77"/>
      <c r="C95" s="78"/>
      <c r="D95" s="193" t="s">
        <v>74</v>
      </c>
      <c r="E95" s="193"/>
      <c r="F95" s="193"/>
      <c r="G95" s="193"/>
      <c r="H95" s="193"/>
      <c r="I95" s="79"/>
      <c r="J95" s="193" t="s">
        <v>75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1">
        <f>'01 - Zateplenie Fasády'!J30</f>
        <v>0</v>
      </c>
      <c r="AH95" s="192"/>
      <c r="AI95" s="192"/>
      <c r="AJ95" s="192"/>
      <c r="AK95" s="192"/>
      <c r="AL95" s="192"/>
      <c r="AM95" s="192"/>
      <c r="AN95" s="191">
        <f t="shared" si="0"/>
        <v>0</v>
      </c>
      <c r="AO95" s="192"/>
      <c r="AP95" s="192"/>
      <c r="AQ95" s="80" t="s">
        <v>76</v>
      </c>
      <c r="AR95" s="77"/>
      <c r="AS95" s="81">
        <v>0</v>
      </c>
      <c r="AT95" s="82">
        <f t="shared" si="1"/>
        <v>0</v>
      </c>
      <c r="AU95" s="83">
        <f>'01 - Zateplenie Fasády'!P122</f>
        <v>3327.0901206000003</v>
      </c>
      <c r="AV95" s="82">
        <f>'01 - Zateplenie Fasády'!J33</f>
        <v>0</v>
      </c>
      <c r="AW95" s="82">
        <f>'01 - Zateplenie Fasády'!J34</f>
        <v>0</v>
      </c>
      <c r="AX95" s="82">
        <f>'01 - Zateplenie Fasády'!J35</f>
        <v>0</v>
      </c>
      <c r="AY95" s="82">
        <f>'01 - Zateplenie Fasády'!J36</f>
        <v>0</v>
      </c>
      <c r="AZ95" s="82">
        <f>'01 - Zateplenie Fasády'!F33</f>
        <v>0</v>
      </c>
      <c r="BA95" s="82">
        <f>'01 - Zateplenie Fasády'!F34</f>
        <v>0</v>
      </c>
      <c r="BB95" s="82">
        <f>'01 - Zateplenie Fasády'!F35</f>
        <v>0</v>
      </c>
      <c r="BC95" s="82">
        <f>'01 - Zateplenie Fasády'!F36</f>
        <v>0</v>
      </c>
      <c r="BD95" s="84">
        <f>'01 - Zateplenie Fasády'!F37</f>
        <v>0</v>
      </c>
      <c r="BT95" s="85" t="s">
        <v>77</v>
      </c>
      <c r="BV95" s="85" t="s">
        <v>71</v>
      </c>
      <c r="BW95" s="85" t="s">
        <v>78</v>
      </c>
      <c r="BX95" s="85" t="s">
        <v>4</v>
      </c>
      <c r="CL95" s="85" t="s">
        <v>1</v>
      </c>
      <c r="CM95" s="85" t="s">
        <v>69</v>
      </c>
    </row>
    <row r="96" spans="1:91" s="7" customFormat="1" ht="16.5" customHeight="1">
      <c r="A96" s="76" t="s">
        <v>73</v>
      </c>
      <c r="B96" s="77"/>
      <c r="C96" s="78"/>
      <c r="D96" s="193" t="s">
        <v>79</v>
      </c>
      <c r="E96" s="193"/>
      <c r="F96" s="193"/>
      <c r="G96" s="193"/>
      <c r="H96" s="193"/>
      <c r="I96" s="79"/>
      <c r="J96" s="193" t="s">
        <v>80</v>
      </c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1">
        <f>'02 - Zateplenie Strechy'!J30</f>
        <v>0</v>
      </c>
      <c r="AH96" s="192"/>
      <c r="AI96" s="192"/>
      <c r="AJ96" s="192"/>
      <c r="AK96" s="192"/>
      <c r="AL96" s="192"/>
      <c r="AM96" s="192"/>
      <c r="AN96" s="191">
        <f t="shared" si="0"/>
        <v>0</v>
      </c>
      <c r="AO96" s="192"/>
      <c r="AP96" s="192"/>
      <c r="AQ96" s="80" t="s">
        <v>76</v>
      </c>
      <c r="AR96" s="77"/>
      <c r="AS96" s="81">
        <v>0</v>
      </c>
      <c r="AT96" s="82">
        <f t="shared" si="1"/>
        <v>0</v>
      </c>
      <c r="AU96" s="83">
        <f>'02 - Zateplenie Strechy'!P125</f>
        <v>717.65143580000006</v>
      </c>
      <c r="AV96" s="82">
        <f>'02 - Zateplenie Strechy'!J33</f>
        <v>0</v>
      </c>
      <c r="AW96" s="82">
        <f>'02 - Zateplenie Strechy'!J34</f>
        <v>0</v>
      </c>
      <c r="AX96" s="82">
        <f>'02 - Zateplenie Strechy'!J35</f>
        <v>0</v>
      </c>
      <c r="AY96" s="82">
        <f>'02 - Zateplenie Strechy'!J36</f>
        <v>0</v>
      </c>
      <c r="AZ96" s="82">
        <f>'02 - Zateplenie Strechy'!F33</f>
        <v>0</v>
      </c>
      <c r="BA96" s="82">
        <f>'02 - Zateplenie Strechy'!F34</f>
        <v>0</v>
      </c>
      <c r="BB96" s="82">
        <f>'02 - Zateplenie Strechy'!F35</f>
        <v>0</v>
      </c>
      <c r="BC96" s="82">
        <f>'02 - Zateplenie Strechy'!F36</f>
        <v>0</v>
      </c>
      <c r="BD96" s="84">
        <f>'02 - Zateplenie Strechy'!F37</f>
        <v>0</v>
      </c>
      <c r="BT96" s="85" t="s">
        <v>77</v>
      </c>
      <c r="BV96" s="85" t="s">
        <v>71</v>
      </c>
      <c r="BW96" s="85" t="s">
        <v>81</v>
      </c>
      <c r="BX96" s="85" t="s">
        <v>4</v>
      </c>
      <c r="CL96" s="85" t="s">
        <v>1</v>
      </c>
      <c r="CM96" s="85" t="s">
        <v>69</v>
      </c>
    </row>
    <row r="97" spans="1:91" s="7" customFormat="1" ht="16.5" customHeight="1">
      <c r="A97" s="76" t="s">
        <v>73</v>
      </c>
      <c r="B97" s="77"/>
      <c r="C97" s="78"/>
      <c r="D97" s="193" t="s">
        <v>82</v>
      </c>
      <c r="E97" s="193"/>
      <c r="F97" s="193"/>
      <c r="G97" s="193"/>
      <c r="H97" s="193"/>
      <c r="I97" s="79"/>
      <c r="J97" s="193" t="s">
        <v>83</v>
      </c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1">
        <f>'03 - Zateplenie Výplní ot...'!J30</f>
        <v>0</v>
      </c>
      <c r="AH97" s="192"/>
      <c r="AI97" s="192"/>
      <c r="AJ97" s="192"/>
      <c r="AK97" s="192"/>
      <c r="AL97" s="192"/>
      <c r="AM97" s="192"/>
      <c r="AN97" s="191">
        <f t="shared" si="0"/>
        <v>0</v>
      </c>
      <c r="AO97" s="192"/>
      <c r="AP97" s="192"/>
      <c r="AQ97" s="80" t="s">
        <v>76</v>
      </c>
      <c r="AR97" s="77"/>
      <c r="AS97" s="81">
        <v>0</v>
      </c>
      <c r="AT97" s="82">
        <f t="shared" si="1"/>
        <v>0</v>
      </c>
      <c r="AU97" s="83">
        <f>'03 - Zateplenie Výplní ot...'!P122</f>
        <v>256.78336100000001</v>
      </c>
      <c r="AV97" s="82">
        <f>'03 - Zateplenie Výplní ot...'!J33</f>
        <v>0</v>
      </c>
      <c r="AW97" s="82">
        <f>'03 - Zateplenie Výplní ot...'!J34</f>
        <v>0</v>
      </c>
      <c r="AX97" s="82">
        <f>'03 - Zateplenie Výplní ot...'!J35</f>
        <v>0</v>
      </c>
      <c r="AY97" s="82">
        <f>'03 - Zateplenie Výplní ot...'!J36</f>
        <v>0</v>
      </c>
      <c r="AZ97" s="82">
        <f>'03 - Zateplenie Výplní ot...'!F33</f>
        <v>0</v>
      </c>
      <c r="BA97" s="82">
        <f>'03 - Zateplenie Výplní ot...'!F34</f>
        <v>0</v>
      </c>
      <c r="BB97" s="82">
        <f>'03 - Zateplenie Výplní ot...'!F35</f>
        <v>0</v>
      </c>
      <c r="BC97" s="82">
        <f>'03 - Zateplenie Výplní ot...'!F36</f>
        <v>0</v>
      </c>
      <c r="BD97" s="84">
        <f>'03 - Zateplenie Výplní ot...'!F37</f>
        <v>0</v>
      </c>
      <c r="BT97" s="85" t="s">
        <v>77</v>
      </c>
      <c r="BV97" s="85" t="s">
        <v>71</v>
      </c>
      <c r="BW97" s="85" t="s">
        <v>84</v>
      </c>
      <c r="BX97" s="85" t="s">
        <v>4</v>
      </c>
      <c r="CL97" s="85" t="s">
        <v>1</v>
      </c>
      <c r="CM97" s="85" t="s">
        <v>69</v>
      </c>
    </row>
    <row r="98" spans="1:91" s="7" customFormat="1" ht="16.5" customHeight="1">
      <c r="A98" s="76" t="s">
        <v>73</v>
      </c>
      <c r="B98" s="77"/>
      <c r="C98" s="78"/>
      <c r="D98" s="193" t="s">
        <v>85</v>
      </c>
      <c r="E98" s="193"/>
      <c r="F98" s="193"/>
      <c r="G98" s="193"/>
      <c r="H98" s="193"/>
      <c r="I98" s="79"/>
      <c r="J98" s="193" t="s">
        <v>86</v>
      </c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1">
        <f>'04 - Ostatné stavebné práce'!J30</f>
        <v>0</v>
      </c>
      <c r="AH98" s="192"/>
      <c r="AI98" s="192"/>
      <c r="AJ98" s="192"/>
      <c r="AK98" s="192"/>
      <c r="AL98" s="192"/>
      <c r="AM98" s="192"/>
      <c r="AN98" s="191">
        <f t="shared" si="0"/>
        <v>0</v>
      </c>
      <c r="AO98" s="192"/>
      <c r="AP98" s="192"/>
      <c r="AQ98" s="80" t="s">
        <v>76</v>
      </c>
      <c r="AR98" s="77"/>
      <c r="AS98" s="81">
        <v>0</v>
      </c>
      <c r="AT98" s="82">
        <f t="shared" si="1"/>
        <v>0</v>
      </c>
      <c r="AU98" s="83">
        <f>'04 - Ostatné stavebné práce'!P135</f>
        <v>4059.7610228000003</v>
      </c>
      <c r="AV98" s="82">
        <f>'04 - Ostatné stavebné práce'!J33</f>
        <v>0</v>
      </c>
      <c r="AW98" s="82">
        <f>'04 - Ostatné stavebné práce'!J34</f>
        <v>0</v>
      </c>
      <c r="AX98" s="82">
        <f>'04 - Ostatné stavebné práce'!J35</f>
        <v>0</v>
      </c>
      <c r="AY98" s="82">
        <f>'04 - Ostatné stavebné práce'!J36</f>
        <v>0</v>
      </c>
      <c r="AZ98" s="82">
        <f>'04 - Ostatné stavebné práce'!F33</f>
        <v>0</v>
      </c>
      <c r="BA98" s="82">
        <f>'04 - Ostatné stavebné práce'!F34</f>
        <v>0</v>
      </c>
      <c r="BB98" s="82">
        <f>'04 - Ostatné stavebné práce'!F35</f>
        <v>0</v>
      </c>
      <c r="BC98" s="82">
        <f>'04 - Ostatné stavebné práce'!F36</f>
        <v>0</v>
      </c>
      <c r="BD98" s="84">
        <f>'04 - Ostatné stavebné práce'!F37</f>
        <v>0</v>
      </c>
      <c r="BT98" s="85" t="s">
        <v>77</v>
      </c>
      <c r="BV98" s="85" t="s">
        <v>71</v>
      </c>
      <c r="BW98" s="85" t="s">
        <v>87</v>
      </c>
      <c r="BX98" s="85" t="s">
        <v>4</v>
      </c>
      <c r="CL98" s="85" t="s">
        <v>1</v>
      </c>
      <c r="CM98" s="85" t="s">
        <v>69</v>
      </c>
    </row>
    <row r="99" spans="1:91" s="7" customFormat="1" ht="16.5" customHeight="1">
      <c r="A99" s="76" t="s">
        <v>73</v>
      </c>
      <c r="B99" s="77"/>
      <c r="C99" s="78"/>
      <c r="D99" s="193" t="s">
        <v>88</v>
      </c>
      <c r="E99" s="193"/>
      <c r="F99" s="193"/>
      <c r="G99" s="193"/>
      <c r="H99" s="193"/>
      <c r="I99" s="79"/>
      <c r="J99" s="193" t="s">
        <v>89</v>
      </c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1">
        <f>'05 - VZT'!J30</f>
        <v>0</v>
      </c>
      <c r="AH99" s="192"/>
      <c r="AI99" s="192"/>
      <c r="AJ99" s="192"/>
      <c r="AK99" s="192"/>
      <c r="AL99" s="192"/>
      <c r="AM99" s="192"/>
      <c r="AN99" s="191">
        <f t="shared" si="0"/>
        <v>0</v>
      </c>
      <c r="AO99" s="192"/>
      <c r="AP99" s="192"/>
      <c r="AQ99" s="80" t="s">
        <v>76</v>
      </c>
      <c r="AR99" s="77"/>
      <c r="AS99" s="81">
        <v>0</v>
      </c>
      <c r="AT99" s="82">
        <f t="shared" si="1"/>
        <v>0</v>
      </c>
      <c r="AU99" s="83">
        <f>'05 - VZT'!P122</f>
        <v>83.656100000000009</v>
      </c>
      <c r="AV99" s="82">
        <f>'05 - VZT'!J33</f>
        <v>0</v>
      </c>
      <c r="AW99" s="82">
        <f>'05 - VZT'!J34</f>
        <v>0</v>
      </c>
      <c r="AX99" s="82">
        <f>'05 - VZT'!J35</f>
        <v>0</v>
      </c>
      <c r="AY99" s="82">
        <f>'05 - VZT'!J36</f>
        <v>0</v>
      </c>
      <c r="AZ99" s="82">
        <f>'05 - VZT'!F33</f>
        <v>0</v>
      </c>
      <c r="BA99" s="82">
        <f>'05 - VZT'!F34</f>
        <v>0</v>
      </c>
      <c r="BB99" s="82">
        <f>'05 - VZT'!F35</f>
        <v>0</v>
      </c>
      <c r="BC99" s="82">
        <f>'05 - VZT'!F36</f>
        <v>0</v>
      </c>
      <c r="BD99" s="84">
        <f>'05 - VZT'!F37</f>
        <v>0</v>
      </c>
      <c r="BT99" s="85" t="s">
        <v>77</v>
      </c>
      <c r="BV99" s="85" t="s">
        <v>71</v>
      </c>
      <c r="BW99" s="85" t="s">
        <v>90</v>
      </c>
      <c r="BX99" s="85" t="s">
        <v>4</v>
      </c>
      <c r="CL99" s="85" t="s">
        <v>1</v>
      </c>
      <c r="CM99" s="85" t="s">
        <v>69</v>
      </c>
    </row>
    <row r="100" spans="1:91" s="7" customFormat="1" ht="16.5" customHeight="1">
      <c r="A100" s="76" t="s">
        <v>73</v>
      </c>
      <c r="B100" s="77"/>
      <c r="C100" s="78"/>
      <c r="D100" s="193" t="s">
        <v>91</v>
      </c>
      <c r="E100" s="193"/>
      <c r="F100" s="193"/>
      <c r="G100" s="193"/>
      <c r="H100" s="193"/>
      <c r="I100" s="79"/>
      <c r="J100" s="193" t="s">
        <v>92</v>
      </c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1">
        <f>'06 - UVK'!J30</f>
        <v>0</v>
      </c>
      <c r="AH100" s="192"/>
      <c r="AI100" s="192"/>
      <c r="AJ100" s="192"/>
      <c r="AK100" s="192"/>
      <c r="AL100" s="192"/>
      <c r="AM100" s="192"/>
      <c r="AN100" s="191">
        <f t="shared" si="0"/>
        <v>0</v>
      </c>
      <c r="AO100" s="192"/>
      <c r="AP100" s="192"/>
      <c r="AQ100" s="80" t="s">
        <v>76</v>
      </c>
      <c r="AR100" s="77"/>
      <c r="AS100" s="81">
        <v>0</v>
      </c>
      <c r="AT100" s="82">
        <f t="shared" si="1"/>
        <v>0</v>
      </c>
      <c r="AU100" s="83">
        <f>'06 - UVK'!P131</f>
        <v>210.1131312</v>
      </c>
      <c r="AV100" s="82">
        <f>'06 - UVK'!J33</f>
        <v>0</v>
      </c>
      <c r="AW100" s="82">
        <f>'06 - UVK'!J34</f>
        <v>0</v>
      </c>
      <c r="AX100" s="82">
        <f>'06 - UVK'!J35</f>
        <v>0</v>
      </c>
      <c r="AY100" s="82">
        <f>'06 - UVK'!J36</f>
        <v>0</v>
      </c>
      <c r="AZ100" s="82">
        <f>'06 - UVK'!F33</f>
        <v>0</v>
      </c>
      <c r="BA100" s="82">
        <f>'06 - UVK'!F34</f>
        <v>0</v>
      </c>
      <c r="BB100" s="82">
        <f>'06 - UVK'!F35</f>
        <v>0</v>
      </c>
      <c r="BC100" s="82">
        <f>'06 - UVK'!F36</f>
        <v>0</v>
      </c>
      <c r="BD100" s="84">
        <f>'06 - UVK'!F37</f>
        <v>0</v>
      </c>
      <c r="BT100" s="85" t="s">
        <v>77</v>
      </c>
      <c r="BV100" s="85" t="s">
        <v>71</v>
      </c>
      <c r="BW100" s="85" t="s">
        <v>93</v>
      </c>
      <c r="BX100" s="85" t="s">
        <v>4</v>
      </c>
      <c r="CL100" s="85" t="s">
        <v>1</v>
      </c>
      <c r="CM100" s="85" t="s">
        <v>69</v>
      </c>
    </row>
    <row r="101" spans="1:91" s="7" customFormat="1" ht="16.5" customHeight="1">
      <c r="A101" s="76" t="s">
        <v>73</v>
      </c>
      <c r="B101" s="77"/>
      <c r="C101" s="78"/>
      <c r="D101" s="193" t="s">
        <v>94</v>
      </c>
      <c r="E101" s="193"/>
      <c r="F101" s="193"/>
      <c r="G101" s="193"/>
      <c r="H101" s="193"/>
      <c r="I101" s="79"/>
      <c r="J101" s="193" t="s">
        <v>95</v>
      </c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191">
        <f>'07 - Elektroinštalácia a ...'!J30</f>
        <v>0</v>
      </c>
      <c r="AH101" s="192"/>
      <c r="AI101" s="192"/>
      <c r="AJ101" s="192"/>
      <c r="AK101" s="192"/>
      <c r="AL101" s="192"/>
      <c r="AM101" s="192"/>
      <c r="AN101" s="191">
        <f t="shared" si="0"/>
        <v>0</v>
      </c>
      <c r="AO101" s="192"/>
      <c r="AP101" s="192"/>
      <c r="AQ101" s="80" t="s">
        <v>76</v>
      </c>
      <c r="AR101" s="77"/>
      <c r="AS101" s="86">
        <v>0</v>
      </c>
      <c r="AT101" s="87">
        <f t="shared" si="1"/>
        <v>0</v>
      </c>
      <c r="AU101" s="88">
        <f>'07 - Elektroinštalácia a ...'!P125</f>
        <v>323.22829800000005</v>
      </c>
      <c r="AV101" s="87">
        <f>'07 - Elektroinštalácia a ...'!J33</f>
        <v>0</v>
      </c>
      <c r="AW101" s="87">
        <f>'07 - Elektroinštalácia a ...'!J34</f>
        <v>0</v>
      </c>
      <c r="AX101" s="87">
        <f>'07 - Elektroinštalácia a ...'!J35</f>
        <v>0</v>
      </c>
      <c r="AY101" s="87">
        <f>'07 - Elektroinštalácia a ...'!J36</f>
        <v>0</v>
      </c>
      <c r="AZ101" s="87">
        <f>'07 - Elektroinštalácia a ...'!F33</f>
        <v>0</v>
      </c>
      <c r="BA101" s="87">
        <f>'07 - Elektroinštalácia a ...'!F34</f>
        <v>0</v>
      </c>
      <c r="BB101" s="87">
        <f>'07 - Elektroinštalácia a ...'!F35</f>
        <v>0</v>
      </c>
      <c r="BC101" s="87">
        <f>'07 - Elektroinštalácia a ...'!F36</f>
        <v>0</v>
      </c>
      <c r="BD101" s="89">
        <f>'07 - Elektroinštalácia a ...'!F37</f>
        <v>0</v>
      </c>
      <c r="BT101" s="85" t="s">
        <v>77</v>
      </c>
      <c r="BV101" s="85" t="s">
        <v>71</v>
      </c>
      <c r="BW101" s="85" t="s">
        <v>96</v>
      </c>
      <c r="BX101" s="85" t="s">
        <v>4</v>
      </c>
      <c r="CL101" s="85" t="s">
        <v>1</v>
      </c>
      <c r="CM101" s="85" t="s">
        <v>69</v>
      </c>
    </row>
    <row r="102" spans="1:91" s="2" customFormat="1" ht="30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7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91" s="2" customFormat="1" ht="6.9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27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</sheetData>
  <mergeCells count="64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01 - Zateplenie Fasády'!C2" display="/" xr:uid="{00000000-0004-0000-0000-000000000000}"/>
    <hyperlink ref="A96" location="'02 - Zateplenie Strechy'!C2" display="/" xr:uid="{00000000-0004-0000-0000-000001000000}"/>
    <hyperlink ref="A97" location="'03 - Zateplenie Výplní ot...'!C2" display="/" xr:uid="{00000000-0004-0000-0000-000002000000}"/>
    <hyperlink ref="A98" location="'04 - Ostatné stavebné práce'!C2" display="/" xr:uid="{00000000-0004-0000-0000-000003000000}"/>
    <hyperlink ref="A99" location="'05 - VZT'!C2" display="/" xr:uid="{00000000-0004-0000-0000-000004000000}"/>
    <hyperlink ref="A100" location="'06 - UVK'!C2" display="/" xr:uid="{00000000-0004-0000-0000-000005000000}"/>
    <hyperlink ref="A101" location="'07 - Elektroinštalácia a ...'!C2" display="/" xr:uid="{00000000-0004-0000-0000-000006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66"/>
  <sheetViews>
    <sheetView showGridLines="0" topLeftCell="A147" workbookViewId="0">
      <selection activeCell="F151" sqref="F15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78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97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11" t="str">
        <f>'Rekapitulácia stavby'!K6</f>
        <v>Zníženie Energetickej Náročnosti spoločnej budovy OcÚ a KD Kladzany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99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>
        <f>'Rekapitulácia stavby'!AN8</f>
        <v>44484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22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5" t="str">
        <f>'Rekapitulácia stavby'!E14</f>
        <v xml:space="preserve"> </v>
      </c>
      <c r="F18" s="185"/>
      <c r="G18" s="185"/>
      <c r="H18" s="185"/>
      <c r="I18" s="23" t="s">
        <v>22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27</v>
      </c>
      <c r="F24" s="26"/>
      <c r="G24" s="26"/>
      <c r="H24" s="26"/>
      <c r="I24" s="23" t="s">
        <v>22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ROUND(J122,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33</v>
      </c>
      <c r="E33" s="32" t="s">
        <v>34</v>
      </c>
      <c r="F33" s="97">
        <f>ROUND((SUM(BE122:BE165)),  2)</f>
        <v>0</v>
      </c>
      <c r="G33" s="98"/>
      <c r="H33" s="98"/>
      <c r="I33" s="99">
        <v>0.2</v>
      </c>
      <c r="J33" s="97">
        <f>ROUND(((SUM(BE122:BE165))*I33),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0">
        <f>ROUND((SUM(BF122:BF165)),  2)</f>
        <v>0</v>
      </c>
      <c r="G34" s="26"/>
      <c r="H34" s="26"/>
      <c r="I34" s="101">
        <v>0.2</v>
      </c>
      <c r="J34" s="100">
        <f>ROUND(((SUM(BF122:BF165))*I34),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ROUND((SUM(BG122:BG165)),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ROUND((SUM(BH122:BH165)),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ROUND((SUM(BI122:BI165)),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>
      <c r="A85" s="26"/>
      <c r="B85" s="27"/>
      <c r="C85" s="26"/>
      <c r="D85" s="26"/>
      <c r="E85" s="211" t="str">
        <f>E7</f>
        <v>Zníženie Energetickej Náročnosti spoločnej budovy OcÚ a KD Kladzany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01 - Zateplenie Fasády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Kladzany</v>
      </c>
      <c r="G89" s="26"/>
      <c r="H89" s="26"/>
      <c r="I89" s="23" t="s">
        <v>18</v>
      </c>
      <c r="J89" s="52">
        <f>IF(J12="","",J12)</f>
        <v>44484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24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>Architekt Dzurco sro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101</v>
      </c>
      <c r="D94" s="102"/>
      <c r="E94" s="102"/>
      <c r="F94" s="102"/>
      <c r="G94" s="102"/>
      <c r="H94" s="102"/>
      <c r="I94" s="102"/>
      <c r="J94" s="111" t="s">
        <v>102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103</v>
      </c>
      <c r="D96" s="26"/>
      <c r="E96" s="26"/>
      <c r="F96" s="26"/>
      <c r="G96" s="26"/>
      <c r="H96" s="26"/>
      <c r="I96" s="26"/>
      <c r="J96" s="68">
        <f>J122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" customHeight="1">
      <c r="B97" s="113"/>
      <c r="D97" s="114" t="s">
        <v>105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95" customHeight="1">
      <c r="B98" s="117"/>
      <c r="D98" s="118" t="s">
        <v>106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10" customFormat="1" ht="19.95" customHeight="1">
      <c r="B99" s="117"/>
      <c r="D99" s="118" t="s">
        <v>107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31" s="10" customFormat="1" ht="19.95" customHeight="1">
      <c r="B100" s="117"/>
      <c r="D100" s="118" t="s">
        <v>108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31" s="9" customFormat="1" ht="24.9" customHeight="1">
      <c r="B101" s="113"/>
      <c r="D101" s="114" t="s">
        <v>109</v>
      </c>
      <c r="E101" s="115"/>
      <c r="F101" s="115"/>
      <c r="G101" s="115"/>
      <c r="H101" s="115"/>
      <c r="I101" s="115"/>
      <c r="J101" s="116">
        <f>J161</f>
        <v>0</v>
      </c>
      <c r="L101" s="113"/>
    </row>
    <row r="102" spans="1:31" s="10" customFormat="1" ht="19.95" customHeight="1">
      <c r="B102" s="117"/>
      <c r="D102" s="118" t="s">
        <v>110</v>
      </c>
      <c r="E102" s="119"/>
      <c r="F102" s="119"/>
      <c r="G102" s="119"/>
      <c r="H102" s="119"/>
      <c r="I102" s="119"/>
      <c r="J102" s="120">
        <f>J162</f>
        <v>0</v>
      </c>
      <c r="L102" s="117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customHeight="1">
      <c r="A104" s="26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" customHeight="1">
      <c r="A108" s="26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" customHeight="1">
      <c r="A109" s="26"/>
      <c r="B109" s="27"/>
      <c r="C109" s="18" t="s">
        <v>111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12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6.25" customHeight="1">
      <c r="A112" s="26"/>
      <c r="B112" s="27"/>
      <c r="C112" s="26"/>
      <c r="D112" s="26"/>
      <c r="E112" s="211" t="str">
        <f>E7</f>
        <v>Zníženie Energetickej Náročnosti spoločnej budovy OcÚ a KD Kladzany</v>
      </c>
      <c r="F112" s="212"/>
      <c r="G112" s="212"/>
      <c r="H112" s="212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98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1" t="str">
        <f>E9</f>
        <v>01 - Zateplenie Fasády</v>
      </c>
      <c r="F114" s="210"/>
      <c r="G114" s="210"/>
      <c r="H114" s="21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16</v>
      </c>
      <c r="D116" s="26"/>
      <c r="E116" s="26"/>
      <c r="F116" s="21" t="str">
        <f>F12</f>
        <v>Kladzany</v>
      </c>
      <c r="G116" s="26"/>
      <c r="H116" s="26"/>
      <c r="I116" s="23" t="s">
        <v>18</v>
      </c>
      <c r="J116" s="52">
        <f>IF(J12="","",J12)</f>
        <v>44484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19</v>
      </c>
      <c r="D118" s="26"/>
      <c r="E118" s="26"/>
      <c r="F118" s="21" t="str">
        <f>E15</f>
        <v xml:space="preserve"> </v>
      </c>
      <c r="G118" s="26"/>
      <c r="H118" s="26"/>
      <c r="I118" s="23" t="s">
        <v>24</v>
      </c>
      <c r="J118" s="24" t="str">
        <f>E21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23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26</v>
      </c>
      <c r="J119" s="24" t="str">
        <f>E24</f>
        <v>Architekt Dzurco sro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1"/>
      <c r="B121" s="122"/>
      <c r="C121" s="123" t="s">
        <v>112</v>
      </c>
      <c r="D121" s="124" t="s">
        <v>54</v>
      </c>
      <c r="E121" s="124" t="s">
        <v>50</v>
      </c>
      <c r="F121" s="124" t="s">
        <v>51</v>
      </c>
      <c r="G121" s="124" t="s">
        <v>113</v>
      </c>
      <c r="H121" s="124" t="s">
        <v>114</v>
      </c>
      <c r="I121" s="124" t="s">
        <v>115</v>
      </c>
      <c r="J121" s="125" t="s">
        <v>102</v>
      </c>
      <c r="K121" s="126" t="s">
        <v>116</v>
      </c>
      <c r="L121" s="127"/>
      <c r="M121" s="59" t="s">
        <v>1</v>
      </c>
      <c r="N121" s="60" t="s">
        <v>33</v>
      </c>
      <c r="O121" s="60" t="s">
        <v>117</v>
      </c>
      <c r="P121" s="60" t="s">
        <v>118</v>
      </c>
      <c r="Q121" s="60" t="s">
        <v>119</v>
      </c>
      <c r="R121" s="60" t="s">
        <v>120</v>
      </c>
      <c r="S121" s="60" t="s">
        <v>121</v>
      </c>
      <c r="T121" s="61" t="s">
        <v>122</v>
      </c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</row>
    <row r="122" spans="1:65" s="2" customFormat="1" ht="22.8" customHeight="1">
      <c r="A122" s="26"/>
      <c r="B122" s="27"/>
      <c r="C122" s="66" t="s">
        <v>103</v>
      </c>
      <c r="D122" s="26"/>
      <c r="E122" s="26"/>
      <c r="F122" s="26"/>
      <c r="G122" s="26"/>
      <c r="H122" s="26"/>
      <c r="I122" s="26"/>
      <c r="J122" s="128">
        <f>BK122</f>
        <v>0</v>
      </c>
      <c r="K122" s="26"/>
      <c r="L122" s="27"/>
      <c r="M122" s="62"/>
      <c r="N122" s="53"/>
      <c r="O122" s="63"/>
      <c r="P122" s="129">
        <f>P123+P161</f>
        <v>3327.0901206000003</v>
      </c>
      <c r="Q122" s="63"/>
      <c r="R122" s="129">
        <f>R123+R161</f>
        <v>123.51762850999998</v>
      </c>
      <c r="S122" s="63"/>
      <c r="T122" s="130">
        <f>T123+T161</f>
        <v>42.204799999999999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68</v>
      </c>
      <c r="AU122" s="14" t="s">
        <v>104</v>
      </c>
      <c r="BK122" s="131">
        <f>BK123+BK161</f>
        <v>0</v>
      </c>
    </row>
    <row r="123" spans="1:65" s="12" customFormat="1" ht="25.95" customHeight="1">
      <c r="B123" s="132"/>
      <c r="D123" s="133" t="s">
        <v>68</v>
      </c>
      <c r="E123" s="134" t="s">
        <v>123</v>
      </c>
      <c r="F123" s="134" t="s">
        <v>124</v>
      </c>
      <c r="J123" s="135">
        <f>BK123</f>
        <v>0</v>
      </c>
      <c r="L123" s="132"/>
      <c r="M123" s="136"/>
      <c r="N123" s="137"/>
      <c r="O123" s="137"/>
      <c r="P123" s="138">
        <f>P124+P136+P159</f>
        <v>3327.0901206000003</v>
      </c>
      <c r="Q123" s="137"/>
      <c r="R123" s="138">
        <f>R124+R136+R159</f>
        <v>123.51762850999998</v>
      </c>
      <c r="S123" s="137"/>
      <c r="T123" s="139">
        <f>T124+T136+T159</f>
        <v>42.204799999999999</v>
      </c>
      <c r="AR123" s="133" t="s">
        <v>77</v>
      </c>
      <c r="AT123" s="140" t="s">
        <v>68</v>
      </c>
      <c r="AU123" s="140" t="s">
        <v>69</v>
      </c>
      <c r="AY123" s="133" t="s">
        <v>125</v>
      </c>
      <c r="BK123" s="141">
        <f>BK124+BK136+BK159</f>
        <v>0</v>
      </c>
    </row>
    <row r="124" spans="1:65" s="12" customFormat="1" ht="22.8" customHeight="1">
      <c r="B124" s="132"/>
      <c r="D124" s="133" t="s">
        <v>68</v>
      </c>
      <c r="E124" s="142" t="s">
        <v>126</v>
      </c>
      <c r="F124" s="142" t="s">
        <v>127</v>
      </c>
      <c r="J124" s="143">
        <f>BK124</f>
        <v>0</v>
      </c>
      <c r="L124" s="132"/>
      <c r="M124" s="136"/>
      <c r="N124" s="137"/>
      <c r="O124" s="137"/>
      <c r="P124" s="138">
        <f>SUM(P125:P135)</f>
        <v>1975.8322860999999</v>
      </c>
      <c r="Q124" s="137"/>
      <c r="R124" s="138">
        <f>SUM(R125:R135)</f>
        <v>58.586481509999999</v>
      </c>
      <c r="S124" s="137"/>
      <c r="T124" s="139">
        <f>SUM(T125:T135)</f>
        <v>0</v>
      </c>
      <c r="AR124" s="133" t="s">
        <v>77</v>
      </c>
      <c r="AT124" s="140" t="s">
        <v>68</v>
      </c>
      <c r="AU124" s="140" t="s">
        <v>77</v>
      </c>
      <c r="AY124" s="133" t="s">
        <v>125</v>
      </c>
      <c r="BK124" s="141">
        <f>SUM(BK125:BK135)</f>
        <v>0</v>
      </c>
    </row>
    <row r="125" spans="1:65" s="2" customFormat="1" ht="37.799999999999997" customHeight="1">
      <c r="A125" s="26"/>
      <c r="B125" s="144"/>
      <c r="C125" s="145" t="s">
        <v>77</v>
      </c>
      <c r="D125" s="145" t="s">
        <v>128</v>
      </c>
      <c r="E125" s="146" t="s">
        <v>129</v>
      </c>
      <c r="F125" s="147" t="s">
        <v>130</v>
      </c>
      <c r="G125" s="148" t="s">
        <v>131</v>
      </c>
      <c r="H125" s="149">
        <v>1014.65</v>
      </c>
      <c r="I125" s="149"/>
      <c r="J125" s="149">
        <f t="shared" ref="J125:J135" si="0">ROUND(I125*H125,2)</f>
        <v>0</v>
      </c>
      <c r="K125" s="150"/>
      <c r="L125" s="27"/>
      <c r="M125" s="151" t="s">
        <v>1</v>
      </c>
      <c r="N125" s="152" t="s">
        <v>35</v>
      </c>
      <c r="O125" s="153">
        <v>0.32995999999999998</v>
      </c>
      <c r="P125" s="153">
        <f t="shared" ref="P125:P135" si="1">O125*H125</f>
        <v>334.79391399999997</v>
      </c>
      <c r="Q125" s="153">
        <v>1.899E-2</v>
      </c>
      <c r="R125" s="153">
        <f t="shared" ref="R125:R135" si="2">Q125*H125</f>
        <v>19.268203499999998</v>
      </c>
      <c r="S125" s="153">
        <v>0</v>
      </c>
      <c r="T125" s="154">
        <f t="shared" ref="T125:T135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132</v>
      </c>
      <c r="AT125" s="155" t="s">
        <v>128</v>
      </c>
      <c r="AU125" s="155" t="s">
        <v>133</v>
      </c>
      <c r="AY125" s="14" t="s">
        <v>125</v>
      </c>
      <c r="BE125" s="156">
        <f t="shared" ref="BE125:BE135" si="4">IF(N125="základná",J125,0)</f>
        <v>0</v>
      </c>
      <c r="BF125" s="156">
        <f t="shared" ref="BF125:BF135" si="5">IF(N125="znížená",J125,0)</f>
        <v>0</v>
      </c>
      <c r="BG125" s="156">
        <f t="shared" ref="BG125:BG135" si="6">IF(N125="zákl. prenesená",J125,0)</f>
        <v>0</v>
      </c>
      <c r="BH125" s="156">
        <f t="shared" ref="BH125:BH135" si="7">IF(N125="zníž. prenesená",J125,0)</f>
        <v>0</v>
      </c>
      <c r="BI125" s="156">
        <f t="shared" ref="BI125:BI135" si="8">IF(N125="nulová",J125,0)</f>
        <v>0</v>
      </c>
      <c r="BJ125" s="14" t="s">
        <v>133</v>
      </c>
      <c r="BK125" s="156">
        <f t="shared" ref="BK125:BK135" si="9">ROUND(I125*H125,2)</f>
        <v>0</v>
      </c>
      <c r="BL125" s="14" t="s">
        <v>132</v>
      </c>
      <c r="BM125" s="155" t="s">
        <v>134</v>
      </c>
    </row>
    <row r="126" spans="1:65" s="2" customFormat="1" ht="24.15" customHeight="1">
      <c r="A126" s="26"/>
      <c r="B126" s="144"/>
      <c r="C126" s="145" t="s">
        <v>133</v>
      </c>
      <c r="D126" s="145" t="s">
        <v>128</v>
      </c>
      <c r="E126" s="146" t="s">
        <v>135</v>
      </c>
      <c r="F126" s="147" t="s">
        <v>136</v>
      </c>
      <c r="G126" s="148" t="s">
        <v>131</v>
      </c>
      <c r="H126" s="149">
        <v>1121.28</v>
      </c>
      <c r="I126" s="149"/>
      <c r="J126" s="149">
        <f t="shared" si="0"/>
        <v>0</v>
      </c>
      <c r="K126" s="150"/>
      <c r="L126" s="27"/>
      <c r="M126" s="151" t="s">
        <v>1</v>
      </c>
      <c r="N126" s="152" t="s">
        <v>35</v>
      </c>
      <c r="O126" s="153">
        <v>0.35865999999999998</v>
      </c>
      <c r="P126" s="153">
        <f t="shared" si="1"/>
        <v>402.15828479999999</v>
      </c>
      <c r="Q126" s="153">
        <v>3.2200000000000002E-3</v>
      </c>
      <c r="R126" s="153">
        <f t="shared" si="2"/>
        <v>3.6105216000000002</v>
      </c>
      <c r="S126" s="153">
        <v>0</v>
      </c>
      <c r="T126" s="15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132</v>
      </c>
      <c r="AT126" s="155" t="s">
        <v>128</v>
      </c>
      <c r="AU126" s="155" t="s">
        <v>133</v>
      </c>
      <c r="AY126" s="14" t="s">
        <v>125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133</v>
      </c>
      <c r="BK126" s="156">
        <f t="shared" si="9"/>
        <v>0</v>
      </c>
      <c r="BL126" s="14" t="s">
        <v>132</v>
      </c>
      <c r="BM126" s="155" t="s">
        <v>137</v>
      </c>
    </row>
    <row r="127" spans="1:65" s="2" customFormat="1" ht="24.15" customHeight="1">
      <c r="A127" s="26"/>
      <c r="B127" s="144"/>
      <c r="C127" s="145" t="s">
        <v>138</v>
      </c>
      <c r="D127" s="145" t="s">
        <v>128</v>
      </c>
      <c r="E127" s="146" t="s">
        <v>139</v>
      </c>
      <c r="F127" s="147" t="s">
        <v>140</v>
      </c>
      <c r="G127" s="148" t="s">
        <v>131</v>
      </c>
      <c r="H127" s="149">
        <v>143.63999999999999</v>
      </c>
      <c r="I127" s="149"/>
      <c r="J127" s="149">
        <f t="shared" si="0"/>
        <v>0</v>
      </c>
      <c r="K127" s="150"/>
      <c r="L127" s="27"/>
      <c r="M127" s="151" t="s">
        <v>1</v>
      </c>
      <c r="N127" s="152" t="s">
        <v>35</v>
      </c>
      <c r="O127" s="153">
        <v>0.41726999999999997</v>
      </c>
      <c r="P127" s="153">
        <f t="shared" si="1"/>
        <v>59.936662799999993</v>
      </c>
      <c r="Q127" s="153">
        <v>6.1799999999999997E-3</v>
      </c>
      <c r="R127" s="153">
        <f t="shared" si="2"/>
        <v>0.88769519999999991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132</v>
      </c>
      <c r="AT127" s="155" t="s">
        <v>128</v>
      </c>
      <c r="AU127" s="155" t="s">
        <v>133</v>
      </c>
      <c r="AY127" s="14" t="s">
        <v>125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133</v>
      </c>
      <c r="BK127" s="156">
        <f t="shared" si="9"/>
        <v>0</v>
      </c>
      <c r="BL127" s="14" t="s">
        <v>132</v>
      </c>
      <c r="BM127" s="155" t="s">
        <v>141</v>
      </c>
    </row>
    <row r="128" spans="1:65" s="2" customFormat="1" ht="24.15" customHeight="1">
      <c r="A128" s="26"/>
      <c r="B128" s="144"/>
      <c r="C128" s="145" t="s">
        <v>132</v>
      </c>
      <c r="D128" s="145" t="s">
        <v>128</v>
      </c>
      <c r="E128" s="146" t="s">
        <v>142</v>
      </c>
      <c r="F128" s="147" t="s">
        <v>143</v>
      </c>
      <c r="G128" s="148" t="s">
        <v>131</v>
      </c>
      <c r="H128" s="149">
        <v>143.63999999999999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35</v>
      </c>
      <c r="O128" s="153">
        <v>0.111</v>
      </c>
      <c r="P128" s="153">
        <f t="shared" si="1"/>
        <v>15.944039999999999</v>
      </c>
      <c r="Q128" s="153">
        <v>4.15E-3</v>
      </c>
      <c r="R128" s="153">
        <f t="shared" si="2"/>
        <v>0.59610599999999991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132</v>
      </c>
      <c r="AT128" s="155" t="s">
        <v>128</v>
      </c>
      <c r="AU128" s="155" t="s">
        <v>133</v>
      </c>
      <c r="AY128" s="14" t="s">
        <v>125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133</v>
      </c>
      <c r="BK128" s="156">
        <f t="shared" si="9"/>
        <v>0</v>
      </c>
      <c r="BL128" s="14" t="s">
        <v>132</v>
      </c>
      <c r="BM128" s="155" t="s">
        <v>144</v>
      </c>
    </row>
    <row r="129" spans="1:65" s="2" customFormat="1" ht="34.200000000000003">
      <c r="A129" s="26"/>
      <c r="B129" s="144"/>
      <c r="C129" s="145" t="s">
        <v>145</v>
      </c>
      <c r="D129" s="145" t="s">
        <v>128</v>
      </c>
      <c r="E129" s="146" t="s">
        <v>146</v>
      </c>
      <c r="F129" s="147" t="s">
        <v>1866</v>
      </c>
      <c r="G129" s="148" t="s">
        <v>131</v>
      </c>
      <c r="H129" s="149">
        <v>130.27000000000001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35</v>
      </c>
      <c r="O129" s="153">
        <v>0.79359999999999997</v>
      </c>
      <c r="P129" s="153">
        <f t="shared" si="1"/>
        <v>103.382272</v>
      </c>
      <c r="Q129" s="153">
        <v>1.3684E-2</v>
      </c>
      <c r="R129" s="153">
        <f t="shared" si="2"/>
        <v>1.7826146800000002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132</v>
      </c>
      <c r="AT129" s="155" t="s">
        <v>128</v>
      </c>
      <c r="AU129" s="155" t="s">
        <v>133</v>
      </c>
      <c r="AY129" s="14" t="s">
        <v>125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133</v>
      </c>
      <c r="BK129" s="156">
        <f t="shared" si="9"/>
        <v>0</v>
      </c>
      <c r="BL129" s="14" t="s">
        <v>132</v>
      </c>
      <c r="BM129" s="155" t="s">
        <v>147</v>
      </c>
    </row>
    <row r="130" spans="1:65" s="2" customFormat="1" ht="34.200000000000003">
      <c r="A130" s="26"/>
      <c r="B130" s="144"/>
      <c r="C130" s="145" t="s">
        <v>126</v>
      </c>
      <c r="D130" s="145" t="s">
        <v>128</v>
      </c>
      <c r="E130" s="146" t="s">
        <v>148</v>
      </c>
      <c r="F130" s="147" t="s">
        <v>1867</v>
      </c>
      <c r="G130" s="148" t="s">
        <v>131</v>
      </c>
      <c r="H130" s="149">
        <v>13.37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35</v>
      </c>
      <c r="O130" s="153">
        <v>1.1530899999999999</v>
      </c>
      <c r="P130" s="153">
        <f t="shared" si="1"/>
        <v>15.416813299999998</v>
      </c>
      <c r="Q130" s="153">
        <v>1.0548999999999999E-2</v>
      </c>
      <c r="R130" s="153">
        <f t="shared" si="2"/>
        <v>0.14104012999999999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132</v>
      </c>
      <c r="AT130" s="155" t="s">
        <v>128</v>
      </c>
      <c r="AU130" s="155" t="s">
        <v>133</v>
      </c>
      <c r="AY130" s="14" t="s">
        <v>125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133</v>
      </c>
      <c r="BK130" s="156">
        <f t="shared" si="9"/>
        <v>0</v>
      </c>
      <c r="BL130" s="14" t="s">
        <v>132</v>
      </c>
      <c r="BM130" s="155" t="s">
        <v>149</v>
      </c>
    </row>
    <row r="131" spans="1:65" s="2" customFormat="1" ht="46.8" customHeight="1">
      <c r="A131" s="26"/>
      <c r="B131" s="144"/>
      <c r="C131" s="145" t="s">
        <v>150</v>
      </c>
      <c r="D131" s="145" t="s">
        <v>128</v>
      </c>
      <c r="E131" s="146" t="s">
        <v>151</v>
      </c>
      <c r="F131" s="147" t="s">
        <v>1868</v>
      </c>
      <c r="G131" s="148" t="s">
        <v>131</v>
      </c>
      <c r="H131" s="149">
        <v>32.56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35</v>
      </c>
      <c r="O131" s="153">
        <v>1.0469999999999999</v>
      </c>
      <c r="P131" s="153">
        <f t="shared" si="1"/>
        <v>34.090319999999998</v>
      </c>
      <c r="Q131" s="153">
        <v>1.2E-2</v>
      </c>
      <c r="R131" s="153">
        <f t="shared" si="2"/>
        <v>0.39072000000000001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132</v>
      </c>
      <c r="AT131" s="155" t="s">
        <v>128</v>
      </c>
      <c r="AU131" s="155" t="s">
        <v>133</v>
      </c>
      <c r="AY131" s="14" t="s">
        <v>125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133</v>
      </c>
      <c r="BK131" s="156">
        <f t="shared" si="9"/>
        <v>0</v>
      </c>
      <c r="BL131" s="14" t="s">
        <v>132</v>
      </c>
      <c r="BM131" s="155" t="s">
        <v>152</v>
      </c>
    </row>
    <row r="132" spans="1:65" s="2" customFormat="1" ht="45.6" customHeight="1">
      <c r="A132" s="26"/>
      <c r="B132" s="144"/>
      <c r="C132" s="145" t="s">
        <v>153</v>
      </c>
      <c r="D132" s="145" t="s">
        <v>128</v>
      </c>
      <c r="E132" s="146" t="s">
        <v>154</v>
      </c>
      <c r="F132" s="147" t="s">
        <v>1869</v>
      </c>
      <c r="G132" s="148" t="s">
        <v>131</v>
      </c>
      <c r="H132" s="149">
        <v>65.2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35</v>
      </c>
      <c r="O132" s="153">
        <v>1.0469999999999999</v>
      </c>
      <c r="P132" s="153">
        <f t="shared" si="1"/>
        <v>68.264399999999995</v>
      </c>
      <c r="Q132" s="153">
        <v>1.2E-2</v>
      </c>
      <c r="R132" s="153">
        <f t="shared" si="2"/>
        <v>0.7824000000000001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132</v>
      </c>
      <c r="AT132" s="155" t="s">
        <v>128</v>
      </c>
      <c r="AU132" s="155" t="s">
        <v>133</v>
      </c>
      <c r="AY132" s="14" t="s">
        <v>125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133</v>
      </c>
      <c r="BK132" s="156">
        <f t="shared" si="9"/>
        <v>0</v>
      </c>
      <c r="BL132" s="14" t="s">
        <v>132</v>
      </c>
      <c r="BM132" s="155" t="s">
        <v>155</v>
      </c>
    </row>
    <row r="133" spans="1:65" s="2" customFormat="1" ht="43.8" customHeight="1">
      <c r="A133" s="26"/>
      <c r="B133" s="144"/>
      <c r="C133" s="145" t="s">
        <v>156</v>
      </c>
      <c r="D133" s="145" t="s">
        <v>128</v>
      </c>
      <c r="E133" s="146" t="s">
        <v>157</v>
      </c>
      <c r="F133" s="147" t="s">
        <v>1870</v>
      </c>
      <c r="G133" s="148" t="s">
        <v>131</v>
      </c>
      <c r="H133" s="149">
        <v>29.98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35</v>
      </c>
      <c r="O133" s="153">
        <v>0.98199999999999998</v>
      </c>
      <c r="P133" s="153">
        <f t="shared" si="1"/>
        <v>29.440359999999998</v>
      </c>
      <c r="Q133" s="153">
        <v>1.2E-2</v>
      </c>
      <c r="R133" s="153">
        <f t="shared" si="2"/>
        <v>0.35976000000000002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132</v>
      </c>
      <c r="AT133" s="155" t="s">
        <v>128</v>
      </c>
      <c r="AU133" s="155" t="s">
        <v>133</v>
      </c>
      <c r="AY133" s="14" t="s">
        <v>125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133</v>
      </c>
      <c r="BK133" s="156">
        <f t="shared" si="9"/>
        <v>0</v>
      </c>
      <c r="BL133" s="14" t="s">
        <v>132</v>
      </c>
      <c r="BM133" s="155" t="s">
        <v>158</v>
      </c>
    </row>
    <row r="134" spans="1:65" s="2" customFormat="1" ht="38.4" customHeight="1">
      <c r="A134" s="26"/>
      <c r="B134" s="144"/>
      <c r="C134" s="145" t="s">
        <v>159</v>
      </c>
      <c r="D134" s="145" t="s">
        <v>128</v>
      </c>
      <c r="E134" s="146" t="s">
        <v>160</v>
      </c>
      <c r="F134" s="147" t="s">
        <v>1871</v>
      </c>
      <c r="G134" s="148" t="s">
        <v>131</v>
      </c>
      <c r="H134" s="149">
        <v>753.4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35</v>
      </c>
      <c r="O134" s="153">
        <v>0.92200000000000004</v>
      </c>
      <c r="P134" s="153">
        <f t="shared" si="1"/>
        <v>694.63480000000004</v>
      </c>
      <c r="Q134" s="153">
        <v>3.4889999999999997E-2</v>
      </c>
      <c r="R134" s="153">
        <f t="shared" si="2"/>
        <v>26.286125999999996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132</v>
      </c>
      <c r="AT134" s="155" t="s">
        <v>128</v>
      </c>
      <c r="AU134" s="155" t="s">
        <v>133</v>
      </c>
      <c r="AY134" s="14" t="s">
        <v>125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133</v>
      </c>
      <c r="BK134" s="156">
        <f t="shared" si="9"/>
        <v>0</v>
      </c>
      <c r="BL134" s="14" t="s">
        <v>132</v>
      </c>
      <c r="BM134" s="155" t="s">
        <v>161</v>
      </c>
    </row>
    <row r="135" spans="1:65" s="2" customFormat="1" ht="38.4" customHeight="1">
      <c r="A135" s="26"/>
      <c r="B135" s="144"/>
      <c r="C135" s="145" t="s">
        <v>162</v>
      </c>
      <c r="D135" s="145" t="s">
        <v>128</v>
      </c>
      <c r="E135" s="146" t="s">
        <v>163</v>
      </c>
      <c r="F135" s="147" t="s">
        <v>1872</v>
      </c>
      <c r="G135" s="148" t="s">
        <v>131</v>
      </c>
      <c r="H135" s="149">
        <v>238.24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35</v>
      </c>
      <c r="O135" s="153">
        <v>0.91408</v>
      </c>
      <c r="P135" s="153">
        <f t="shared" si="1"/>
        <v>217.77041920000002</v>
      </c>
      <c r="Q135" s="153">
        <v>1.881E-2</v>
      </c>
      <c r="R135" s="153">
        <f t="shared" si="2"/>
        <v>4.4812944000000003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132</v>
      </c>
      <c r="AT135" s="155" t="s">
        <v>128</v>
      </c>
      <c r="AU135" s="155" t="s">
        <v>133</v>
      </c>
      <c r="AY135" s="14" t="s">
        <v>125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133</v>
      </c>
      <c r="BK135" s="156">
        <f t="shared" si="9"/>
        <v>0</v>
      </c>
      <c r="BL135" s="14" t="s">
        <v>132</v>
      </c>
      <c r="BM135" s="155" t="s">
        <v>164</v>
      </c>
    </row>
    <row r="136" spans="1:65" s="12" customFormat="1" ht="22.8" customHeight="1">
      <c r="B136" s="132"/>
      <c r="D136" s="133" t="s">
        <v>68</v>
      </c>
      <c r="E136" s="142" t="s">
        <v>156</v>
      </c>
      <c r="F136" s="142" t="s">
        <v>165</v>
      </c>
      <c r="J136" s="143">
        <f>BK136</f>
        <v>0</v>
      </c>
      <c r="L136" s="132"/>
      <c r="M136" s="136"/>
      <c r="N136" s="137"/>
      <c r="O136" s="137"/>
      <c r="P136" s="138">
        <f>SUM(P137:P158)</f>
        <v>1047.0280745000002</v>
      </c>
      <c r="Q136" s="137"/>
      <c r="R136" s="138">
        <f>SUM(R137:R158)</f>
        <v>64.931146999999982</v>
      </c>
      <c r="S136" s="137"/>
      <c r="T136" s="139">
        <f>SUM(T137:T158)</f>
        <v>42.204799999999999</v>
      </c>
      <c r="AR136" s="133" t="s">
        <v>77</v>
      </c>
      <c r="AT136" s="140" t="s">
        <v>68</v>
      </c>
      <c r="AU136" s="140" t="s">
        <v>77</v>
      </c>
      <c r="AY136" s="133" t="s">
        <v>125</v>
      </c>
      <c r="BK136" s="141">
        <f>SUM(BK137:BK158)</f>
        <v>0</v>
      </c>
    </row>
    <row r="137" spans="1:65" s="2" customFormat="1" ht="33" customHeight="1">
      <c r="A137" s="26"/>
      <c r="B137" s="144"/>
      <c r="C137" s="145" t="s">
        <v>166</v>
      </c>
      <c r="D137" s="145" t="s">
        <v>128</v>
      </c>
      <c r="E137" s="146" t="s">
        <v>167</v>
      </c>
      <c r="F137" s="147" t="s">
        <v>168</v>
      </c>
      <c r="G137" s="148" t="s">
        <v>131</v>
      </c>
      <c r="H137" s="149">
        <v>1255</v>
      </c>
      <c r="I137" s="149"/>
      <c r="J137" s="149">
        <f t="shared" ref="J137:J158" si="10">ROUND(I137*H137,2)</f>
        <v>0</v>
      </c>
      <c r="K137" s="150"/>
      <c r="L137" s="27"/>
      <c r="M137" s="151" t="s">
        <v>1</v>
      </c>
      <c r="N137" s="152" t="s">
        <v>35</v>
      </c>
      <c r="O137" s="153">
        <v>0.13200000000000001</v>
      </c>
      <c r="P137" s="153">
        <f t="shared" ref="P137:P158" si="11">O137*H137</f>
        <v>165.66</v>
      </c>
      <c r="Q137" s="153">
        <v>2.572E-2</v>
      </c>
      <c r="R137" s="153">
        <f t="shared" ref="R137:R158" si="12">Q137*H137</f>
        <v>32.278599999999997</v>
      </c>
      <c r="S137" s="153">
        <v>0</v>
      </c>
      <c r="T137" s="154">
        <f t="shared" ref="T137:T158" si="1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132</v>
      </c>
      <c r="AT137" s="155" t="s">
        <v>128</v>
      </c>
      <c r="AU137" s="155" t="s">
        <v>133</v>
      </c>
      <c r="AY137" s="14" t="s">
        <v>125</v>
      </c>
      <c r="BE137" s="156">
        <f t="shared" ref="BE137:BE158" si="14">IF(N137="základná",J137,0)</f>
        <v>0</v>
      </c>
      <c r="BF137" s="156">
        <f t="shared" ref="BF137:BF158" si="15">IF(N137="znížená",J137,0)</f>
        <v>0</v>
      </c>
      <c r="BG137" s="156">
        <f t="shared" ref="BG137:BG158" si="16">IF(N137="zákl. prenesená",J137,0)</f>
        <v>0</v>
      </c>
      <c r="BH137" s="156">
        <f t="shared" ref="BH137:BH158" si="17">IF(N137="zníž. prenesená",J137,0)</f>
        <v>0</v>
      </c>
      <c r="BI137" s="156">
        <f t="shared" ref="BI137:BI158" si="18">IF(N137="nulová",J137,0)</f>
        <v>0</v>
      </c>
      <c r="BJ137" s="14" t="s">
        <v>133</v>
      </c>
      <c r="BK137" s="156">
        <f t="shared" ref="BK137:BK158" si="19">ROUND(I137*H137,2)</f>
        <v>0</v>
      </c>
      <c r="BL137" s="14" t="s">
        <v>132</v>
      </c>
      <c r="BM137" s="155" t="s">
        <v>169</v>
      </c>
    </row>
    <row r="138" spans="1:65" s="2" customFormat="1" ht="44.25" customHeight="1">
      <c r="A138" s="26"/>
      <c r="B138" s="144"/>
      <c r="C138" s="145" t="s">
        <v>170</v>
      </c>
      <c r="D138" s="145" t="s">
        <v>128</v>
      </c>
      <c r="E138" s="146" t="s">
        <v>171</v>
      </c>
      <c r="F138" s="147" t="s">
        <v>172</v>
      </c>
      <c r="G138" s="148" t="s">
        <v>131</v>
      </c>
      <c r="H138" s="149">
        <v>3765</v>
      </c>
      <c r="I138" s="149"/>
      <c r="J138" s="149">
        <f t="shared" si="10"/>
        <v>0</v>
      </c>
      <c r="K138" s="150"/>
      <c r="L138" s="27"/>
      <c r="M138" s="151" t="s">
        <v>1</v>
      </c>
      <c r="N138" s="152" t="s">
        <v>35</v>
      </c>
      <c r="O138" s="153">
        <v>6.0000000000000001E-3</v>
      </c>
      <c r="P138" s="153">
        <f t="shared" si="11"/>
        <v>22.59</v>
      </c>
      <c r="Q138" s="153">
        <v>0</v>
      </c>
      <c r="R138" s="153">
        <f t="shared" si="12"/>
        <v>0</v>
      </c>
      <c r="S138" s="153">
        <v>0</v>
      </c>
      <c r="T138" s="154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132</v>
      </c>
      <c r="AT138" s="155" t="s">
        <v>128</v>
      </c>
      <c r="AU138" s="155" t="s">
        <v>133</v>
      </c>
      <c r="AY138" s="14" t="s">
        <v>125</v>
      </c>
      <c r="BE138" s="156">
        <f t="shared" si="14"/>
        <v>0</v>
      </c>
      <c r="BF138" s="156">
        <f t="shared" si="15"/>
        <v>0</v>
      </c>
      <c r="BG138" s="156">
        <f t="shared" si="16"/>
        <v>0</v>
      </c>
      <c r="BH138" s="156">
        <f t="shared" si="17"/>
        <v>0</v>
      </c>
      <c r="BI138" s="156">
        <f t="shared" si="18"/>
        <v>0</v>
      </c>
      <c r="BJ138" s="14" t="s">
        <v>133</v>
      </c>
      <c r="BK138" s="156">
        <f t="shared" si="19"/>
        <v>0</v>
      </c>
      <c r="BL138" s="14" t="s">
        <v>132</v>
      </c>
      <c r="BM138" s="155" t="s">
        <v>173</v>
      </c>
    </row>
    <row r="139" spans="1:65" s="2" customFormat="1" ht="33" customHeight="1">
      <c r="A139" s="26"/>
      <c r="B139" s="144"/>
      <c r="C139" s="145" t="s">
        <v>174</v>
      </c>
      <c r="D139" s="145" t="s">
        <v>128</v>
      </c>
      <c r="E139" s="146" t="s">
        <v>175</v>
      </c>
      <c r="F139" s="147" t="s">
        <v>176</v>
      </c>
      <c r="G139" s="148" t="s">
        <v>131</v>
      </c>
      <c r="H139" s="149">
        <v>1255</v>
      </c>
      <c r="I139" s="149"/>
      <c r="J139" s="149">
        <f t="shared" si="10"/>
        <v>0</v>
      </c>
      <c r="K139" s="150"/>
      <c r="L139" s="27"/>
      <c r="M139" s="151" t="s">
        <v>1</v>
      </c>
      <c r="N139" s="152" t="s">
        <v>35</v>
      </c>
      <c r="O139" s="153">
        <v>9.1999999999999998E-2</v>
      </c>
      <c r="P139" s="153">
        <f t="shared" si="11"/>
        <v>115.46</v>
      </c>
      <c r="Q139" s="153">
        <v>2.572E-2</v>
      </c>
      <c r="R139" s="153">
        <f t="shared" si="12"/>
        <v>32.278599999999997</v>
      </c>
      <c r="S139" s="153">
        <v>0</v>
      </c>
      <c r="T139" s="154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132</v>
      </c>
      <c r="AT139" s="155" t="s">
        <v>128</v>
      </c>
      <c r="AU139" s="155" t="s">
        <v>133</v>
      </c>
      <c r="AY139" s="14" t="s">
        <v>125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14" t="s">
        <v>133</v>
      </c>
      <c r="BK139" s="156">
        <f t="shared" si="19"/>
        <v>0</v>
      </c>
      <c r="BL139" s="14" t="s">
        <v>132</v>
      </c>
      <c r="BM139" s="155" t="s">
        <v>177</v>
      </c>
    </row>
    <row r="140" spans="1:65" s="2" customFormat="1" ht="16.5" customHeight="1">
      <c r="A140" s="26"/>
      <c r="B140" s="144"/>
      <c r="C140" s="145" t="s">
        <v>178</v>
      </c>
      <c r="D140" s="145" t="s">
        <v>128</v>
      </c>
      <c r="E140" s="146" t="s">
        <v>179</v>
      </c>
      <c r="F140" s="147" t="s">
        <v>180</v>
      </c>
      <c r="G140" s="148" t="s">
        <v>131</v>
      </c>
      <c r="H140" s="149">
        <v>1255</v>
      </c>
      <c r="I140" s="149"/>
      <c r="J140" s="149">
        <f t="shared" si="10"/>
        <v>0</v>
      </c>
      <c r="K140" s="150"/>
      <c r="L140" s="27"/>
      <c r="M140" s="151" t="s">
        <v>1</v>
      </c>
      <c r="N140" s="152" t="s">
        <v>35</v>
      </c>
      <c r="O140" s="153">
        <v>4.0129999999999999E-2</v>
      </c>
      <c r="P140" s="153">
        <f t="shared" si="11"/>
        <v>50.363149999999997</v>
      </c>
      <c r="Q140" s="153">
        <v>5.0000000000000002E-5</v>
      </c>
      <c r="R140" s="153">
        <f t="shared" si="12"/>
        <v>6.275E-2</v>
      </c>
      <c r="S140" s="153">
        <v>0</v>
      </c>
      <c r="T140" s="154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132</v>
      </c>
      <c r="AT140" s="155" t="s">
        <v>128</v>
      </c>
      <c r="AU140" s="155" t="s">
        <v>133</v>
      </c>
      <c r="AY140" s="14" t="s">
        <v>125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4" t="s">
        <v>133</v>
      </c>
      <c r="BK140" s="156">
        <f t="shared" si="19"/>
        <v>0</v>
      </c>
      <c r="BL140" s="14" t="s">
        <v>132</v>
      </c>
      <c r="BM140" s="155" t="s">
        <v>181</v>
      </c>
    </row>
    <row r="141" spans="1:65" s="2" customFormat="1" ht="16.5" customHeight="1">
      <c r="A141" s="26"/>
      <c r="B141" s="144"/>
      <c r="C141" s="145" t="s">
        <v>182</v>
      </c>
      <c r="D141" s="145" t="s">
        <v>128</v>
      </c>
      <c r="E141" s="146" t="s">
        <v>183</v>
      </c>
      <c r="F141" s="147" t="s">
        <v>184</v>
      </c>
      <c r="G141" s="148" t="s">
        <v>131</v>
      </c>
      <c r="H141" s="149">
        <v>1255</v>
      </c>
      <c r="I141" s="149"/>
      <c r="J141" s="149">
        <f t="shared" si="10"/>
        <v>0</v>
      </c>
      <c r="K141" s="150"/>
      <c r="L141" s="27"/>
      <c r="M141" s="151" t="s">
        <v>1</v>
      </c>
      <c r="N141" s="152" t="s">
        <v>35</v>
      </c>
      <c r="O141" s="153">
        <v>0.04</v>
      </c>
      <c r="P141" s="153">
        <f t="shared" si="11"/>
        <v>50.2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132</v>
      </c>
      <c r="AT141" s="155" t="s">
        <v>128</v>
      </c>
      <c r="AU141" s="155" t="s">
        <v>133</v>
      </c>
      <c r="AY141" s="14" t="s">
        <v>125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4" t="s">
        <v>133</v>
      </c>
      <c r="BK141" s="156">
        <f t="shared" si="19"/>
        <v>0</v>
      </c>
      <c r="BL141" s="14" t="s">
        <v>132</v>
      </c>
      <c r="BM141" s="155" t="s">
        <v>185</v>
      </c>
    </row>
    <row r="142" spans="1:65" s="2" customFormat="1" ht="24.15" customHeight="1">
      <c r="A142" s="26"/>
      <c r="B142" s="144"/>
      <c r="C142" s="145" t="s">
        <v>186</v>
      </c>
      <c r="D142" s="145" t="s">
        <v>128</v>
      </c>
      <c r="E142" s="146" t="s">
        <v>187</v>
      </c>
      <c r="F142" s="147" t="s">
        <v>188</v>
      </c>
      <c r="G142" s="148" t="s">
        <v>131</v>
      </c>
      <c r="H142" s="149">
        <v>1014.65</v>
      </c>
      <c r="I142" s="149"/>
      <c r="J142" s="149">
        <f t="shared" si="10"/>
        <v>0</v>
      </c>
      <c r="K142" s="150"/>
      <c r="L142" s="27"/>
      <c r="M142" s="151" t="s">
        <v>1</v>
      </c>
      <c r="N142" s="152" t="s">
        <v>35</v>
      </c>
      <c r="O142" s="153">
        <v>8.9599999999999999E-2</v>
      </c>
      <c r="P142" s="153">
        <f t="shared" si="11"/>
        <v>90.912639999999996</v>
      </c>
      <c r="Q142" s="153">
        <v>0</v>
      </c>
      <c r="R142" s="153">
        <f t="shared" si="12"/>
        <v>0</v>
      </c>
      <c r="S142" s="153">
        <v>0</v>
      </c>
      <c r="T142" s="154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132</v>
      </c>
      <c r="AT142" s="155" t="s">
        <v>128</v>
      </c>
      <c r="AU142" s="155" t="s">
        <v>133</v>
      </c>
      <c r="AY142" s="14" t="s">
        <v>125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4" t="s">
        <v>133</v>
      </c>
      <c r="BK142" s="156">
        <f t="shared" si="19"/>
        <v>0</v>
      </c>
      <c r="BL142" s="14" t="s">
        <v>132</v>
      </c>
      <c r="BM142" s="155" t="s">
        <v>189</v>
      </c>
    </row>
    <row r="143" spans="1:65" s="2" customFormat="1" ht="16.5" customHeight="1">
      <c r="A143" s="26"/>
      <c r="B143" s="144"/>
      <c r="C143" s="145" t="s">
        <v>190</v>
      </c>
      <c r="D143" s="145" t="s">
        <v>128</v>
      </c>
      <c r="E143" s="146" t="s">
        <v>191</v>
      </c>
      <c r="F143" s="147" t="s">
        <v>192</v>
      </c>
      <c r="G143" s="148" t="s">
        <v>193</v>
      </c>
      <c r="H143" s="149">
        <v>134</v>
      </c>
      <c r="I143" s="149"/>
      <c r="J143" s="149">
        <f t="shared" si="10"/>
        <v>0</v>
      </c>
      <c r="K143" s="150"/>
      <c r="L143" s="27"/>
      <c r="M143" s="151" t="s">
        <v>1</v>
      </c>
      <c r="N143" s="152" t="s">
        <v>35</v>
      </c>
      <c r="O143" s="153">
        <v>0.18820000000000001</v>
      </c>
      <c r="P143" s="153">
        <f t="shared" si="11"/>
        <v>25.218800000000002</v>
      </c>
      <c r="Q143" s="153">
        <v>4.2000000000000002E-4</v>
      </c>
      <c r="R143" s="153">
        <f t="shared" si="12"/>
        <v>5.6280000000000004E-2</v>
      </c>
      <c r="S143" s="153">
        <v>0</v>
      </c>
      <c r="T143" s="154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132</v>
      </c>
      <c r="AT143" s="155" t="s">
        <v>128</v>
      </c>
      <c r="AU143" s="155" t="s">
        <v>133</v>
      </c>
      <c r="AY143" s="14" t="s">
        <v>125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4" t="s">
        <v>133</v>
      </c>
      <c r="BK143" s="156">
        <f t="shared" si="19"/>
        <v>0</v>
      </c>
      <c r="BL143" s="14" t="s">
        <v>132</v>
      </c>
      <c r="BM143" s="155" t="s">
        <v>194</v>
      </c>
    </row>
    <row r="144" spans="1:65" s="2" customFormat="1" ht="24.15" customHeight="1">
      <c r="A144" s="26"/>
      <c r="B144" s="144"/>
      <c r="C144" s="145" t="s">
        <v>195</v>
      </c>
      <c r="D144" s="145" t="s">
        <v>128</v>
      </c>
      <c r="E144" s="146" t="s">
        <v>196</v>
      </c>
      <c r="F144" s="147" t="s">
        <v>197</v>
      </c>
      <c r="G144" s="148" t="s">
        <v>193</v>
      </c>
      <c r="H144" s="149">
        <v>1265.5</v>
      </c>
      <c r="I144" s="149"/>
      <c r="J144" s="149">
        <f t="shared" si="10"/>
        <v>0</v>
      </c>
      <c r="K144" s="150"/>
      <c r="L144" s="27"/>
      <c r="M144" s="151" t="s">
        <v>1</v>
      </c>
      <c r="N144" s="152" t="s">
        <v>35</v>
      </c>
      <c r="O144" s="153">
        <v>9.4009999999999996E-2</v>
      </c>
      <c r="P144" s="153">
        <f t="shared" si="11"/>
        <v>118.96965499999999</v>
      </c>
      <c r="Q144" s="153">
        <v>3.0000000000000001E-5</v>
      </c>
      <c r="R144" s="153">
        <f t="shared" si="12"/>
        <v>3.7964999999999999E-2</v>
      </c>
      <c r="S144" s="153">
        <v>0</v>
      </c>
      <c r="T144" s="15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132</v>
      </c>
      <c r="AT144" s="155" t="s">
        <v>128</v>
      </c>
      <c r="AU144" s="155" t="s">
        <v>133</v>
      </c>
      <c r="AY144" s="14" t="s">
        <v>125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133</v>
      </c>
      <c r="BK144" s="156">
        <f t="shared" si="19"/>
        <v>0</v>
      </c>
      <c r="BL144" s="14" t="s">
        <v>132</v>
      </c>
      <c r="BM144" s="155" t="s">
        <v>198</v>
      </c>
    </row>
    <row r="145" spans="1:65" s="2" customFormat="1" ht="16.5" customHeight="1">
      <c r="A145" s="26"/>
      <c r="B145" s="144"/>
      <c r="C145" s="145" t="s">
        <v>7</v>
      </c>
      <c r="D145" s="145" t="s">
        <v>128</v>
      </c>
      <c r="E145" s="146" t="s">
        <v>199</v>
      </c>
      <c r="F145" s="147" t="s">
        <v>200</v>
      </c>
      <c r="G145" s="148" t="s">
        <v>193</v>
      </c>
      <c r="H145" s="149">
        <v>789.6</v>
      </c>
      <c r="I145" s="149"/>
      <c r="J145" s="149">
        <f t="shared" si="10"/>
        <v>0</v>
      </c>
      <c r="K145" s="150"/>
      <c r="L145" s="27"/>
      <c r="M145" s="151" t="s">
        <v>1</v>
      </c>
      <c r="N145" s="152" t="s">
        <v>35</v>
      </c>
      <c r="O145" s="153">
        <v>9.4109999999999999E-2</v>
      </c>
      <c r="P145" s="153">
        <f t="shared" si="11"/>
        <v>74.309256000000005</v>
      </c>
      <c r="Q145" s="153">
        <v>2.3000000000000001E-4</v>
      </c>
      <c r="R145" s="153">
        <f t="shared" si="12"/>
        <v>0.18160800000000002</v>
      </c>
      <c r="S145" s="153">
        <v>0</v>
      </c>
      <c r="T145" s="154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132</v>
      </c>
      <c r="AT145" s="155" t="s">
        <v>128</v>
      </c>
      <c r="AU145" s="155" t="s">
        <v>133</v>
      </c>
      <c r="AY145" s="14" t="s">
        <v>125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4" t="s">
        <v>133</v>
      </c>
      <c r="BK145" s="156">
        <f t="shared" si="19"/>
        <v>0</v>
      </c>
      <c r="BL145" s="14" t="s">
        <v>132</v>
      </c>
      <c r="BM145" s="155" t="s">
        <v>201</v>
      </c>
    </row>
    <row r="146" spans="1:65" s="2" customFormat="1" ht="16.5" customHeight="1">
      <c r="A146" s="26"/>
      <c r="B146" s="144"/>
      <c r="C146" s="145" t="s">
        <v>202</v>
      </c>
      <c r="D146" s="145" t="s">
        <v>128</v>
      </c>
      <c r="E146" s="146" t="s">
        <v>203</v>
      </c>
      <c r="F146" s="147" t="s">
        <v>204</v>
      </c>
      <c r="G146" s="148" t="s">
        <v>193</v>
      </c>
      <c r="H146" s="149">
        <v>117.6</v>
      </c>
      <c r="I146" s="149"/>
      <c r="J146" s="149">
        <f t="shared" si="10"/>
        <v>0</v>
      </c>
      <c r="K146" s="150"/>
      <c r="L146" s="27"/>
      <c r="M146" s="151" t="s">
        <v>1</v>
      </c>
      <c r="N146" s="152" t="s">
        <v>35</v>
      </c>
      <c r="O146" s="153">
        <v>9.4130000000000005E-2</v>
      </c>
      <c r="P146" s="153">
        <f t="shared" si="11"/>
        <v>11.069687999999999</v>
      </c>
      <c r="Q146" s="153">
        <v>2.5999999999999998E-4</v>
      </c>
      <c r="R146" s="153">
        <f t="shared" si="12"/>
        <v>3.0575999999999996E-2</v>
      </c>
      <c r="S146" s="153">
        <v>0</v>
      </c>
      <c r="T146" s="154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132</v>
      </c>
      <c r="AT146" s="155" t="s">
        <v>128</v>
      </c>
      <c r="AU146" s="155" t="s">
        <v>133</v>
      </c>
      <c r="AY146" s="14" t="s">
        <v>125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4" t="s">
        <v>133</v>
      </c>
      <c r="BK146" s="156">
        <f t="shared" si="19"/>
        <v>0</v>
      </c>
      <c r="BL146" s="14" t="s">
        <v>132</v>
      </c>
      <c r="BM146" s="155" t="s">
        <v>205</v>
      </c>
    </row>
    <row r="147" spans="1:65" s="2" customFormat="1" ht="16.5" customHeight="1">
      <c r="A147" s="26"/>
      <c r="B147" s="144"/>
      <c r="C147" s="145" t="s">
        <v>206</v>
      </c>
      <c r="D147" s="145" t="s">
        <v>128</v>
      </c>
      <c r="E147" s="146" t="s">
        <v>207</v>
      </c>
      <c r="F147" s="147" t="s">
        <v>208</v>
      </c>
      <c r="G147" s="148" t="s">
        <v>193</v>
      </c>
      <c r="H147" s="149">
        <v>22.8</v>
      </c>
      <c r="I147" s="149"/>
      <c r="J147" s="149">
        <f t="shared" si="10"/>
        <v>0</v>
      </c>
      <c r="K147" s="150"/>
      <c r="L147" s="27"/>
      <c r="M147" s="151" t="s">
        <v>1</v>
      </c>
      <c r="N147" s="152" t="s">
        <v>35</v>
      </c>
      <c r="O147" s="153">
        <v>9.4079999999999997E-2</v>
      </c>
      <c r="P147" s="153">
        <f t="shared" si="11"/>
        <v>2.1450239999999998</v>
      </c>
      <c r="Q147" s="153">
        <v>1.6000000000000001E-4</v>
      </c>
      <c r="R147" s="153">
        <f t="shared" si="12"/>
        <v>3.6480000000000002E-3</v>
      </c>
      <c r="S147" s="153">
        <v>0</v>
      </c>
      <c r="T147" s="15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132</v>
      </c>
      <c r="AT147" s="155" t="s">
        <v>128</v>
      </c>
      <c r="AU147" s="155" t="s">
        <v>133</v>
      </c>
      <c r="AY147" s="14" t="s">
        <v>125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4" t="s">
        <v>133</v>
      </c>
      <c r="BK147" s="156">
        <f t="shared" si="19"/>
        <v>0</v>
      </c>
      <c r="BL147" s="14" t="s">
        <v>132</v>
      </c>
      <c r="BM147" s="155" t="s">
        <v>209</v>
      </c>
    </row>
    <row r="148" spans="1:65" s="2" customFormat="1" ht="24.15" customHeight="1">
      <c r="A148" s="26"/>
      <c r="B148" s="144"/>
      <c r="C148" s="145" t="s">
        <v>210</v>
      </c>
      <c r="D148" s="145" t="s">
        <v>128</v>
      </c>
      <c r="E148" s="146" t="s">
        <v>211</v>
      </c>
      <c r="F148" s="147" t="s">
        <v>212</v>
      </c>
      <c r="G148" s="148" t="s">
        <v>193</v>
      </c>
      <c r="H148" s="149">
        <v>22.4</v>
      </c>
      <c r="I148" s="149"/>
      <c r="J148" s="149">
        <f t="shared" si="10"/>
        <v>0</v>
      </c>
      <c r="K148" s="150"/>
      <c r="L148" s="27"/>
      <c r="M148" s="151" t="s">
        <v>1</v>
      </c>
      <c r="N148" s="152" t="s">
        <v>35</v>
      </c>
      <c r="O148" s="153">
        <v>9.4020000000000006E-2</v>
      </c>
      <c r="P148" s="153">
        <f t="shared" si="11"/>
        <v>2.1060479999999999</v>
      </c>
      <c r="Q148" s="153">
        <v>5.0000000000000002E-5</v>
      </c>
      <c r="R148" s="153">
        <f t="shared" si="12"/>
        <v>1.1199999999999999E-3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132</v>
      </c>
      <c r="AT148" s="155" t="s">
        <v>128</v>
      </c>
      <c r="AU148" s="155" t="s">
        <v>133</v>
      </c>
      <c r="AY148" s="14" t="s">
        <v>125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133</v>
      </c>
      <c r="BK148" s="156">
        <f t="shared" si="19"/>
        <v>0</v>
      </c>
      <c r="BL148" s="14" t="s">
        <v>132</v>
      </c>
      <c r="BM148" s="155" t="s">
        <v>213</v>
      </c>
    </row>
    <row r="149" spans="1:65" s="2" customFormat="1" ht="24.15" customHeight="1">
      <c r="A149" s="26"/>
      <c r="B149" s="144"/>
      <c r="C149" s="145" t="s">
        <v>214</v>
      </c>
      <c r="D149" s="145" t="s">
        <v>128</v>
      </c>
      <c r="E149" s="146" t="s">
        <v>215</v>
      </c>
      <c r="F149" s="147" t="s">
        <v>216</v>
      </c>
      <c r="G149" s="148" t="s">
        <v>217</v>
      </c>
      <c r="H149" s="149">
        <v>2</v>
      </c>
      <c r="I149" s="149"/>
      <c r="J149" s="149">
        <f t="shared" si="10"/>
        <v>0</v>
      </c>
      <c r="K149" s="150"/>
      <c r="L149" s="27"/>
      <c r="M149" s="151" t="s">
        <v>1</v>
      </c>
      <c r="N149" s="152" t="s">
        <v>35</v>
      </c>
      <c r="O149" s="153">
        <v>0.123</v>
      </c>
      <c r="P149" s="153">
        <f t="shared" si="11"/>
        <v>0.246</v>
      </c>
      <c r="Q149" s="153">
        <v>0</v>
      </c>
      <c r="R149" s="153">
        <f t="shared" si="12"/>
        <v>0</v>
      </c>
      <c r="S149" s="153">
        <v>2E-3</v>
      </c>
      <c r="T149" s="154">
        <f t="shared" si="13"/>
        <v>4.0000000000000001E-3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132</v>
      </c>
      <c r="AT149" s="155" t="s">
        <v>128</v>
      </c>
      <c r="AU149" s="155" t="s">
        <v>133</v>
      </c>
      <c r="AY149" s="14" t="s">
        <v>125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133</v>
      </c>
      <c r="BK149" s="156">
        <f t="shared" si="19"/>
        <v>0</v>
      </c>
      <c r="BL149" s="14" t="s">
        <v>132</v>
      </c>
      <c r="BM149" s="155" t="s">
        <v>218</v>
      </c>
    </row>
    <row r="150" spans="1:65" s="2" customFormat="1" ht="24.15" customHeight="1">
      <c r="A150" s="26"/>
      <c r="B150" s="144"/>
      <c r="C150" s="145" t="s">
        <v>219</v>
      </c>
      <c r="D150" s="145" t="s">
        <v>128</v>
      </c>
      <c r="E150" s="146" t="s">
        <v>220</v>
      </c>
      <c r="F150" s="147" t="s">
        <v>221</v>
      </c>
      <c r="G150" s="148" t="s">
        <v>131</v>
      </c>
      <c r="H150" s="149">
        <v>1014.65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35</v>
      </c>
      <c r="O150" s="153">
        <v>0.10739</v>
      </c>
      <c r="P150" s="153">
        <f t="shared" si="11"/>
        <v>108.9632635</v>
      </c>
      <c r="Q150" s="153">
        <v>0</v>
      </c>
      <c r="R150" s="153">
        <f t="shared" si="12"/>
        <v>0</v>
      </c>
      <c r="S150" s="153">
        <v>2.9000000000000001E-2</v>
      </c>
      <c r="T150" s="154">
        <f t="shared" si="13"/>
        <v>29.424849999999999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132</v>
      </c>
      <c r="AT150" s="155" t="s">
        <v>128</v>
      </c>
      <c r="AU150" s="155" t="s">
        <v>133</v>
      </c>
      <c r="AY150" s="14" t="s">
        <v>125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133</v>
      </c>
      <c r="BK150" s="156">
        <f t="shared" si="19"/>
        <v>0</v>
      </c>
      <c r="BL150" s="14" t="s">
        <v>132</v>
      </c>
      <c r="BM150" s="155" t="s">
        <v>222</v>
      </c>
    </row>
    <row r="151" spans="1:65" s="2" customFormat="1" ht="37.799999999999997" customHeight="1">
      <c r="A151" s="26"/>
      <c r="B151" s="144"/>
      <c r="C151" s="145" t="s">
        <v>223</v>
      </c>
      <c r="D151" s="145" t="s">
        <v>128</v>
      </c>
      <c r="E151" s="146" t="s">
        <v>224</v>
      </c>
      <c r="F151" s="147" t="s">
        <v>225</v>
      </c>
      <c r="G151" s="148" t="s">
        <v>131</v>
      </c>
      <c r="H151" s="149">
        <v>143.55000000000001</v>
      </c>
      <c r="I151" s="149"/>
      <c r="J151" s="149">
        <f t="shared" si="10"/>
        <v>0</v>
      </c>
      <c r="K151" s="150"/>
      <c r="L151" s="27"/>
      <c r="M151" s="151" t="s">
        <v>1</v>
      </c>
      <c r="N151" s="152" t="s">
        <v>35</v>
      </c>
      <c r="O151" s="153">
        <v>0.36899999999999999</v>
      </c>
      <c r="P151" s="153">
        <f t="shared" si="11"/>
        <v>52.969950000000004</v>
      </c>
      <c r="Q151" s="153">
        <v>0</v>
      </c>
      <c r="R151" s="153">
        <f t="shared" si="12"/>
        <v>0</v>
      </c>
      <c r="S151" s="153">
        <v>8.8999999999999996E-2</v>
      </c>
      <c r="T151" s="154">
        <f t="shared" si="13"/>
        <v>12.77595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132</v>
      </c>
      <c r="AT151" s="155" t="s">
        <v>128</v>
      </c>
      <c r="AU151" s="155" t="s">
        <v>133</v>
      </c>
      <c r="AY151" s="14" t="s">
        <v>125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133</v>
      </c>
      <c r="BK151" s="156">
        <f t="shared" si="19"/>
        <v>0</v>
      </c>
      <c r="BL151" s="14" t="s">
        <v>132</v>
      </c>
      <c r="BM151" s="155" t="s">
        <v>226</v>
      </c>
    </row>
    <row r="152" spans="1:65" s="2" customFormat="1" ht="24.15" customHeight="1">
      <c r="A152" s="26"/>
      <c r="B152" s="144"/>
      <c r="C152" s="145" t="s">
        <v>227</v>
      </c>
      <c r="D152" s="145" t="s">
        <v>128</v>
      </c>
      <c r="E152" s="146" t="s">
        <v>228</v>
      </c>
      <c r="F152" s="147" t="s">
        <v>229</v>
      </c>
      <c r="G152" s="148" t="s">
        <v>230</v>
      </c>
      <c r="H152" s="149">
        <v>42.2</v>
      </c>
      <c r="I152" s="149"/>
      <c r="J152" s="149">
        <f t="shared" si="10"/>
        <v>0</v>
      </c>
      <c r="K152" s="150"/>
      <c r="L152" s="27"/>
      <c r="M152" s="151" t="s">
        <v>1</v>
      </c>
      <c r="N152" s="152" t="s">
        <v>35</v>
      </c>
      <c r="O152" s="153">
        <v>0.88200000000000001</v>
      </c>
      <c r="P152" s="153">
        <f t="shared" si="11"/>
        <v>37.220400000000005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132</v>
      </c>
      <c r="AT152" s="155" t="s">
        <v>128</v>
      </c>
      <c r="AU152" s="155" t="s">
        <v>133</v>
      </c>
      <c r="AY152" s="14" t="s">
        <v>125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133</v>
      </c>
      <c r="BK152" s="156">
        <f t="shared" si="19"/>
        <v>0</v>
      </c>
      <c r="BL152" s="14" t="s">
        <v>132</v>
      </c>
      <c r="BM152" s="155" t="s">
        <v>231</v>
      </c>
    </row>
    <row r="153" spans="1:65" s="2" customFormat="1" ht="24.15" customHeight="1">
      <c r="A153" s="26"/>
      <c r="B153" s="144"/>
      <c r="C153" s="145" t="s">
        <v>232</v>
      </c>
      <c r="D153" s="145" t="s">
        <v>128</v>
      </c>
      <c r="E153" s="146" t="s">
        <v>233</v>
      </c>
      <c r="F153" s="147" t="s">
        <v>234</v>
      </c>
      <c r="G153" s="148" t="s">
        <v>230</v>
      </c>
      <c r="H153" s="149">
        <v>42.2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35</v>
      </c>
      <c r="O153" s="153">
        <v>0.61799999999999999</v>
      </c>
      <c r="P153" s="153">
        <f t="shared" si="11"/>
        <v>26.079600000000003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132</v>
      </c>
      <c r="AT153" s="155" t="s">
        <v>128</v>
      </c>
      <c r="AU153" s="155" t="s">
        <v>133</v>
      </c>
      <c r="AY153" s="14" t="s">
        <v>125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133</v>
      </c>
      <c r="BK153" s="156">
        <f t="shared" si="19"/>
        <v>0</v>
      </c>
      <c r="BL153" s="14" t="s">
        <v>132</v>
      </c>
      <c r="BM153" s="155" t="s">
        <v>235</v>
      </c>
    </row>
    <row r="154" spans="1:65" s="2" customFormat="1" ht="21.75" customHeight="1">
      <c r="A154" s="26"/>
      <c r="B154" s="144"/>
      <c r="C154" s="145" t="s">
        <v>236</v>
      </c>
      <c r="D154" s="145" t="s">
        <v>128</v>
      </c>
      <c r="E154" s="146" t="s">
        <v>237</v>
      </c>
      <c r="F154" s="147" t="s">
        <v>238</v>
      </c>
      <c r="G154" s="148" t="s">
        <v>230</v>
      </c>
      <c r="H154" s="149">
        <v>42.2</v>
      </c>
      <c r="I154" s="149"/>
      <c r="J154" s="149">
        <f t="shared" si="10"/>
        <v>0</v>
      </c>
      <c r="K154" s="150"/>
      <c r="L154" s="27"/>
      <c r="M154" s="151" t="s">
        <v>1</v>
      </c>
      <c r="N154" s="152" t="s">
        <v>35</v>
      </c>
      <c r="O154" s="153">
        <v>0.59799999999999998</v>
      </c>
      <c r="P154" s="153">
        <f t="shared" si="11"/>
        <v>25.235600000000002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132</v>
      </c>
      <c r="AT154" s="155" t="s">
        <v>128</v>
      </c>
      <c r="AU154" s="155" t="s">
        <v>133</v>
      </c>
      <c r="AY154" s="14" t="s">
        <v>125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133</v>
      </c>
      <c r="BK154" s="156">
        <f t="shared" si="19"/>
        <v>0</v>
      </c>
      <c r="BL154" s="14" t="s">
        <v>132</v>
      </c>
      <c r="BM154" s="155" t="s">
        <v>239</v>
      </c>
    </row>
    <row r="155" spans="1:65" s="2" customFormat="1" ht="24.15" customHeight="1">
      <c r="A155" s="26"/>
      <c r="B155" s="144"/>
      <c r="C155" s="145" t="s">
        <v>240</v>
      </c>
      <c r="D155" s="145" t="s">
        <v>128</v>
      </c>
      <c r="E155" s="146" t="s">
        <v>241</v>
      </c>
      <c r="F155" s="147" t="s">
        <v>242</v>
      </c>
      <c r="G155" s="148" t="s">
        <v>230</v>
      </c>
      <c r="H155" s="149">
        <v>633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35</v>
      </c>
      <c r="O155" s="153">
        <v>7.0000000000000001E-3</v>
      </c>
      <c r="P155" s="153">
        <f t="shared" si="11"/>
        <v>4.431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132</v>
      </c>
      <c r="AT155" s="155" t="s">
        <v>128</v>
      </c>
      <c r="AU155" s="155" t="s">
        <v>133</v>
      </c>
      <c r="AY155" s="14" t="s">
        <v>125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133</v>
      </c>
      <c r="BK155" s="156">
        <f t="shared" si="19"/>
        <v>0</v>
      </c>
      <c r="BL155" s="14" t="s">
        <v>132</v>
      </c>
      <c r="BM155" s="155" t="s">
        <v>243</v>
      </c>
    </row>
    <row r="156" spans="1:65" s="2" customFormat="1" ht="24.15" customHeight="1">
      <c r="A156" s="26"/>
      <c r="B156" s="144"/>
      <c r="C156" s="145" t="s">
        <v>244</v>
      </c>
      <c r="D156" s="145" t="s">
        <v>128</v>
      </c>
      <c r="E156" s="146" t="s">
        <v>245</v>
      </c>
      <c r="F156" s="147" t="s">
        <v>246</v>
      </c>
      <c r="G156" s="148" t="s">
        <v>230</v>
      </c>
      <c r="H156" s="149">
        <v>42.2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35</v>
      </c>
      <c r="O156" s="153">
        <v>0.89</v>
      </c>
      <c r="P156" s="153">
        <f t="shared" si="11"/>
        <v>37.558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132</v>
      </c>
      <c r="AT156" s="155" t="s">
        <v>128</v>
      </c>
      <c r="AU156" s="155" t="s">
        <v>133</v>
      </c>
      <c r="AY156" s="14" t="s">
        <v>125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133</v>
      </c>
      <c r="BK156" s="156">
        <f t="shared" si="19"/>
        <v>0</v>
      </c>
      <c r="BL156" s="14" t="s">
        <v>132</v>
      </c>
      <c r="BM156" s="155" t="s">
        <v>247</v>
      </c>
    </row>
    <row r="157" spans="1:65" s="2" customFormat="1" ht="24.15" customHeight="1">
      <c r="A157" s="26"/>
      <c r="B157" s="144"/>
      <c r="C157" s="145" t="s">
        <v>248</v>
      </c>
      <c r="D157" s="145" t="s">
        <v>128</v>
      </c>
      <c r="E157" s="146" t="s">
        <v>249</v>
      </c>
      <c r="F157" s="147" t="s">
        <v>250</v>
      </c>
      <c r="G157" s="148" t="s">
        <v>230</v>
      </c>
      <c r="H157" s="149">
        <v>253.2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35</v>
      </c>
      <c r="O157" s="153">
        <v>0.1</v>
      </c>
      <c r="P157" s="153">
        <f t="shared" si="11"/>
        <v>25.32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132</v>
      </c>
      <c r="AT157" s="155" t="s">
        <v>128</v>
      </c>
      <c r="AU157" s="155" t="s">
        <v>133</v>
      </c>
      <c r="AY157" s="14" t="s">
        <v>125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133</v>
      </c>
      <c r="BK157" s="156">
        <f t="shared" si="19"/>
        <v>0</v>
      </c>
      <c r="BL157" s="14" t="s">
        <v>132</v>
      </c>
      <c r="BM157" s="155" t="s">
        <v>251</v>
      </c>
    </row>
    <row r="158" spans="1:65" s="2" customFormat="1" ht="24.15" customHeight="1">
      <c r="A158" s="26"/>
      <c r="B158" s="144"/>
      <c r="C158" s="145" t="s">
        <v>252</v>
      </c>
      <c r="D158" s="145" t="s">
        <v>128</v>
      </c>
      <c r="E158" s="146" t="s">
        <v>253</v>
      </c>
      <c r="F158" s="147" t="s">
        <v>254</v>
      </c>
      <c r="G158" s="148" t="s">
        <v>230</v>
      </c>
      <c r="H158" s="149">
        <v>42.2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35</v>
      </c>
      <c r="O158" s="153">
        <v>0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132</v>
      </c>
      <c r="AT158" s="155" t="s">
        <v>128</v>
      </c>
      <c r="AU158" s="155" t="s">
        <v>133</v>
      </c>
      <c r="AY158" s="14" t="s">
        <v>125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133</v>
      </c>
      <c r="BK158" s="156">
        <f t="shared" si="19"/>
        <v>0</v>
      </c>
      <c r="BL158" s="14" t="s">
        <v>132</v>
      </c>
      <c r="BM158" s="155" t="s">
        <v>255</v>
      </c>
    </row>
    <row r="159" spans="1:65" s="12" customFormat="1" ht="22.8" customHeight="1">
      <c r="B159" s="132"/>
      <c r="D159" s="133" t="s">
        <v>68</v>
      </c>
      <c r="E159" s="142" t="s">
        <v>256</v>
      </c>
      <c r="F159" s="142" t="s">
        <v>257</v>
      </c>
      <c r="J159" s="143">
        <f>BK159</f>
        <v>0</v>
      </c>
      <c r="L159" s="132"/>
      <c r="M159" s="136"/>
      <c r="N159" s="137"/>
      <c r="O159" s="137"/>
      <c r="P159" s="138">
        <f>P160</f>
        <v>304.22976</v>
      </c>
      <c r="Q159" s="137"/>
      <c r="R159" s="138">
        <f>R160</f>
        <v>0</v>
      </c>
      <c r="S159" s="137"/>
      <c r="T159" s="139">
        <f>T160</f>
        <v>0</v>
      </c>
      <c r="AR159" s="133" t="s">
        <v>77</v>
      </c>
      <c r="AT159" s="140" t="s">
        <v>68</v>
      </c>
      <c r="AU159" s="140" t="s">
        <v>77</v>
      </c>
      <c r="AY159" s="133" t="s">
        <v>125</v>
      </c>
      <c r="BK159" s="141">
        <f>BK160</f>
        <v>0</v>
      </c>
    </row>
    <row r="160" spans="1:65" s="2" customFormat="1" ht="24.15" customHeight="1">
      <c r="A160" s="26"/>
      <c r="B160" s="144"/>
      <c r="C160" s="145" t="s">
        <v>258</v>
      </c>
      <c r="D160" s="145" t="s">
        <v>128</v>
      </c>
      <c r="E160" s="146" t="s">
        <v>259</v>
      </c>
      <c r="F160" s="147" t="s">
        <v>260</v>
      </c>
      <c r="G160" s="148" t="s">
        <v>230</v>
      </c>
      <c r="H160" s="149">
        <v>123.52</v>
      </c>
      <c r="I160" s="149"/>
      <c r="J160" s="149">
        <f>ROUND(I160*H160,2)</f>
        <v>0</v>
      </c>
      <c r="K160" s="150"/>
      <c r="L160" s="27"/>
      <c r="M160" s="151" t="s">
        <v>1</v>
      </c>
      <c r="N160" s="152" t="s">
        <v>35</v>
      </c>
      <c r="O160" s="153">
        <v>2.4630000000000001</v>
      </c>
      <c r="P160" s="153">
        <f>O160*H160</f>
        <v>304.22976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132</v>
      </c>
      <c r="AT160" s="155" t="s">
        <v>128</v>
      </c>
      <c r="AU160" s="155" t="s">
        <v>133</v>
      </c>
      <c r="AY160" s="14" t="s">
        <v>125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133</v>
      </c>
      <c r="BK160" s="156">
        <f>ROUND(I160*H160,2)</f>
        <v>0</v>
      </c>
      <c r="BL160" s="14" t="s">
        <v>132</v>
      </c>
      <c r="BM160" s="155" t="s">
        <v>261</v>
      </c>
    </row>
    <row r="161" spans="1:65" s="12" customFormat="1" ht="25.95" customHeight="1">
      <c r="B161" s="132"/>
      <c r="D161" s="133" t="s">
        <v>68</v>
      </c>
      <c r="E161" s="134" t="s">
        <v>262</v>
      </c>
      <c r="F161" s="134" t="s">
        <v>263</v>
      </c>
      <c r="J161" s="135">
        <f>BK161</f>
        <v>0</v>
      </c>
      <c r="L161" s="132"/>
      <c r="M161" s="136"/>
      <c r="N161" s="137"/>
      <c r="O161" s="137"/>
      <c r="P161" s="138">
        <f>P162</f>
        <v>0</v>
      </c>
      <c r="Q161" s="137"/>
      <c r="R161" s="138">
        <f>R162</f>
        <v>0</v>
      </c>
      <c r="S161" s="137"/>
      <c r="T161" s="139">
        <f>T162</f>
        <v>0</v>
      </c>
      <c r="AR161" s="133" t="s">
        <v>133</v>
      </c>
      <c r="AT161" s="140" t="s">
        <v>68</v>
      </c>
      <c r="AU161" s="140" t="s">
        <v>69</v>
      </c>
      <c r="AY161" s="133" t="s">
        <v>125</v>
      </c>
      <c r="BK161" s="141">
        <f>BK162</f>
        <v>0</v>
      </c>
    </row>
    <row r="162" spans="1:65" s="12" customFormat="1" ht="22.8" customHeight="1">
      <c r="B162" s="132"/>
      <c r="D162" s="133" t="s">
        <v>68</v>
      </c>
      <c r="E162" s="142" t="s">
        <v>264</v>
      </c>
      <c r="F162" s="142" t="s">
        <v>265</v>
      </c>
      <c r="J162" s="143">
        <f>BK162</f>
        <v>0</v>
      </c>
      <c r="L162" s="132"/>
      <c r="M162" s="136"/>
      <c r="N162" s="137"/>
      <c r="O162" s="137"/>
      <c r="P162" s="138">
        <f>SUM(P163:P165)</f>
        <v>0</v>
      </c>
      <c r="Q162" s="137"/>
      <c r="R162" s="138">
        <f>SUM(R163:R165)</f>
        <v>0</v>
      </c>
      <c r="S162" s="137"/>
      <c r="T162" s="139">
        <f>SUM(T163:T165)</f>
        <v>0</v>
      </c>
      <c r="AR162" s="133" t="s">
        <v>133</v>
      </c>
      <c r="AT162" s="140" t="s">
        <v>68</v>
      </c>
      <c r="AU162" s="140" t="s">
        <v>77</v>
      </c>
      <c r="AY162" s="133" t="s">
        <v>125</v>
      </c>
      <c r="BK162" s="141">
        <f>SUM(BK163:BK165)</f>
        <v>0</v>
      </c>
    </row>
    <row r="163" spans="1:65" s="2" customFormat="1" ht="16.5" customHeight="1">
      <c r="A163" s="26"/>
      <c r="B163" s="144"/>
      <c r="C163" s="145" t="s">
        <v>266</v>
      </c>
      <c r="D163" s="145" t="s">
        <v>128</v>
      </c>
      <c r="E163" s="146" t="s">
        <v>267</v>
      </c>
      <c r="F163" s="147" t="s">
        <v>268</v>
      </c>
      <c r="G163" s="148" t="s">
        <v>217</v>
      </c>
      <c r="H163" s="149">
        <v>1</v>
      </c>
      <c r="I163" s="149"/>
      <c r="J163" s="149">
        <f>ROUND(I163*H163,2)</f>
        <v>0</v>
      </c>
      <c r="K163" s="150"/>
      <c r="L163" s="27"/>
      <c r="M163" s="151" t="s">
        <v>1</v>
      </c>
      <c r="N163" s="152" t="s">
        <v>35</v>
      </c>
      <c r="O163" s="153">
        <v>0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132</v>
      </c>
      <c r="AT163" s="155" t="s">
        <v>128</v>
      </c>
      <c r="AU163" s="155" t="s">
        <v>133</v>
      </c>
      <c r="AY163" s="14" t="s">
        <v>125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133</v>
      </c>
      <c r="BK163" s="156">
        <f>ROUND(I163*H163,2)</f>
        <v>0</v>
      </c>
      <c r="BL163" s="14" t="s">
        <v>132</v>
      </c>
      <c r="BM163" s="155" t="s">
        <v>269</v>
      </c>
    </row>
    <row r="164" spans="1:65" s="2" customFormat="1" ht="16.5" customHeight="1">
      <c r="A164" s="26"/>
      <c r="B164" s="144"/>
      <c r="C164" s="145" t="s">
        <v>270</v>
      </c>
      <c r="D164" s="145" t="s">
        <v>128</v>
      </c>
      <c r="E164" s="146" t="s">
        <v>271</v>
      </c>
      <c r="F164" s="147" t="s">
        <v>272</v>
      </c>
      <c r="G164" s="148" t="s">
        <v>217</v>
      </c>
      <c r="H164" s="149">
        <v>1</v>
      </c>
      <c r="I164" s="149"/>
      <c r="J164" s="149">
        <f>ROUND(I164*H164,2)</f>
        <v>0</v>
      </c>
      <c r="K164" s="150"/>
      <c r="L164" s="27"/>
      <c r="M164" s="151" t="s">
        <v>1</v>
      </c>
      <c r="N164" s="152" t="s">
        <v>35</v>
      </c>
      <c r="O164" s="153">
        <v>0</v>
      </c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132</v>
      </c>
      <c r="AT164" s="155" t="s">
        <v>128</v>
      </c>
      <c r="AU164" s="155" t="s">
        <v>133</v>
      </c>
      <c r="AY164" s="14" t="s">
        <v>125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133</v>
      </c>
      <c r="BK164" s="156">
        <f>ROUND(I164*H164,2)</f>
        <v>0</v>
      </c>
      <c r="BL164" s="14" t="s">
        <v>132</v>
      </c>
      <c r="BM164" s="155" t="s">
        <v>273</v>
      </c>
    </row>
    <row r="165" spans="1:65" s="2" customFormat="1" ht="16.5" customHeight="1">
      <c r="A165" s="26"/>
      <c r="B165" s="144"/>
      <c r="C165" s="145" t="s">
        <v>274</v>
      </c>
      <c r="D165" s="145" t="s">
        <v>128</v>
      </c>
      <c r="E165" s="146" t="s">
        <v>275</v>
      </c>
      <c r="F165" s="147" t="s">
        <v>276</v>
      </c>
      <c r="G165" s="148" t="s">
        <v>217</v>
      </c>
      <c r="H165" s="149">
        <v>4</v>
      </c>
      <c r="I165" s="149"/>
      <c r="J165" s="149">
        <f>ROUND(I165*H165,2)</f>
        <v>0</v>
      </c>
      <c r="K165" s="150"/>
      <c r="L165" s="27"/>
      <c r="M165" s="157" t="s">
        <v>1</v>
      </c>
      <c r="N165" s="158" t="s">
        <v>35</v>
      </c>
      <c r="O165" s="159">
        <v>0</v>
      </c>
      <c r="P165" s="159">
        <f>O165*H165</f>
        <v>0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132</v>
      </c>
      <c r="AT165" s="155" t="s">
        <v>128</v>
      </c>
      <c r="AU165" s="155" t="s">
        <v>133</v>
      </c>
      <c r="AY165" s="14" t="s">
        <v>125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133</v>
      </c>
      <c r="BK165" s="156">
        <f>ROUND(I165*H165,2)</f>
        <v>0</v>
      </c>
      <c r="BL165" s="14" t="s">
        <v>132</v>
      </c>
      <c r="BM165" s="155" t="s">
        <v>277</v>
      </c>
    </row>
    <row r="166" spans="1:65" s="2" customFormat="1" ht="6.9" customHeight="1">
      <c r="A166" s="26"/>
      <c r="B166" s="44"/>
      <c r="C166" s="45"/>
      <c r="D166" s="45"/>
      <c r="E166" s="45"/>
      <c r="F166" s="45"/>
      <c r="G166" s="45"/>
      <c r="H166" s="45"/>
      <c r="I166" s="45"/>
      <c r="J166" s="45"/>
      <c r="K166" s="45"/>
      <c r="L166" s="27"/>
      <c r="M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</sheetData>
  <autoFilter ref="C121:K165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84"/>
  <sheetViews>
    <sheetView showGridLines="0" topLeftCell="A169" workbookViewId="0">
      <selection activeCell="F171" sqref="F17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81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97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11" t="str">
        <f>'Rekapitulácia stavby'!K6</f>
        <v>Zníženie Energetickej Náročnosti spoločnej budovy OcÚ a KD Kladzany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278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>
        <f>'Rekapitulácia stavby'!AN8</f>
        <v>44484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22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5" t="str">
        <f>'Rekapitulácia stavby'!E14</f>
        <v xml:space="preserve"> </v>
      </c>
      <c r="F18" s="185"/>
      <c r="G18" s="185"/>
      <c r="H18" s="185"/>
      <c r="I18" s="23" t="s">
        <v>22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27</v>
      </c>
      <c r="F24" s="26"/>
      <c r="G24" s="26"/>
      <c r="H24" s="26"/>
      <c r="I24" s="23" t="s">
        <v>22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ROUND(J125,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33</v>
      </c>
      <c r="E33" s="32" t="s">
        <v>34</v>
      </c>
      <c r="F33" s="97">
        <f>ROUND((SUM(BE125:BE183)),  2)</f>
        <v>0</v>
      </c>
      <c r="G33" s="98"/>
      <c r="H33" s="98"/>
      <c r="I33" s="99">
        <v>0.2</v>
      </c>
      <c r="J33" s="97">
        <f>ROUND(((SUM(BE125:BE183))*I33),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0">
        <f>ROUND((SUM(BF125:BF183)),  2)</f>
        <v>0</v>
      </c>
      <c r="G34" s="26"/>
      <c r="H34" s="26"/>
      <c r="I34" s="101">
        <v>0.2</v>
      </c>
      <c r="J34" s="100">
        <f>ROUND(((SUM(BF125:BF183))*I34),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ROUND((SUM(BG125:BG183)),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ROUND((SUM(BH125:BH183)),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ROUND((SUM(BI125:BI183)),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>
      <c r="A85" s="26"/>
      <c r="B85" s="27"/>
      <c r="C85" s="26"/>
      <c r="D85" s="26"/>
      <c r="E85" s="211" t="str">
        <f>E7</f>
        <v>Zníženie Energetickej Náročnosti spoločnej budovy OcÚ a KD Kladzany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02 - Zateplenie Strechy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Kladzany</v>
      </c>
      <c r="G89" s="26"/>
      <c r="H89" s="26"/>
      <c r="I89" s="23" t="s">
        <v>18</v>
      </c>
      <c r="J89" s="52">
        <f>IF(J12="","",J12)</f>
        <v>44484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24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>Architekt Dzurco sro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101</v>
      </c>
      <c r="D94" s="102"/>
      <c r="E94" s="102"/>
      <c r="F94" s="102"/>
      <c r="G94" s="102"/>
      <c r="H94" s="102"/>
      <c r="I94" s="102"/>
      <c r="J94" s="111" t="s">
        <v>102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103</v>
      </c>
      <c r="D96" s="26"/>
      <c r="E96" s="26"/>
      <c r="F96" s="26"/>
      <c r="G96" s="26"/>
      <c r="H96" s="26"/>
      <c r="I96" s="26"/>
      <c r="J96" s="68">
        <f>J125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" customHeight="1">
      <c r="B97" s="113"/>
      <c r="D97" s="114" t="s">
        <v>279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1:31" s="10" customFormat="1" ht="19.95" customHeight="1">
      <c r="B98" s="117"/>
      <c r="D98" s="118" t="s">
        <v>280</v>
      </c>
      <c r="E98" s="119"/>
      <c r="F98" s="119"/>
      <c r="G98" s="119"/>
      <c r="H98" s="119"/>
      <c r="I98" s="119"/>
      <c r="J98" s="120">
        <f>J127</f>
        <v>0</v>
      </c>
      <c r="L98" s="117"/>
    </row>
    <row r="99" spans="1:31" s="9" customFormat="1" ht="24.9" customHeight="1">
      <c r="B99" s="113"/>
      <c r="D99" s="114" t="s">
        <v>105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1:31" s="10" customFormat="1" ht="19.95" customHeight="1">
      <c r="B100" s="117"/>
      <c r="D100" s="118" t="s">
        <v>107</v>
      </c>
      <c r="E100" s="119"/>
      <c r="F100" s="119"/>
      <c r="G100" s="119"/>
      <c r="H100" s="119"/>
      <c r="I100" s="119"/>
      <c r="J100" s="120">
        <f>J129</f>
        <v>0</v>
      </c>
      <c r="L100" s="117"/>
    </row>
    <row r="101" spans="1:31" s="9" customFormat="1" ht="24.9" customHeight="1">
      <c r="B101" s="113"/>
      <c r="D101" s="114" t="s">
        <v>109</v>
      </c>
      <c r="E101" s="115"/>
      <c r="F101" s="115"/>
      <c r="G101" s="115"/>
      <c r="H101" s="115"/>
      <c r="I101" s="115"/>
      <c r="J101" s="116">
        <f>J138</f>
        <v>0</v>
      </c>
      <c r="L101" s="113"/>
    </row>
    <row r="102" spans="1:31" s="10" customFormat="1" ht="19.95" customHeight="1">
      <c r="B102" s="117"/>
      <c r="D102" s="118" t="s">
        <v>281</v>
      </c>
      <c r="E102" s="119"/>
      <c r="F102" s="119"/>
      <c r="G102" s="119"/>
      <c r="H102" s="119"/>
      <c r="I102" s="119"/>
      <c r="J102" s="120">
        <f>J139</f>
        <v>0</v>
      </c>
      <c r="L102" s="117"/>
    </row>
    <row r="103" spans="1:31" s="10" customFormat="1" ht="19.95" customHeight="1">
      <c r="B103" s="117"/>
      <c r="D103" s="118" t="s">
        <v>282</v>
      </c>
      <c r="E103" s="119"/>
      <c r="F103" s="119"/>
      <c r="G103" s="119"/>
      <c r="H103" s="119"/>
      <c r="I103" s="119"/>
      <c r="J103" s="120">
        <f>J148</f>
        <v>0</v>
      </c>
      <c r="L103" s="117"/>
    </row>
    <row r="104" spans="1:31" s="10" customFormat="1" ht="19.95" customHeight="1">
      <c r="B104" s="117"/>
      <c r="D104" s="118" t="s">
        <v>283</v>
      </c>
      <c r="E104" s="119"/>
      <c r="F104" s="119"/>
      <c r="G104" s="119"/>
      <c r="H104" s="119"/>
      <c r="I104" s="119"/>
      <c r="J104" s="120">
        <f>J155</f>
        <v>0</v>
      </c>
      <c r="L104" s="117"/>
    </row>
    <row r="105" spans="1:31" s="10" customFormat="1" ht="19.95" customHeight="1">
      <c r="B105" s="117"/>
      <c r="D105" s="118" t="s">
        <v>284</v>
      </c>
      <c r="E105" s="119"/>
      <c r="F105" s="119"/>
      <c r="G105" s="119"/>
      <c r="H105" s="119"/>
      <c r="I105" s="119"/>
      <c r="J105" s="120">
        <f>J164</f>
        <v>0</v>
      </c>
      <c r="L105" s="117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" customHeight="1">
      <c r="A112" s="26"/>
      <c r="B112" s="27"/>
      <c r="C112" s="18" t="s">
        <v>111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2" customHeight="1">
      <c r="A114" s="26"/>
      <c r="B114" s="27"/>
      <c r="C114" s="23" t="s">
        <v>12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6.25" customHeight="1">
      <c r="A115" s="26"/>
      <c r="B115" s="27"/>
      <c r="C115" s="26"/>
      <c r="D115" s="26"/>
      <c r="E115" s="211" t="str">
        <f>E7</f>
        <v>Zníženie Energetickej Náročnosti spoločnej budovy OcÚ a KD Kladzany</v>
      </c>
      <c r="F115" s="212"/>
      <c r="G115" s="212"/>
      <c r="H115" s="212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98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6.5" customHeight="1">
      <c r="A117" s="26"/>
      <c r="B117" s="27"/>
      <c r="C117" s="26"/>
      <c r="D117" s="26"/>
      <c r="E117" s="201" t="str">
        <f>E9</f>
        <v>02 - Zateplenie Strechy</v>
      </c>
      <c r="F117" s="210"/>
      <c r="G117" s="210"/>
      <c r="H117" s="210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16</v>
      </c>
      <c r="D119" s="26"/>
      <c r="E119" s="26"/>
      <c r="F119" s="21" t="str">
        <f>F12</f>
        <v>Kladzany</v>
      </c>
      <c r="G119" s="26"/>
      <c r="H119" s="26"/>
      <c r="I119" s="23" t="s">
        <v>18</v>
      </c>
      <c r="J119" s="52">
        <f>IF(J12="","",J12)</f>
        <v>44484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5.15" customHeight="1">
      <c r="A121" s="26"/>
      <c r="B121" s="27"/>
      <c r="C121" s="23" t="s">
        <v>19</v>
      </c>
      <c r="D121" s="26"/>
      <c r="E121" s="26"/>
      <c r="F121" s="21" t="str">
        <f>E15</f>
        <v xml:space="preserve"> </v>
      </c>
      <c r="G121" s="26"/>
      <c r="H121" s="26"/>
      <c r="I121" s="23" t="s">
        <v>24</v>
      </c>
      <c r="J121" s="24" t="str">
        <f>E21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15" customHeight="1">
      <c r="A122" s="26"/>
      <c r="B122" s="27"/>
      <c r="C122" s="23" t="s">
        <v>23</v>
      </c>
      <c r="D122" s="26"/>
      <c r="E122" s="26"/>
      <c r="F122" s="21" t="str">
        <f>IF(E18="","",E18)</f>
        <v xml:space="preserve"> </v>
      </c>
      <c r="G122" s="26"/>
      <c r="H122" s="26"/>
      <c r="I122" s="23" t="s">
        <v>26</v>
      </c>
      <c r="J122" s="24" t="str">
        <f>E24</f>
        <v>Architekt Dzurco sro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11" customFormat="1" ht="29.25" customHeight="1">
      <c r="A124" s="121"/>
      <c r="B124" s="122"/>
      <c r="C124" s="123" t="s">
        <v>112</v>
      </c>
      <c r="D124" s="124" t="s">
        <v>54</v>
      </c>
      <c r="E124" s="124" t="s">
        <v>50</v>
      </c>
      <c r="F124" s="124" t="s">
        <v>51</v>
      </c>
      <c r="G124" s="124" t="s">
        <v>113</v>
      </c>
      <c r="H124" s="124" t="s">
        <v>114</v>
      </c>
      <c r="I124" s="124" t="s">
        <v>115</v>
      </c>
      <c r="J124" s="125" t="s">
        <v>102</v>
      </c>
      <c r="K124" s="126" t="s">
        <v>116</v>
      </c>
      <c r="L124" s="127"/>
      <c r="M124" s="59" t="s">
        <v>1</v>
      </c>
      <c r="N124" s="60" t="s">
        <v>33</v>
      </c>
      <c r="O124" s="60" t="s">
        <v>117</v>
      </c>
      <c r="P124" s="60" t="s">
        <v>118</v>
      </c>
      <c r="Q124" s="60" t="s">
        <v>119</v>
      </c>
      <c r="R124" s="60" t="s">
        <v>120</v>
      </c>
      <c r="S124" s="60" t="s">
        <v>121</v>
      </c>
      <c r="T124" s="61" t="s">
        <v>122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</row>
    <row r="125" spans="1:63" s="2" customFormat="1" ht="22.8" customHeight="1">
      <c r="A125" s="26"/>
      <c r="B125" s="27"/>
      <c r="C125" s="66" t="s">
        <v>103</v>
      </c>
      <c r="D125" s="26"/>
      <c r="E125" s="26"/>
      <c r="F125" s="26"/>
      <c r="G125" s="26"/>
      <c r="H125" s="26"/>
      <c r="I125" s="26"/>
      <c r="J125" s="128">
        <f>BK125</f>
        <v>0</v>
      </c>
      <c r="K125" s="26"/>
      <c r="L125" s="27"/>
      <c r="M125" s="62"/>
      <c r="N125" s="53"/>
      <c r="O125" s="63"/>
      <c r="P125" s="129">
        <f>P126+P128+P138</f>
        <v>717.65143580000006</v>
      </c>
      <c r="Q125" s="63"/>
      <c r="R125" s="129">
        <f>R126+R128+R138</f>
        <v>29.844388000000002</v>
      </c>
      <c r="S125" s="63"/>
      <c r="T125" s="130">
        <f>T126+T128+T138</f>
        <v>0.83680599999999994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68</v>
      </c>
      <c r="AU125" s="14" t="s">
        <v>104</v>
      </c>
      <c r="BK125" s="131">
        <f>BK126+BK128+BK138</f>
        <v>0</v>
      </c>
    </row>
    <row r="126" spans="1:63" s="12" customFormat="1" ht="25.95" customHeight="1">
      <c r="B126" s="132"/>
      <c r="D126" s="133" t="s">
        <v>68</v>
      </c>
      <c r="E126" s="134" t="s">
        <v>285</v>
      </c>
      <c r="F126" s="134" t="s">
        <v>286</v>
      </c>
      <c r="J126" s="135">
        <f>BK126</f>
        <v>0</v>
      </c>
      <c r="L126" s="132"/>
      <c r="M126" s="136"/>
      <c r="N126" s="137"/>
      <c r="O126" s="137"/>
      <c r="P126" s="138">
        <f>P127</f>
        <v>0</v>
      </c>
      <c r="Q126" s="137"/>
      <c r="R126" s="138">
        <f>R127</f>
        <v>0</v>
      </c>
      <c r="S126" s="137"/>
      <c r="T126" s="139">
        <f>T127</f>
        <v>0</v>
      </c>
      <c r="AR126" s="133" t="s">
        <v>77</v>
      </c>
      <c r="AT126" s="140" t="s">
        <v>68</v>
      </c>
      <c r="AU126" s="140" t="s">
        <v>69</v>
      </c>
      <c r="AY126" s="133" t="s">
        <v>125</v>
      </c>
      <c r="BK126" s="141">
        <f>BK127</f>
        <v>0</v>
      </c>
    </row>
    <row r="127" spans="1:63" s="12" customFormat="1" ht="22.8" customHeight="1">
      <c r="B127" s="132"/>
      <c r="D127" s="133" t="s">
        <v>68</v>
      </c>
      <c r="E127" s="142" t="s">
        <v>287</v>
      </c>
      <c r="F127" s="142" t="s">
        <v>288</v>
      </c>
      <c r="J127" s="143">
        <f>BK127</f>
        <v>0</v>
      </c>
      <c r="L127" s="132"/>
      <c r="M127" s="136"/>
      <c r="N127" s="137"/>
      <c r="O127" s="137"/>
      <c r="P127" s="138">
        <v>0</v>
      </c>
      <c r="Q127" s="137"/>
      <c r="R127" s="138">
        <v>0</v>
      </c>
      <c r="S127" s="137"/>
      <c r="T127" s="139">
        <v>0</v>
      </c>
      <c r="AR127" s="133" t="s">
        <v>77</v>
      </c>
      <c r="AT127" s="140" t="s">
        <v>68</v>
      </c>
      <c r="AU127" s="140" t="s">
        <v>77</v>
      </c>
      <c r="AY127" s="133" t="s">
        <v>125</v>
      </c>
      <c r="BK127" s="141">
        <v>0</v>
      </c>
    </row>
    <row r="128" spans="1:63" s="12" customFormat="1" ht="25.95" customHeight="1">
      <c r="B128" s="132"/>
      <c r="D128" s="133" t="s">
        <v>68</v>
      </c>
      <c r="E128" s="134" t="s">
        <v>123</v>
      </c>
      <c r="F128" s="134" t="s">
        <v>124</v>
      </c>
      <c r="J128" s="135">
        <f>BK128</f>
        <v>0</v>
      </c>
      <c r="L128" s="132"/>
      <c r="M128" s="136"/>
      <c r="N128" s="137"/>
      <c r="O128" s="137"/>
      <c r="P128" s="138">
        <f>P129</f>
        <v>11.134120000000001</v>
      </c>
      <c r="Q128" s="137"/>
      <c r="R128" s="138">
        <f>R129</f>
        <v>2.4639999999999999E-2</v>
      </c>
      <c r="S128" s="137"/>
      <c r="T128" s="139">
        <f>T129</f>
        <v>0</v>
      </c>
      <c r="AR128" s="133" t="s">
        <v>77</v>
      </c>
      <c r="AT128" s="140" t="s">
        <v>68</v>
      </c>
      <c r="AU128" s="140" t="s">
        <v>69</v>
      </c>
      <c r="AY128" s="133" t="s">
        <v>125</v>
      </c>
      <c r="BK128" s="141">
        <f>BK129</f>
        <v>0</v>
      </c>
    </row>
    <row r="129" spans="1:65" s="12" customFormat="1" ht="22.8" customHeight="1">
      <c r="B129" s="132"/>
      <c r="D129" s="133" t="s">
        <v>68</v>
      </c>
      <c r="E129" s="142" t="s">
        <v>156</v>
      </c>
      <c r="F129" s="142" t="s">
        <v>165</v>
      </c>
      <c r="J129" s="143">
        <f>BK129</f>
        <v>0</v>
      </c>
      <c r="L129" s="132"/>
      <c r="M129" s="136"/>
      <c r="N129" s="137"/>
      <c r="O129" s="137"/>
      <c r="P129" s="138">
        <f>SUM(P130:P137)</f>
        <v>11.134120000000001</v>
      </c>
      <c r="Q129" s="137"/>
      <c r="R129" s="138">
        <f>SUM(R130:R137)</f>
        <v>2.4639999999999999E-2</v>
      </c>
      <c r="S129" s="137"/>
      <c r="T129" s="139">
        <f>SUM(T130:T137)</f>
        <v>0</v>
      </c>
      <c r="AR129" s="133" t="s">
        <v>77</v>
      </c>
      <c r="AT129" s="140" t="s">
        <v>68</v>
      </c>
      <c r="AU129" s="140" t="s">
        <v>77</v>
      </c>
      <c r="AY129" s="133" t="s">
        <v>125</v>
      </c>
      <c r="BK129" s="141">
        <f>SUM(BK130:BK137)</f>
        <v>0</v>
      </c>
    </row>
    <row r="130" spans="1:65" s="2" customFormat="1" ht="37.799999999999997" customHeight="1">
      <c r="A130" s="26"/>
      <c r="B130" s="144"/>
      <c r="C130" s="145" t="s">
        <v>77</v>
      </c>
      <c r="D130" s="145" t="s">
        <v>128</v>
      </c>
      <c r="E130" s="146" t="s">
        <v>289</v>
      </c>
      <c r="F130" s="147" t="s">
        <v>290</v>
      </c>
      <c r="G130" s="148" t="s">
        <v>217</v>
      </c>
      <c r="H130" s="149">
        <v>32</v>
      </c>
      <c r="I130" s="149"/>
      <c r="J130" s="149">
        <f t="shared" ref="J130:J137" si="0">ROUND(I130*H130,2)</f>
        <v>0</v>
      </c>
      <c r="K130" s="150"/>
      <c r="L130" s="27"/>
      <c r="M130" s="151" t="s">
        <v>1</v>
      </c>
      <c r="N130" s="152" t="s">
        <v>35</v>
      </c>
      <c r="O130" s="153">
        <v>0.251</v>
      </c>
      <c r="P130" s="153">
        <f t="shared" ref="P130:P137" si="1">O130*H130</f>
        <v>8.032</v>
      </c>
      <c r="Q130" s="153">
        <v>7.6999999999999996E-4</v>
      </c>
      <c r="R130" s="153">
        <f t="shared" ref="R130:R137" si="2">Q130*H130</f>
        <v>2.4639999999999999E-2</v>
      </c>
      <c r="S130" s="153">
        <v>0</v>
      </c>
      <c r="T130" s="154">
        <f t="shared" ref="T130:T137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132</v>
      </c>
      <c r="AT130" s="155" t="s">
        <v>128</v>
      </c>
      <c r="AU130" s="155" t="s">
        <v>133</v>
      </c>
      <c r="AY130" s="14" t="s">
        <v>125</v>
      </c>
      <c r="BE130" s="156">
        <f t="shared" ref="BE130:BE137" si="4">IF(N130="základná",J130,0)</f>
        <v>0</v>
      </c>
      <c r="BF130" s="156">
        <f t="shared" ref="BF130:BF137" si="5">IF(N130="znížená",J130,0)</f>
        <v>0</v>
      </c>
      <c r="BG130" s="156">
        <f t="shared" ref="BG130:BG137" si="6">IF(N130="zákl. prenesená",J130,0)</f>
        <v>0</v>
      </c>
      <c r="BH130" s="156">
        <f t="shared" ref="BH130:BH137" si="7">IF(N130="zníž. prenesená",J130,0)</f>
        <v>0</v>
      </c>
      <c r="BI130" s="156">
        <f t="shared" ref="BI130:BI137" si="8">IF(N130="nulová",J130,0)</f>
        <v>0</v>
      </c>
      <c r="BJ130" s="14" t="s">
        <v>133</v>
      </c>
      <c r="BK130" s="156">
        <f t="shared" ref="BK130:BK137" si="9">ROUND(I130*H130,2)</f>
        <v>0</v>
      </c>
      <c r="BL130" s="14" t="s">
        <v>132</v>
      </c>
      <c r="BM130" s="155" t="s">
        <v>291</v>
      </c>
    </row>
    <row r="131" spans="1:65" s="2" customFormat="1" ht="24.15" customHeight="1">
      <c r="A131" s="26"/>
      <c r="B131" s="144"/>
      <c r="C131" s="145" t="s">
        <v>292</v>
      </c>
      <c r="D131" s="145" t="s">
        <v>128</v>
      </c>
      <c r="E131" s="146" t="s">
        <v>228</v>
      </c>
      <c r="F131" s="147" t="s">
        <v>229</v>
      </c>
      <c r="G131" s="148" t="s">
        <v>230</v>
      </c>
      <c r="H131" s="149">
        <v>0.84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35</v>
      </c>
      <c r="O131" s="153">
        <v>0.88200000000000001</v>
      </c>
      <c r="P131" s="153">
        <f t="shared" si="1"/>
        <v>0.74087999999999998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132</v>
      </c>
      <c r="AT131" s="155" t="s">
        <v>128</v>
      </c>
      <c r="AU131" s="155" t="s">
        <v>133</v>
      </c>
      <c r="AY131" s="14" t="s">
        <v>125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133</v>
      </c>
      <c r="BK131" s="156">
        <f t="shared" si="9"/>
        <v>0</v>
      </c>
      <c r="BL131" s="14" t="s">
        <v>132</v>
      </c>
      <c r="BM131" s="155" t="s">
        <v>293</v>
      </c>
    </row>
    <row r="132" spans="1:65" s="2" customFormat="1" ht="24.15" customHeight="1">
      <c r="A132" s="26"/>
      <c r="B132" s="144"/>
      <c r="C132" s="145" t="s">
        <v>294</v>
      </c>
      <c r="D132" s="145" t="s">
        <v>128</v>
      </c>
      <c r="E132" s="146" t="s">
        <v>233</v>
      </c>
      <c r="F132" s="147" t="s">
        <v>234</v>
      </c>
      <c r="G132" s="148" t="s">
        <v>230</v>
      </c>
      <c r="H132" s="149">
        <v>0.84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35</v>
      </c>
      <c r="O132" s="153">
        <v>0.61799999999999999</v>
      </c>
      <c r="P132" s="153">
        <f t="shared" si="1"/>
        <v>0.51912000000000003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132</v>
      </c>
      <c r="AT132" s="155" t="s">
        <v>128</v>
      </c>
      <c r="AU132" s="155" t="s">
        <v>133</v>
      </c>
      <c r="AY132" s="14" t="s">
        <v>125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133</v>
      </c>
      <c r="BK132" s="156">
        <f t="shared" si="9"/>
        <v>0</v>
      </c>
      <c r="BL132" s="14" t="s">
        <v>132</v>
      </c>
      <c r="BM132" s="155" t="s">
        <v>295</v>
      </c>
    </row>
    <row r="133" spans="1:65" s="2" customFormat="1" ht="21.75" customHeight="1">
      <c r="A133" s="26"/>
      <c r="B133" s="144"/>
      <c r="C133" s="145" t="s">
        <v>296</v>
      </c>
      <c r="D133" s="145" t="s">
        <v>128</v>
      </c>
      <c r="E133" s="146" t="s">
        <v>237</v>
      </c>
      <c r="F133" s="147" t="s">
        <v>238</v>
      </c>
      <c r="G133" s="148" t="s">
        <v>230</v>
      </c>
      <c r="H133" s="149">
        <v>0.84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35</v>
      </c>
      <c r="O133" s="153">
        <v>0.59799999999999998</v>
      </c>
      <c r="P133" s="153">
        <f t="shared" si="1"/>
        <v>0.50231999999999999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132</v>
      </c>
      <c r="AT133" s="155" t="s">
        <v>128</v>
      </c>
      <c r="AU133" s="155" t="s">
        <v>133</v>
      </c>
      <c r="AY133" s="14" t="s">
        <v>125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133</v>
      </c>
      <c r="BK133" s="156">
        <f t="shared" si="9"/>
        <v>0</v>
      </c>
      <c r="BL133" s="14" t="s">
        <v>132</v>
      </c>
      <c r="BM133" s="155" t="s">
        <v>297</v>
      </c>
    </row>
    <row r="134" spans="1:65" s="2" customFormat="1" ht="24.15" customHeight="1">
      <c r="A134" s="26"/>
      <c r="B134" s="144"/>
      <c r="C134" s="145" t="s">
        <v>298</v>
      </c>
      <c r="D134" s="145" t="s">
        <v>128</v>
      </c>
      <c r="E134" s="146" t="s">
        <v>241</v>
      </c>
      <c r="F134" s="147" t="s">
        <v>242</v>
      </c>
      <c r="G134" s="148" t="s">
        <v>230</v>
      </c>
      <c r="H134" s="149">
        <v>12.6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35</v>
      </c>
      <c r="O134" s="153">
        <v>7.0000000000000001E-3</v>
      </c>
      <c r="P134" s="153">
        <f t="shared" si="1"/>
        <v>8.8200000000000001E-2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132</v>
      </c>
      <c r="AT134" s="155" t="s">
        <v>128</v>
      </c>
      <c r="AU134" s="155" t="s">
        <v>133</v>
      </c>
      <c r="AY134" s="14" t="s">
        <v>125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133</v>
      </c>
      <c r="BK134" s="156">
        <f t="shared" si="9"/>
        <v>0</v>
      </c>
      <c r="BL134" s="14" t="s">
        <v>132</v>
      </c>
      <c r="BM134" s="155" t="s">
        <v>299</v>
      </c>
    </row>
    <row r="135" spans="1:65" s="2" customFormat="1" ht="24.15" customHeight="1">
      <c r="A135" s="26"/>
      <c r="B135" s="144"/>
      <c r="C135" s="145" t="s">
        <v>300</v>
      </c>
      <c r="D135" s="145" t="s">
        <v>128</v>
      </c>
      <c r="E135" s="146" t="s">
        <v>245</v>
      </c>
      <c r="F135" s="147" t="s">
        <v>246</v>
      </c>
      <c r="G135" s="148" t="s">
        <v>230</v>
      </c>
      <c r="H135" s="149">
        <v>0.84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35</v>
      </c>
      <c r="O135" s="153">
        <v>0.89</v>
      </c>
      <c r="P135" s="153">
        <f t="shared" si="1"/>
        <v>0.74759999999999993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132</v>
      </c>
      <c r="AT135" s="155" t="s">
        <v>128</v>
      </c>
      <c r="AU135" s="155" t="s">
        <v>133</v>
      </c>
      <c r="AY135" s="14" t="s">
        <v>125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133</v>
      </c>
      <c r="BK135" s="156">
        <f t="shared" si="9"/>
        <v>0</v>
      </c>
      <c r="BL135" s="14" t="s">
        <v>132</v>
      </c>
      <c r="BM135" s="155" t="s">
        <v>301</v>
      </c>
    </row>
    <row r="136" spans="1:65" s="2" customFormat="1" ht="24.15" customHeight="1">
      <c r="A136" s="26"/>
      <c r="B136" s="144"/>
      <c r="C136" s="145" t="s">
        <v>302</v>
      </c>
      <c r="D136" s="145" t="s">
        <v>128</v>
      </c>
      <c r="E136" s="146" t="s">
        <v>249</v>
      </c>
      <c r="F136" s="147" t="s">
        <v>250</v>
      </c>
      <c r="G136" s="148" t="s">
        <v>230</v>
      </c>
      <c r="H136" s="149">
        <v>5.04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35</v>
      </c>
      <c r="O136" s="153">
        <v>0.1</v>
      </c>
      <c r="P136" s="153">
        <f t="shared" si="1"/>
        <v>0.504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132</v>
      </c>
      <c r="AT136" s="155" t="s">
        <v>128</v>
      </c>
      <c r="AU136" s="155" t="s">
        <v>133</v>
      </c>
      <c r="AY136" s="14" t="s">
        <v>125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133</v>
      </c>
      <c r="BK136" s="156">
        <f t="shared" si="9"/>
        <v>0</v>
      </c>
      <c r="BL136" s="14" t="s">
        <v>132</v>
      </c>
      <c r="BM136" s="155" t="s">
        <v>303</v>
      </c>
    </row>
    <row r="137" spans="1:65" s="2" customFormat="1" ht="24.15" customHeight="1">
      <c r="A137" s="26"/>
      <c r="B137" s="144"/>
      <c r="C137" s="145" t="s">
        <v>304</v>
      </c>
      <c r="D137" s="145" t="s">
        <v>128</v>
      </c>
      <c r="E137" s="146" t="s">
        <v>253</v>
      </c>
      <c r="F137" s="147" t="s">
        <v>254</v>
      </c>
      <c r="G137" s="148" t="s">
        <v>230</v>
      </c>
      <c r="H137" s="149">
        <v>0.84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35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132</v>
      </c>
      <c r="AT137" s="155" t="s">
        <v>128</v>
      </c>
      <c r="AU137" s="155" t="s">
        <v>133</v>
      </c>
      <c r="AY137" s="14" t="s">
        <v>125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133</v>
      </c>
      <c r="BK137" s="156">
        <f t="shared" si="9"/>
        <v>0</v>
      </c>
      <c r="BL137" s="14" t="s">
        <v>132</v>
      </c>
      <c r="BM137" s="155" t="s">
        <v>305</v>
      </c>
    </row>
    <row r="138" spans="1:65" s="12" customFormat="1" ht="25.95" customHeight="1">
      <c r="B138" s="132"/>
      <c r="D138" s="133" t="s">
        <v>68</v>
      </c>
      <c r="E138" s="134" t="s">
        <v>262</v>
      </c>
      <c r="F138" s="134" t="s">
        <v>263</v>
      </c>
      <c r="J138" s="135">
        <f>BK138</f>
        <v>0</v>
      </c>
      <c r="L138" s="132"/>
      <c r="M138" s="136"/>
      <c r="N138" s="137"/>
      <c r="O138" s="137"/>
      <c r="P138" s="138">
        <f>P139+P148+P155+P164</f>
        <v>706.51731580000001</v>
      </c>
      <c r="Q138" s="137"/>
      <c r="R138" s="138">
        <f>R139+R148+R155+R164</f>
        <v>29.819748000000001</v>
      </c>
      <c r="S138" s="137"/>
      <c r="T138" s="139">
        <f>T139+T148+T155+T164</f>
        <v>0.83680599999999994</v>
      </c>
      <c r="AR138" s="133" t="s">
        <v>133</v>
      </c>
      <c r="AT138" s="140" t="s">
        <v>68</v>
      </c>
      <c r="AU138" s="140" t="s">
        <v>69</v>
      </c>
      <c r="AY138" s="133" t="s">
        <v>125</v>
      </c>
      <c r="BK138" s="141">
        <f>BK139+BK148+BK155+BK164</f>
        <v>0</v>
      </c>
    </row>
    <row r="139" spans="1:65" s="12" customFormat="1" ht="22.8" customHeight="1">
      <c r="B139" s="132"/>
      <c r="D139" s="133" t="s">
        <v>68</v>
      </c>
      <c r="E139" s="142" t="s">
        <v>306</v>
      </c>
      <c r="F139" s="142" t="s">
        <v>307</v>
      </c>
      <c r="J139" s="143">
        <f>BK139</f>
        <v>0</v>
      </c>
      <c r="L139" s="132"/>
      <c r="M139" s="136"/>
      <c r="N139" s="137"/>
      <c r="O139" s="137"/>
      <c r="P139" s="138">
        <f>SUM(P140:P147)</f>
        <v>110.39132149999999</v>
      </c>
      <c r="Q139" s="137"/>
      <c r="R139" s="138">
        <f>SUM(R140:R147)</f>
        <v>2.2110474000000004</v>
      </c>
      <c r="S139" s="137"/>
      <c r="T139" s="139">
        <f>SUM(T140:T147)</f>
        <v>0</v>
      </c>
      <c r="AR139" s="133" t="s">
        <v>77</v>
      </c>
      <c r="AT139" s="140" t="s">
        <v>68</v>
      </c>
      <c r="AU139" s="140" t="s">
        <v>77</v>
      </c>
      <c r="AY139" s="133" t="s">
        <v>125</v>
      </c>
      <c r="BK139" s="141">
        <f>SUM(BK140:BK147)</f>
        <v>0</v>
      </c>
    </row>
    <row r="140" spans="1:65" s="2" customFormat="1" ht="33" customHeight="1">
      <c r="A140" s="26"/>
      <c r="B140" s="144"/>
      <c r="C140" s="145" t="s">
        <v>133</v>
      </c>
      <c r="D140" s="145" t="s">
        <v>128</v>
      </c>
      <c r="E140" s="146" t="s">
        <v>308</v>
      </c>
      <c r="F140" s="147" t="s">
        <v>309</v>
      </c>
      <c r="G140" s="148" t="s">
        <v>193</v>
      </c>
      <c r="H140" s="149">
        <v>188.28</v>
      </c>
      <c r="I140" s="149"/>
      <c r="J140" s="149">
        <f t="shared" ref="J140:J147" si="10">ROUND(I140*H140,2)</f>
        <v>0</v>
      </c>
      <c r="K140" s="150"/>
      <c r="L140" s="27"/>
      <c r="M140" s="151" t="s">
        <v>1</v>
      </c>
      <c r="N140" s="152" t="s">
        <v>35</v>
      </c>
      <c r="O140" s="153">
        <v>0.46834999999999999</v>
      </c>
      <c r="P140" s="153">
        <f t="shared" ref="P140:P147" si="11">O140*H140</f>
        <v>88.180937999999998</v>
      </c>
      <c r="Q140" s="153">
        <v>3.0000000000000001E-5</v>
      </c>
      <c r="R140" s="153">
        <f t="shared" ref="R140:R147" si="12">Q140*H140</f>
        <v>5.6484000000000005E-3</v>
      </c>
      <c r="S140" s="153">
        <v>0</v>
      </c>
      <c r="T140" s="154">
        <f t="shared" ref="T140:T147" si="1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132</v>
      </c>
      <c r="AT140" s="155" t="s">
        <v>128</v>
      </c>
      <c r="AU140" s="155" t="s">
        <v>133</v>
      </c>
      <c r="AY140" s="14" t="s">
        <v>125</v>
      </c>
      <c r="BE140" s="156">
        <f t="shared" ref="BE140:BE147" si="14">IF(N140="základná",J140,0)</f>
        <v>0</v>
      </c>
      <c r="BF140" s="156">
        <f t="shared" ref="BF140:BF147" si="15">IF(N140="znížená",J140,0)</f>
        <v>0</v>
      </c>
      <c r="BG140" s="156">
        <f t="shared" ref="BG140:BG147" si="16">IF(N140="zákl. prenesená",J140,0)</f>
        <v>0</v>
      </c>
      <c r="BH140" s="156">
        <f t="shared" ref="BH140:BH147" si="17">IF(N140="zníž. prenesená",J140,0)</f>
        <v>0</v>
      </c>
      <c r="BI140" s="156">
        <f t="shared" ref="BI140:BI147" si="18">IF(N140="nulová",J140,0)</f>
        <v>0</v>
      </c>
      <c r="BJ140" s="14" t="s">
        <v>133</v>
      </c>
      <c r="BK140" s="156">
        <f t="shared" ref="BK140:BK147" si="19">ROUND(I140*H140,2)</f>
        <v>0</v>
      </c>
      <c r="BL140" s="14" t="s">
        <v>132</v>
      </c>
      <c r="BM140" s="155" t="s">
        <v>310</v>
      </c>
    </row>
    <row r="141" spans="1:65" s="2" customFormat="1" ht="24.15" customHeight="1">
      <c r="A141" s="26"/>
      <c r="B141" s="144"/>
      <c r="C141" s="161" t="s">
        <v>138</v>
      </c>
      <c r="D141" s="161" t="s">
        <v>311</v>
      </c>
      <c r="E141" s="162" t="s">
        <v>312</v>
      </c>
      <c r="F141" s="163" t="s">
        <v>313</v>
      </c>
      <c r="G141" s="164" t="s">
        <v>217</v>
      </c>
      <c r="H141" s="165">
        <v>1506.24</v>
      </c>
      <c r="I141" s="165"/>
      <c r="J141" s="165">
        <f t="shared" si="10"/>
        <v>0</v>
      </c>
      <c r="K141" s="166"/>
      <c r="L141" s="167"/>
      <c r="M141" s="168" t="s">
        <v>1</v>
      </c>
      <c r="N141" s="169" t="s">
        <v>35</v>
      </c>
      <c r="O141" s="153">
        <v>0</v>
      </c>
      <c r="P141" s="153">
        <f t="shared" si="11"/>
        <v>0</v>
      </c>
      <c r="Q141" s="153">
        <v>3.5E-4</v>
      </c>
      <c r="R141" s="153">
        <f t="shared" si="12"/>
        <v>0.52718399999999999</v>
      </c>
      <c r="S141" s="153">
        <v>0</v>
      </c>
      <c r="T141" s="15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153</v>
      </c>
      <c r="AT141" s="155" t="s">
        <v>311</v>
      </c>
      <c r="AU141" s="155" t="s">
        <v>133</v>
      </c>
      <c r="AY141" s="14" t="s">
        <v>125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4" t="s">
        <v>133</v>
      </c>
      <c r="BK141" s="156">
        <f t="shared" si="19"/>
        <v>0</v>
      </c>
      <c r="BL141" s="14" t="s">
        <v>132</v>
      </c>
      <c r="BM141" s="155" t="s">
        <v>314</v>
      </c>
    </row>
    <row r="142" spans="1:65" s="2" customFormat="1" ht="16.5" customHeight="1">
      <c r="A142" s="26"/>
      <c r="B142" s="144"/>
      <c r="C142" s="161" t="s">
        <v>132</v>
      </c>
      <c r="D142" s="161" t="s">
        <v>311</v>
      </c>
      <c r="E142" s="162" t="s">
        <v>315</v>
      </c>
      <c r="F142" s="163" t="s">
        <v>316</v>
      </c>
      <c r="G142" s="164" t="s">
        <v>131</v>
      </c>
      <c r="H142" s="165">
        <v>113.4</v>
      </c>
      <c r="I142" s="165"/>
      <c r="J142" s="165">
        <f t="shared" si="10"/>
        <v>0</v>
      </c>
      <c r="K142" s="166"/>
      <c r="L142" s="167"/>
      <c r="M142" s="168" t="s">
        <v>1</v>
      </c>
      <c r="N142" s="169" t="s">
        <v>35</v>
      </c>
      <c r="O142" s="153">
        <v>0</v>
      </c>
      <c r="P142" s="153">
        <f t="shared" si="11"/>
        <v>0</v>
      </c>
      <c r="Q142" s="153">
        <v>6.6E-3</v>
      </c>
      <c r="R142" s="153">
        <f t="shared" si="12"/>
        <v>0.74843999999999999</v>
      </c>
      <c r="S142" s="153">
        <v>0</v>
      </c>
      <c r="T142" s="154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153</v>
      </c>
      <c r="AT142" s="155" t="s">
        <v>311</v>
      </c>
      <c r="AU142" s="155" t="s">
        <v>133</v>
      </c>
      <c r="AY142" s="14" t="s">
        <v>125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4" t="s">
        <v>133</v>
      </c>
      <c r="BK142" s="156">
        <f t="shared" si="19"/>
        <v>0</v>
      </c>
      <c r="BL142" s="14" t="s">
        <v>132</v>
      </c>
      <c r="BM142" s="155" t="s">
        <v>317</v>
      </c>
    </row>
    <row r="143" spans="1:65" s="2" customFormat="1" ht="21.75" customHeight="1">
      <c r="A143" s="26"/>
      <c r="B143" s="144"/>
      <c r="C143" s="145" t="s">
        <v>145</v>
      </c>
      <c r="D143" s="145" t="s">
        <v>128</v>
      </c>
      <c r="E143" s="146" t="s">
        <v>318</v>
      </c>
      <c r="F143" s="147" t="s">
        <v>319</v>
      </c>
      <c r="G143" s="148" t="s">
        <v>320</v>
      </c>
      <c r="H143" s="149">
        <v>0.95</v>
      </c>
      <c r="I143" s="149"/>
      <c r="J143" s="149">
        <f t="shared" si="10"/>
        <v>0</v>
      </c>
      <c r="K143" s="150"/>
      <c r="L143" s="27"/>
      <c r="M143" s="151" t="s">
        <v>1</v>
      </c>
      <c r="N143" s="152" t="s">
        <v>35</v>
      </c>
      <c r="O143" s="153">
        <v>0</v>
      </c>
      <c r="P143" s="153">
        <f t="shared" si="11"/>
        <v>0</v>
      </c>
      <c r="Q143" s="153">
        <v>4.4999999999999998E-2</v>
      </c>
      <c r="R143" s="153">
        <f t="shared" si="12"/>
        <v>4.2749999999999996E-2</v>
      </c>
      <c r="S143" s="153">
        <v>0</v>
      </c>
      <c r="T143" s="154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132</v>
      </c>
      <c r="AT143" s="155" t="s">
        <v>128</v>
      </c>
      <c r="AU143" s="155" t="s">
        <v>133</v>
      </c>
      <c r="AY143" s="14" t="s">
        <v>125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4" t="s">
        <v>133</v>
      </c>
      <c r="BK143" s="156">
        <f t="shared" si="19"/>
        <v>0</v>
      </c>
      <c r="BL143" s="14" t="s">
        <v>132</v>
      </c>
      <c r="BM143" s="155" t="s">
        <v>321</v>
      </c>
    </row>
    <row r="144" spans="1:65" s="2" customFormat="1" ht="24.15" customHeight="1">
      <c r="A144" s="26"/>
      <c r="B144" s="144"/>
      <c r="C144" s="145" t="s">
        <v>126</v>
      </c>
      <c r="D144" s="145" t="s">
        <v>128</v>
      </c>
      <c r="E144" s="146" t="s">
        <v>322</v>
      </c>
      <c r="F144" s="147" t="s">
        <v>323</v>
      </c>
      <c r="G144" s="148" t="s">
        <v>193</v>
      </c>
      <c r="H144" s="149">
        <v>51.6</v>
      </c>
      <c r="I144" s="149"/>
      <c r="J144" s="149">
        <f t="shared" si="10"/>
        <v>0</v>
      </c>
      <c r="K144" s="150"/>
      <c r="L144" s="27"/>
      <c r="M144" s="151" t="s">
        <v>1</v>
      </c>
      <c r="N144" s="152" t="s">
        <v>35</v>
      </c>
      <c r="O144" s="153">
        <v>0.39695999999999998</v>
      </c>
      <c r="P144" s="153">
        <f t="shared" si="11"/>
        <v>20.483135999999998</v>
      </c>
      <c r="Q144" s="153">
        <v>2.5999999999999998E-4</v>
      </c>
      <c r="R144" s="153">
        <f t="shared" si="12"/>
        <v>1.3415999999999999E-2</v>
      </c>
      <c r="S144" s="153">
        <v>0</v>
      </c>
      <c r="T144" s="15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132</v>
      </c>
      <c r="AT144" s="155" t="s">
        <v>128</v>
      </c>
      <c r="AU144" s="155" t="s">
        <v>133</v>
      </c>
      <c r="AY144" s="14" t="s">
        <v>125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133</v>
      </c>
      <c r="BK144" s="156">
        <f t="shared" si="19"/>
        <v>0</v>
      </c>
      <c r="BL144" s="14" t="s">
        <v>132</v>
      </c>
      <c r="BM144" s="155" t="s">
        <v>324</v>
      </c>
    </row>
    <row r="145" spans="1:65" s="2" customFormat="1" ht="33" customHeight="1">
      <c r="A145" s="26"/>
      <c r="B145" s="144"/>
      <c r="C145" s="161" t="s">
        <v>150</v>
      </c>
      <c r="D145" s="161" t="s">
        <v>311</v>
      </c>
      <c r="E145" s="162" t="s">
        <v>325</v>
      </c>
      <c r="F145" s="163" t="s">
        <v>326</v>
      </c>
      <c r="G145" s="164" t="s">
        <v>320</v>
      </c>
      <c r="H145" s="165">
        <v>1.53</v>
      </c>
      <c r="I145" s="165"/>
      <c r="J145" s="165">
        <f t="shared" si="10"/>
        <v>0</v>
      </c>
      <c r="K145" s="166"/>
      <c r="L145" s="167"/>
      <c r="M145" s="168" t="s">
        <v>1</v>
      </c>
      <c r="N145" s="169" t="s">
        <v>35</v>
      </c>
      <c r="O145" s="153">
        <v>0</v>
      </c>
      <c r="P145" s="153">
        <f t="shared" si="11"/>
        <v>0</v>
      </c>
      <c r="Q145" s="153">
        <v>0.55000000000000004</v>
      </c>
      <c r="R145" s="153">
        <f t="shared" si="12"/>
        <v>0.84150000000000014</v>
      </c>
      <c r="S145" s="153">
        <v>0</v>
      </c>
      <c r="T145" s="154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153</v>
      </c>
      <c r="AT145" s="155" t="s">
        <v>311</v>
      </c>
      <c r="AU145" s="155" t="s">
        <v>133</v>
      </c>
      <c r="AY145" s="14" t="s">
        <v>125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4" t="s">
        <v>133</v>
      </c>
      <c r="BK145" s="156">
        <f t="shared" si="19"/>
        <v>0</v>
      </c>
      <c r="BL145" s="14" t="s">
        <v>132</v>
      </c>
      <c r="BM145" s="155" t="s">
        <v>327</v>
      </c>
    </row>
    <row r="146" spans="1:65" s="2" customFormat="1" ht="55.2" customHeight="1">
      <c r="A146" s="26"/>
      <c r="B146" s="144"/>
      <c r="C146" s="145" t="s">
        <v>153</v>
      </c>
      <c r="D146" s="145" t="s">
        <v>128</v>
      </c>
      <c r="E146" s="146" t="s">
        <v>328</v>
      </c>
      <c r="F146" s="147" t="s">
        <v>329</v>
      </c>
      <c r="G146" s="148" t="s">
        <v>320</v>
      </c>
      <c r="H146" s="149">
        <v>1.39</v>
      </c>
      <c r="I146" s="149"/>
      <c r="J146" s="149">
        <f t="shared" si="10"/>
        <v>0</v>
      </c>
      <c r="K146" s="150"/>
      <c r="L146" s="27"/>
      <c r="M146" s="151" t="s">
        <v>1</v>
      </c>
      <c r="N146" s="152" t="s">
        <v>35</v>
      </c>
      <c r="O146" s="153">
        <v>1.025E-2</v>
      </c>
      <c r="P146" s="153">
        <f t="shared" si="11"/>
        <v>1.42475E-2</v>
      </c>
      <c r="Q146" s="153">
        <v>2.3099999999999999E-2</v>
      </c>
      <c r="R146" s="153">
        <f t="shared" si="12"/>
        <v>3.2108999999999999E-2</v>
      </c>
      <c r="S146" s="153">
        <v>0</v>
      </c>
      <c r="T146" s="154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132</v>
      </c>
      <c r="AT146" s="155" t="s">
        <v>128</v>
      </c>
      <c r="AU146" s="155" t="s">
        <v>133</v>
      </c>
      <c r="AY146" s="14" t="s">
        <v>125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4" t="s">
        <v>133</v>
      </c>
      <c r="BK146" s="156">
        <f t="shared" si="19"/>
        <v>0</v>
      </c>
      <c r="BL146" s="14" t="s">
        <v>132</v>
      </c>
      <c r="BM146" s="155" t="s">
        <v>330</v>
      </c>
    </row>
    <row r="147" spans="1:65" s="2" customFormat="1" ht="24.15" customHeight="1">
      <c r="A147" s="26"/>
      <c r="B147" s="144"/>
      <c r="C147" s="145" t="s">
        <v>156</v>
      </c>
      <c r="D147" s="145" t="s">
        <v>128</v>
      </c>
      <c r="E147" s="146" t="s">
        <v>331</v>
      </c>
      <c r="F147" s="147" t="s">
        <v>332</v>
      </c>
      <c r="G147" s="148" t="s">
        <v>333</v>
      </c>
      <c r="H147" s="149">
        <v>1</v>
      </c>
      <c r="I147" s="149"/>
      <c r="J147" s="149">
        <f t="shared" si="10"/>
        <v>0</v>
      </c>
      <c r="K147" s="150"/>
      <c r="L147" s="27"/>
      <c r="M147" s="151" t="s">
        <v>1</v>
      </c>
      <c r="N147" s="152" t="s">
        <v>35</v>
      </c>
      <c r="O147" s="153">
        <v>1.7130000000000001</v>
      </c>
      <c r="P147" s="153">
        <f t="shared" si="11"/>
        <v>1.7130000000000001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132</v>
      </c>
      <c r="AT147" s="155" t="s">
        <v>128</v>
      </c>
      <c r="AU147" s="155" t="s">
        <v>133</v>
      </c>
      <c r="AY147" s="14" t="s">
        <v>125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4" t="s">
        <v>133</v>
      </c>
      <c r="BK147" s="156">
        <f t="shared" si="19"/>
        <v>0</v>
      </c>
      <c r="BL147" s="14" t="s">
        <v>132</v>
      </c>
      <c r="BM147" s="155" t="s">
        <v>334</v>
      </c>
    </row>
    <row r="148" spans="1:65" s="12" customFormat="1" ht="22.8" customHeight="1">
      <c r="B148" s="132"/>
      <c r="D148" s="133" t="s">
        <v>68</v>
      </c>
      <c r="E148" s="142" t="s">
        <v>335</v>
      </c>
      <c r="F148" s="142" t="s">
        <v>336</v>
      </c>
      <c r="J148" s="143">
        <f>BK148</f>
        <v>0</v>
      </c>
      <c r="L148" s="132"/>
      <c r="M148" s="136"/>
      <c r="N148" s="137"/>
      <c r="O148" s="137"/>
      <c r="P148" s="138">
        <f>SUM(P149:P154)</f>
        <v>264.34704999999997</v>
      </c>
      <c r="Q148" s="137"/>
      <c r="R148" s="138">
        <f>SUM(R149:R154)</f>
        <v>3.4559100000000003</v>
      </c>
      <c r="S148" s="137"/>
      <c r="T148" s="139">
        <f>SUM(T149:T154)</f>
        <v>0</v>
      </c>
      <c r="AR148" s="133" t="s">
        <v>133</v>
      </c>
      <c r="AT148" s="140" t="s">
        <v>68</v>
      </c>
      <c r="AU148" s="140" t="s">
        <v>77</v>
      </c>
      <c r="AY148" s="133" t="s">
        <v>125</v>
      </c>
      <c r="BK148" s="141">
        <f>SUM(BK149:BK154)</f>
        <v>0</v>
      </c>
    </row>
    <row r="149" spans="1:65" s="2" customFormat="1" ht="24.15" customHeight="1">
      <c r="A149" s="26"/>
      <c r="B149" s="144"/>
      <c r="C149" s="145" t="s">
        <v>159</v>
      </c>
      <c r="D149" s="145" t="s">
        <v>128</v>
      </c>
      <c r="E149" s="146" t="s">
        <v>337</v>
      </c>
      <c r="F149" s="147" t="s">
        <v>338</v>
      </c>
      <c r="G149" s="148" t="s">
        <v>131</v>
      </c>
      <c r="H149" s="149">
        <v>893</v>
      </c>
      <c r="I149" s="149"/>
      <c r="J149" s="149">
        <f t="shared" ref="J149:J154" si="20">ROUND(I149*H149,2)</f>
        <v>0</v>
      </c>
      <c r="K149" s="150"/>
      <c r="L149" s="27"/>
      <c r="M149" s="151" t="s">
        <v>1</v>
      </c>
      <c r="N149" s="152" t="s">
        <v>35</v>
      </c>
      <c r="O149" s="153">
        <v>0.28999999999999998</v>
      </c>
      <c r="P149" s="153">
        <f t="shared" ref="P149:P154" si="21">O149*H149</f>
        <v>258.96999999999997</v>
      </c>
      <c r="Q149" s="153">
        <v>8.0000000000000007E-5</v>
      </c>
      <c r="R149" s="153">
        <f t="shared" ref="R149:R154" si="22">Q149*H149</f>
        <v>7.1440000000000003E-2</v>
      </c>
      <c r="S149" s="153">
        <v>0</v>
      </c>
      <c r="T149" s="154">
        <f t="shared" ref="T149:T154" si="2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182</v>
      </c>
      <c r="AT149" s="155" t="s">
        <v>128</v>
      </c>
      <c r="AU149" s="155" t="s">
        <v>133</v>
      </c>
      <c r="AY149" s="14" t="s">
        <v>125</v>
      </c>
      <c r="BE149" s="156">
        <f t="shared" ref="BE149:BE154" si="24">IF(N149="základná",J149,0)</f>
        <v>0</v>
      </c>
      <c r="BF149" s="156">
        <f t="shared" ref="BF149:BF154" si="25">IF(N149="znížená",J149,0)</f>
        <v>0</v>
      </c>
      <c r="BG149" s="156">
        <f t="shared" ref="BG149:BG154" si="26">IF(N149="zákl. prenesená",J149,0)</f>
        <v>0</v>
      </c>
      <c r="BH149" s="156">
        <f t="shared" ref="BH149:BH154" si="27">IF(N149="zníž. prenesená",J149,0)</f>
        <v>0</v>
      </c>
      <c r="BI149" s="156">
        <f t="shared" ref="BI149:BI154" si="28">IF(N149="nulová",J149,0)</f>
        <v>0</v>
      </c>
      <c r="BJ149" s="14" t="s">
        <v>133</v>
      </c>
      <c r="BK149" s="156">
        <f t="shared" ref="BK149:BK154" si="29">ROUND(I149*H149,2)</f>
        <v>0</v>
      </c>
      <c r="BL149" s="14" t="s">
        <v>182</v>
      </c>
      <c r="BM149" s="155" t="s">
        <v>339</v>
      </c>
    </row>
    <row r="150" spans="1:65" s="2" customFormat="1" ht="46.8" customHeight="1">
      <c r="A150" s="26"/>
      <c r="B150" s="144"/>
      <c r="C150" s="161" t="s">
        <v>162</v>
      </c>
      <c r="D150" s="161" t="s">
        <v>311</v>
      </c>
      <c r="E150" s="162" t="s">
        <v>340</v>
      </c>
      <c r="F150" s="163" t="s">
        <v>1873</v>
      </c>
      <c r="G150" s="164" t="s">
        <v>131</v>
      </c>
      <c r="H150" s="165">
        <v>1026.95</v>
      </c>
      <c r="I150" s="165"/>
      <c r="J150" s="165">
        <f t="shared" si="20"/>
        <v>0</v>
      </c>
      <c r="K150" s="166"/>
      <c r="L150" s="167"/>
      <c r="M150" s="168" t="s">
        <v>1</v>
      </c>
      <c r="N150" s="169" t="s">
        <v>35</v>
      </c>
      <c r="O150" s="153">
        <v>0</v>
      </c>
      <c r="P150" s="153">
        <f t="shared" si="21"/>
        <v>0</v>
      </c>
      <c r="Q150" s="153">
        <v>2.3E-3</v>
      </c>
      <c r="R150" s="153">
        <f t="shared" si="22"/>
        <v>2.3619850000000002</v>
      </c>
      <c r="S150" s="153">
        <v>0</v>
      </c>
      <c r="T150" s="154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248</v>
      </c>
      <c r="AT150" s="155" t="s">
        <v>311</v>
      </c>
      <c r="AU150" s="155" t="s">
        <v>133</v>
      </c>
      <c r="AY150" s="14" t="s">
        <v>125</v>
      </c>
      <c r="BE150" s="156">
        <f t="shared" si="24"/>
        <v>0</v>
      </c>
      <c r="BF150" s="156">
        <f t="shared" si="25"/>
        <v>0</v>
      </c>
      <c r="BG150" s="156">
        <f t="shared" si="26"/>
        <v>0</v>
      </c>
      <c r="BH150" s="156">
        <f t="shared" si="27"/>
        <v>0</v>
      </c>
      <c r="BI150" s="156">
        <f t="shared" si="28"/>
        <v>0</v>
      </c>
      <c r="BJ150" s="14" t="s">
        <v>133</v>
      </c>
      <c r="BK150" s="156">
        <f t="shared" si="29"/>
        <v>0</v>
      </c>
      <c r="BL150" s="14" t="s">
        <v>182</v>
      </c>
      <c r="BM150" s="155" t="s">
        <v>341</v>
      </c>
    </row>
    <row r="151" spans="1:65" s="2" customFormat="1" ht="16.5" customHeight="1">
      <c r="A151" s="26"/>
      <c r="B151" s="144"/>
      <c r="C151" s="161" t="s">
        <v>166</v>
      </c>
      <c r="D151" s="161" t="s">
        <v>311</v>
      </c>
      <c r="E151" s="162" t="s">
        <v>342</v>
      </c>
      <c r="F151" s="163" t="s">
        <v>343</v>
      </c>
      <c r="G151" s="164" t="s">
        <v>217</v>
      </c>
      <c r="H151" s="165">
        <v>3572</v>
      </c>
      <c r="I151" s="165"/>
      <c r="J151" s="165">
        <f t="shared" si="20"/>
        <v>0</v>
      </c>
      <c r="K151" s="166"/>
      <c r="L151" s="167"/>
      <c r="M151" s="168" t="s">
        <v>1</v>
      </c>
      <c r="N151" s="169" t="s">
        <v>35</v>
      </c>
      <c r="O151" s="153">
        <v>0</v>
      </c>
      <c r="P151" s="153">
        <f t="shared" si="21"/>
        <v>0</v>
      </c>
      <c r="Q151" s="153">
        <v>2.0000000000000001E-4</v>
      </c>
      <c r="R151" s="153">
        <f t="shared" si="22"/>
        <v>0.71440000000000003</v>
      </c>
      <c r="S151" s="153">
        <v>0</v>
      </c>
      <c r="T151" s="154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248</v>
      </c>
      <c r="AT151" s="155" t="s">
        <v>311</v>
      </c>
      <c r="AU151" s="155" t="s">
        <v>133</v>
      </c>
      <c r="AY151" s="14" t="s">
        <v>125</v>
      </c>
      <c r="BE151" s="156">
        <f t="shared" si="24"/>
        <v>0</v>
      </c>
      <c r="BF151" s="156">
        <f t="shared" si="25"/>
        <v>0</v>
      </c>
      <c r="BG151" s="156">
        <f t="shared" si="26"/>
        <v>0</v>
      </c>
      <c r="BH151" s="156">
        <f t="shared" si="27"/>
        <v>0</v>
      </c>
      <c r="BI151" s="156">
        <f t="shared" si="28"/>
        <v>0</v>
      </c>
      <c r="BJ151" s="14" t="s">
        <v>133</v>
      </c>
      <c r="BK151" s="156">
        <f t="shared" si="29"/>
        <v>0</v>
      </c>
      <c r="BL151" s="14" t="s">
        <v>182</v>
      </c>
      <c r="BM151" s="155" t="s">
        <v>344</v>
      </c>
    </row>
    <row r="152" spans="1:65" s="2" customFormat="1" ht="24.15" customHeight="1">
      <c r="A152" s="26"/>
      <c r="B152" s="144"/>
      <c r="C152" s="145" t="s">
        <v>170</v>
      </c>
      <c r="D152" s="145" t="s">
        <v>128</v>
      </c>
      <c r="E152" s="146" t="s">
        <v>345</v>
      </c>
      <c r="F152" s="147" t="s">
        <v>346</v>
      </c>
      <c r="G152" s="148" t="s">
        <v>131</v>
      </c>
      <c r="H152" s="149">
        <v>893</v>
      </c>
      <c r="I152" s="149"/>
      <c r="J152" s="149">
        <f t="shared" si="20"/>
        <v>0</v>
      </c>
      <c r="K152" s="150"/>
      <c r="L152" s="27"/>
      <c r="M152" s="151" t="s">
        <v>1</v>
      </c>
      <c r="N152" s="152" t="s">
        <v>35</v>
      </c>
      <c r="O152" s="153">
        <v>0</v>
      </c>
      <c r="P152" s="153">
        <f t="shared" si="21"/>
        <v>0</v>
      </c>
      <c r="Q152" s="153">
        <v>0</v>
      </c>
      <c r="R152" s="153">
        <f t="shared" si="22"/>
        <v>0</v>
      </c>
      <c r="S152" s="153">
        <v>0</v>
      </c>
      <c r="T152" s="154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132</v>
      </c>
      <c r="AT152" s="155" t="s">
        <v>128</v>
      </c>
      <c r="AU152" s="155" t="s">
        <v>133</v>
      </c>
      <c r="AY152" s="14" t="s">
        <v>125</v>
      </c>
      <c r="BE152" s="156">
        <f t="shared" si="24"/>
        <v>0</v>
      </c>
      <c r="BF152" s="156">
        <f t="shared" si="25"/>
        <v>0</v>
      </c>
      <c r="BG152" s="156">
        <f t="shared" si="26"/>
        <v>0</v>
      </c>
      <c r="BH152" s="156">
        <f t="shared" si="27"/>
        <v>0</v>
      </c>
      <c r="BI152" s="156">
        <f t="shared" si="28"/>
        <v>0</v>
      </c>
      <c r="BJ152" s="14" t="s">
        <v>133</v>
      </c>
      <c r="BK152" s="156">
        <f t="shared" si="29"/>
        <v>0</v>
      </c>
      <c r="BL152" s="14" t="s">
        <v>132</v>
      </c>
      <c r="BM152" s="155" t="s">
        <v>347</v>
      </c>
    </row>
    <row r="153" spans="1:65" s="2" customFormat="1" ht="30.6" customHeight="1">
      <c r="A153" s="26"/>
      <c r="B153" s="144"/>
      <c r="C153" s="161" t="s">
        <v>174</v>
      </c>
      <c r="D153" s="161" t="s">
        <v>311</v>
      </c>
      <c r="E153" s="162" t="s">
        <v>348</v>
      </c>
      <c r="F153" s="163" t="s">
        <v>1874</v>
      </c>
      <c r="G153" s="164" t="s">
        <v>131</v>
      </c>
      <c r="H153" s="165">
        <v>1026.95</v>
      </c>
      <c r="I153" s="165"/>
      <c r="J153" s="165">
        <f t="shared" si="20"/>
        <v>0</v>
      </c>
      <c r="K153" s="166"/>
      <c r="L153" s="167"/>
      <c r="M153" s="168" t="s">
        <v>1</v>
      </c>
      <c r="N153" s="169" t="s">
        <v>35</v>
      </c>
      <c r="O153" s="153">
        <v>0</v>
      </c>
      <c r="P153" s="153">
        <f t="shared" si="21"/>
        <v>0</v>
      </c>
      <c r="Q153" s="153">
        <v>2.9999999999999997E-4</v>
      </c>
      <c r="R153" s="153">
        <f t="shared" si="22"/>
        <v>0.308085</v>
      </c>
      <c r="S153" s="153">
        <v>0</v>
      </c>
      <c r="T153" s="154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153</v>
      </c>
      <c r="AT153" s="155" t="s">
        <v>311</v>
      </c>
      <c r="AU153" s="155" t="s">
        <v>133</v>
      </c>
      <c r="AY153" s="14" t="s">
        <v>125</v>
      </c>
      <c r="BE153" s="156">
        <f t="shared" si="24"/>
        <v>0</v>
      </c>
      <c r="BF153" s="156">
        <f t="shared" si="25"/>
        <v>0</v>
      </c>
      <c r="BG153" s="156">
        <f t="shared" si="26"/>
        <v>0</v>
      </c>
      <c r="BH153" s="156">
        <f t="shared" si="27"/>
        <v>0</v>
      </c>
      <c r="BI153" s="156">
        <f t="shared" si="28"/>
        <v>0</v>
      </c>
      <c r="BJ153" s="14" t="s">
        <v>133</v>
      </c>
      <c r="BK153" s="156">
        <f t="shared" si="29"/>
        <v>0</v>
      </c>
      <c r="BL153" s="14" t="s">
        <v>132</v>
      </c>
      <c r="BM153" s="155" t="s">
        <v>349</v>
      </c>
    </row>
    <row r="154" spans="1:65" s="2" customFormat="1" ht="24.15" customHeight="1">
      <c r="A154" s="26"/>
      <c r="B154" s="144"/>
      <c r="C154" s="145" t="s">
        <v>178</v>
      </c>
      <c r="D154" s="145" t="s">
        <v>128</v>
      </c>
      <c r="E154" s="146" t="s">
        <v>350</v>
      </c>
      <c r="F154" s="147" t="s">
        <v>351</v>
      </c>
      <c r="G154" s="148" t="s">
        <v>230</v>
      </c>
      <c r="H154" s="149">
        <v>3.15</v>
      </c>
      <c r="I154" s="149"/>
      <c r="J154" s="149">
        <f t="shared" si="20"/>
        <v>0</v>
      </c>
      <c r="K154" s="150"/>
      <c r="L154" s="27"/>
      <c r="M154" s="151" t="s">
        <v>1</v>
      </c>
      <c r="N154" s="152" t="s">
        <v>35</v>
      </c>
      <c r="O154" s="153">
        <v>1.7070000000000001</v>
      </c>
      <c r="P154" s="153">
        <f t="shared" si="21"/>
        <v>5.3770499999999997</v>
      </c>
      <c r="Q154" s="153">
        <v>0</v>
      </c>
      <c r="R154" s="153">
        <f t="shared" si="22"/>
        <v>0</v>
      </c>
      <c r="S154" s="153">
        <v>0</v>
      </c>
      <c r="T154" s="154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182</v>
      </c>
      <c r="AT154" s="155" t="s">
        <v>128</v>
      </c>
      <c r="AU154" s="155" t="s">
        <v>133</v>
      </c>
      <c r="AY154" s="14" t="s">
        <v>125</v>
      </c>
      <c r="BE154" s="156">
        <f t="shared" si="24"/>
        <v>0</v>
      </c>
      <c r="BF154" s="156">
        <f t="shared" si="25"/>
        <v>0</v>
      </c>
      <c r="BG154" s="156">
        <f t="shared" si="26"/>
        <v>0</v>
      </c>
      <c r="BH154" s="156">
        <f t="shared" si="27"/>
        <v>0</v>
      </c>
      <c r="BI154" s="156">
        <f t="shared" si="28"/>
        <v>0</v>
      </c>
      <c r="BJ154" s="14" t="s">
        <v>133</v>
      </c>
      <c r="BK154" s="156">
        <f t="shared" si="29"/>
        <v>0</v>
      </c>
      <c r="BL154" s="14" t="s">
        <v>182</v>
      </c>
      <c r="BM154" s="155" t="s">
        <v>352</v>
      </c>
    </row>
    <row r="155" spans="1:65" s="12" customFormat="1" ht="22.8" customHeight="1">
      <c r="B155" s="132"/>
      <c r="D155" s="133" t="s">
        <v>68</v>
      </c>
      <c r="E155" s="142" t="s">
        <v>353</v>
      </c>
      <c r="F155" s="142" t="s">
        <v>354</v>
      </c>
      <c r="J155" s="143">
        <f>BK155</f>
        <v>0</v>
      </c>
      <c r="L155" s="132"/>
      <c r="M155" s="136"/>
      <c r="N155" s="137"/>
      <c r="O155" s="137"/>
      <c r="P155" s="138">
        <f>SUM(P156:P163)</f>
        <v>190.54033679999998</v>
      </c>
      <c r="Q155" s="137"/>
      <c r="R155" s="138">
        <f>SUM(R156:R163)</f>
        <v>18.62105</v>
      </c>
      <c r="S155" s="137"/>
      <c r="T155" s="139">
        <f>SUM(T156:T163)</f>
        <v>0</v>
      </c>
      <c r="AR155" s="133" t="s">
        <v>133</v>
      </c>
      <c r="AT155" s="140" t="s">
        <v>68</v>
      </c>
      <c r="AU155" s="140" t="s">
        <v>77</v>
      </c>
      <c r="AY155" s="133" t="s">
        <v>125</v>
      </c>
      <c r="BK155" s="141">
        <f>SUM(BK156:BK163)</f>
        <v>0</v>
      </c>
    </row>
    <row r="156" spans="1:65" s="2" customFormat="1" ht="24.15" customHeight="1">
      <c r="A156" s="26"/>
      <c r="B156" s="144"/>
      <c r="C156" s="145" t="s">
        <v>182</v>
      </c>
      <c r="D156" s="145" t="s">
        <v>128</v>
      </c>
      <c r="E156" s="146" t="s">
        <v>355</v>
      </c>
      <c r="F156" s="147" t="s">
        <v>356</v>
      </c>
      <c r="G156" s="148" t="s">
        <v>131</v>
      </c>
      <c r="H156" s="149">
        <v>35.9</v>
      </c>
      <c r="I156" s="149"/>
      <c r="J156" s="149">
        <f t="shared" ref="J156:J163" si="30">ROUND(I156*H156,2)</f>
        <v>0</v>
      </c>
      <c r="K156" s="150"/>
      <c r="L156" s="27"/>
      <c r="M156" s="151" t="s">
        <v>1</v>
      </c>
      <c r="N156" s="152" t="s">
        <v>35</v>
      </c>
      <c r="O156" s="153">
        <v>0.100592</v>
      </c>
      <c r="P156" s="153">
        <f t="shared" ref="P156:P163" si="31">O156*H156</f>
        <v>3.6112527999999999</v>
      </c>
      <c r="Q156" s="153">
        <v>0</v>
      </c>
      <c r="R156" s="153">
        <f t="shared" ref="R156:R163" si="32">Q156*H156</f>
        <v>0</v>
      </c>
      <c r="S156" s="153">
        <v>0</v>
      </c>
      <c r="T156" s="154">
        <f t="shared" ref="T156:T163" si="3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182</v>
      </c>
      <c r="AT156" s="155" t="s">
        <v>128</v>
      </c>
      <c r="AU156" s="155" t="s">
        <v>133</v>
      </c>
      <c r="AY156" s="14" t="s">
        <v>125</v>
      </c>
      <c r="BE156" s="156">
        <f t="shared" ref="BE156:BE163" si="34">IF(N156="základná",J156,0)</f>
        <v>0</v>
      </c>
      <c r="BF156" s="156">
        <f t="shared" ref="BF156:BF163" si="35">IF(N156="znížená",J156,0)</f>
        <v>0</v>
      </c>
      <c r="BG156" s="156">
        <f t="shared" ref="BG156:BG163" si="36">IF(N156="zákl. prenesená",J156,0)</f>
        <v>0</v>
      </c>
      <c r="BH156" s="156">
        <f t="shared" ref="BH156:BH163" si="37">IF(N156="zníž. prenesená",J156,0)</f>
        <v>0</v>
      </c>
      <c r="BI156" s="156">
        <f t="shared" ref="BI156:BI163" si="38">IF(N156="nulová",J156,0)</f>
        <v>0</v>
      </c>
      <c r="BJ156" s="14" t="s">
        <v>133</v>
      </c>
      <c r="BK156" s="156">
        <f t="shared" ref="BK156:BK163" si="39">ROUND(I156*H156,2)</f>
        <v>0</v>
      </c>
      <c r="BL156" s="14" t="s">
        <v>182</v>
      </c>
      <c r="BM156" s="155" t="s">
        <v>357</v>
      </c>
    </row>
    <row r="157" spans="1:65" s="2" customFormat="1" ht="45.6" customHeight="1">
      <c r="A157" s="26"/>
      <c r="B157" s="144"/>
      <c r="C157" s="161" t="s">
        <v>186</v>
      </c>
      <c r="D157" s="161" t="s">
        <v>311</v>
      </c>
      <c r="E157" s="162" t="s">
        <v>358</v>
      </c>
      <c r="F157" s="163" t="s">
        <v>1875</v>
      </c>
      <c r="G157" s="164" t="s">
        <v>131</v>
      </c>
      <c r="H157" s="165">
        <v>36.619999999999997</v>
      </c>
      <c r="I157" s="165"/>
      <c r="J157" s="165">
        <f t="shared" si="30"/>
        <v>0</v>
      </c>
      <c r="K157" s="166"/>
      <c r="L157" s="167"/>
      <c r="M157" s="168" t="s">
        <v>1</v>
      </c>
      <c r="N157" s="169" t="s">
        <v>35</v>
      </c>
      <c r="O157" s="153">
        <v>0</v>
      </c>
      <c r="P157" s="153">
        <f t="shared" si="31"/>
        <v>0</v>
      </c>
      <c r="Q157" s="153">
        <v>3.3E-3</v>
      </c>
      <c r="R157" s="153">
        <f t="shared" si="32"/>
        <v>0.120846</v>
      </c>
      <c r="S157" s="153">
        <v>0</v>
      </c>
      <c r="T157" s="154">
        <f t="shared" si="3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248</v>
      </c>
      <c r="AT157" s="155" t="s">
        <v>311</v>
      </c>
      <c r="AU157" s="155" t="s">
        <v>133</v>
      </c>
      <c r="AY157" s="14" t="s">
        <v>125</v>
      </c>
      <c r="BE157" s="156">
        <f t="shared" si="34"/>
        <v>0</v>
      </c>
      <c r="BF157" s="156">
        <f t="shared" si="35"/>
        <v>0</v>
      </c>
      <c r="BG157" s="156">
        <f t="shared" si="36"/>
        <v>0</v>
      </c>
      <c r="BH157" s="156">
        <f t="shared" si="37"/>
        <v>0</v>
      </c>
      <c r="BI157" s="156">
        <f t="shared" si="38"/>
        <v>0</v>
      </c>
      <c r="BJ157" s="14" t="s">
        <v>133</v>
      </c>
      <c r="BK157" s="156">
        <f t="shared" si="39"/>
        <v>0</v>
      </c>
      <c r="BL157" s="14" t="s">
        <v>182</v>
      </c>
      <c r="BM157" s="155" t="s">
        <v>359</v>
      </c>
    </row>
    <row r="158" spans="1:65" s="2" customFormat="1" ht="24.15" customHeight="1">
      <c r="A158" s="26"/>
      <c r="B158" s="144"/>
      <c r="C158" s="145" t="s">
        <v>190</v>
      </c>
      <c r="D158" s="145" t="s">
        <v>128</v>
      </c>
      <c r="E158" s="146" t="s">
        <v>360</v>
      </c>
      <c r="F158" s="147" t="s">
        <v>361</v>
      </c>
      <c r="G158" s="148" t="s">
        <v>131</v>
      </c>
      <c r="H158" s="149">
        <v>820.8</v>
      </c>
      <c r="I158" s="149"/>
      <c r="J158" s="149">
        <f t="shared" si="30"/>
        <v>0</v>
      </c>
      <c r="K158" s="150"/>
      <c r="L158" s="27"/>
      <c r="M158" s="151" t="s">
        <v>1</v>
      </c>
      <c r="N158" s="152" t="s">
        <v>35</v>
      </c>
      <c r="O158" s="153">
        <v>9.3479999999999994E-2</v>
      </c>
      <c r="P158" s="153">
        <f t="shared" si="31"/>
        <v>76.728383999999991</v>
      </c>
      <c r="Q158" s="153">
        <v>0</v>
      </c>
      <c r="R158" s="153">
        <f t="shared" si="32"/>
        <v>0</v>
      </c>
      <c r="S158" s="153">
        <v>0</v>
      </c>
      <c r="T158" s="154">
        <f t="shared" si="3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182</v>
      </c>
      <c r="AT158" s="155" t="s">
        <v>128</v>
      </c>
      <c r="AU158" s="155" t="s">
        <v>133</v>
      </c>
      <c r="AY158" s="14" t="s">
        <v>125</v>
      </c>
      <c r="BE158" s="156">
        <f t="shared" si="34"/>
        <v>0</v>
      </c>
      <c r="BF158" s="156">
        <f t="shared" si="35"/>
        <v>0</v>
      </c>
      <c r="BG158" s="156">
        <f t="shared" si="36"/>
        <v>0</v>
      </c>
      <c r="BH158" s="156">
        <f t="shared" si="37"/>
        <v>0</v>
      </c>
      <c r="BI158" s="156">
        <f t="shared" si="38"/>
        <v>0</v>
      </c>
      <c r="BJ158" s="14" t="s">
        <v>133</v>
      </c>
      <c r="BK158" s="156">
        <f t="shared" si="39"/>
        <v>0</v>
      </c>
      <c r="BL158" s="14" t="s">
        <v>182</v>
      </c>
      <c r="BM158" s="155" t="s">
        <v>362</v>
      </c>
    </row>
    <row r="159" spans="1:65" s="2" customFormat="1" ht="49.8" customHeight="1">
      <c r="A159" s="26"/>
      <c r="B159" s="144"/>
      <c r="C159" s="161" t="s">
        <v>195</v>
      </c>
      <c r="D159" s="161" t="s">
        <v>311</v>
      </c>
      <c r="E159" s="162" t="s">
        <v>363</v>
      </c>
      <c r="F159" s="163" t="s">
        <v>1876</v>
      </c>
      <c r="G159" s="164" t="s">
        <v>131</v>
      </c>
      <c r="H159" s="165">
        <v>563.62</v>
      </c>
      <c r="I159" s="165"/>
      <c r="J159" s="165">
        <f t="shared" si="30"/>
        <v>0</v>
      </c>
      <c r="K159" s="166"/>
      <c r="L159" s="167"/>
      <c r="M159" s="168" t="s">
        <v>1</v>
      </c>
      <c r="N159" s="169" t="s">
        <v>35</v>
      </c>
      <c r="O159" s="153">
        <v>0</v>
      </c>
      <c r="P159" s="153">
        <f t="shared" si="31"/>
        <v>0</v>
      </c>
      <c r="Q159" s="153">
        <v>2.3E-2</v>
      </c>
      <c r="R159" s="153">
        <f t="shared" si="32"/>
        <v>12.96326</v>
      </c>
      <c r="S159" s="153">
        <v>0</v>
      </c>
      <c r="T159" s="154">
        <f t="shared" si="3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248</v>
      </c>
      <c r="AT159" s="155" t="s">
        <v>311</v>
      </c>
      <c r="AU159" s="155" t="s">
        <v>133</v>
      </c>
      <c r="AY159" s="14" t="s">
        <v>125</v>
      </c>
      <c r="BE159" s="156">
        <f t="shared" si="34"/>
        <v>0</v>
      </c>
      <c r="BF159" s="156">
        <f t="shared" si="35"/>
        <v>0</v>
      </c>
      <c r="BG159" s="156">
        <f t="shared" si="36"/>
        <v>0</v>
      </c>
      <c r="BH159" s="156">
        <f t="shared" si="37"/>
        <v>0</v>
      </c>
      <c r="BI159" s="156">
        <f t="shared" si="38"/>
        <v>0</v>
      </c>
      <c r="BJ159" s="14" t="s">
        <v>133</v>
      </c>
      <c r="BK159" s="156">
        <f t="shared" si="39"/>
        <v>0</v>
      </c>
      <c r="BL159" s="14" t="s">
        <v>182</v>
      </c>
      <c r="BM159" s="155" t="s">
        <v>364</v>
      </c>
    </row>
    <row r="160" spans="1:65" s="2" customFormat="1" ht="48.6" customHeight="1">
      <c r="A160" s="26"/>
      <c r="B160" s="144"/>
      <c r="C160" s="161" t="s">
        <v>7</v>
      </c>
      <c r="D160" s="161" t="s">
        <v>311</v>
      </c>
      <c r="E160" s="162" t="s">
        <v>365</v>
      </c>
      <c r="F160" s="163" t="s">
        <v>1877</v>
      </c>
      <c r="G160" s="164" t="s">
        <v>131</v>
      </c>
      <c r="H160" s="165">
        <v>281.81</v>
      </c>
      <c r="I160" s="165"/>
      <c r="J160" s="165">
        <f t="shared" si="30"/>
        <v>0</v>
      </c>
      <c r="K160" s="166"/>
      <c r="L160" s="167"/>
      <c r="M160" s="168" t="s">
        <v>1</v>
      </c>
      <c r="N160" s="169" t="s">
        <v>35</v>
      </c>
      <c r="O160" s="153">
        <v>0</v>
      </c>
      <c r="P160" s="153">
        <f t="shared" si="31"/>
        <v>0</v>
      </c>
      <c r="Q160" s="153">
        <v>1.84E-2</v>
      </c>
      <c r="R160" s="153">
        <f t="shared" si="32"/>
        <v>5.1853040000000004</v>
      </c>
      <c r="S160" s="153">
        <v>0</v>
      </c>
      <c r="T160" s="154">
        <f t="shared" si="3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248</v>
      </c>
      <c r="AT160" s="155" t="s">
        <v>311</v>
      </c>
      <c r="AU160" s="155" t="s">
        <v>133</v>
      </c>
      <c r="AY160" s="14" t="s">
        <v>125</v>
      </c>
      <c r="BE160" s="156">
        <f t="shared" si="34"/>
        <v>0</v>
      </c>
      <c r="BF160" s="156">
        <f t="shared" si="35"/>
        <v>0</v>
      </c>
      <c r="BG160" s="156">
        <f t="shared" si="36"/>
        <v>0</v>
      </c>
      <c r="BH160" s="156">
        <f t="shared" si="37"/>
        <v>0</v>
      </c>
      <c r="BI160" s="156">
        <f t="shared" si="38"/>
        <v>0</v>
      </c>
      <c r="BJ160" s="14" t="s">
        <v>133</v>
      </c>
      <c r="BK160" s="156">
        <f t="shared" si="39"/>
        <v>0</v>
      </c>
      <c r="BL160" s="14" t="s">
        <v>182</v>
      </c>
      <c r="BM160" s="155" t="s">
        <v>366</v>
      </c>
    </row>
    <row r="161" spans="1:65" s="2" customFormat="1" ht="24.15" customHeight="1">
      <c r="A161" s="26"/>
      <c r="B161" s="144"/>
      <c r="C161" s="145" t="s">
        <v>202</v>
      </c>
      <c r="D161" s="145" t="s">
        <v>128</v>
      </c>
      <c r="E161" s="146" t="s">
        <v>367</v>
      </c>
      <c r="F161" s="147" t="s">
        <v>368</v>
      </c>
      <c r="G161" s="148" t="s">
        <v>131</v>
      </c>
      <c r="H161" s="149">
        <v>351.64</v>
      </c>
      <c r="I161" s="149"/>
      <c r="J161" s="149">
        <f t="shared" si="30"/>
        <v>0</v>
      </c>
      <c r="K161" s="150"/>
      <c r="L161" s="27"/>
      <c r="M161" s="151" t="s">
        <v>1</v>
      </c>
      <c r="N161" s="152" t="s">
        <v>35</v>
      </c>
      <c r="O161" s="153">
        <v>0.214</v>
      </c>
      <c r="P161" s="153">
        <f t="shared" si="31"/>
        <v>75.250959999999992</v>
      </c>
      <c r="Q161" s="153">
        <v>0</v>
      </c>
      <c r="R161" s="153">
        <f t="shared" si="32"/>
        <v>0</v>
      </c>
      <c r="S161" s="153">
        <v>0</v>
      </c>
      <c r="T161" s="154">
        <f t="shared" si="3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182</v>
      </c>
      <c r="AT161" s="155" t="s">
        <v>128</v>
      </c>
      <c r="AU161" s="155" t="s">
        <v>133</v>
      </c>
      <c r="AY161" s="14" t="s">
        <v>125</v>
      </c>
      <c r="BE161" s="156">
        <f t="shared" si="34"/>
        <v>0</v>
      </c>
      <c r="BF161" s="156">
        <f t="shared" si="35"/>
        <v>0</v>
      </c>
      <c r="BG161" s="156">
        <f t="shared" si="36"/>
        <v>0</v>
      </c>
      <c r="BH161" s="156">
        <f t="shared" si="37"/>
        <v>0</v>
      </c>
      <c r="BI161" s="156">
        <f t="shared" si="38"/>
        <v>0</v>
      </c>
      <c r="BJ161" s="14" t="s">
        <v>133</v>
      </c>
      <c r="BK161" s="156">
        <f t="shared" si="39"/>
        <v>0</v>
      </c>
      <c r="BL161" s="14" t="s">
        <v>182</v>
      </c>
      <c r="BM161" s="155" t="s">
        <v>369</v>
      </c>
    </row>
    <row r="162" spans="1:65" s="2" customFormat="1" ht="48.6" customHeight="1">
      <c r="A162" s="26"/>
      <c r="B162" s="144"/>
      <c r="C162" s="161" t="s">
        <v>206</v>
      </c>
      <c r="D162" s="161" t="s">
        <v>311</v>
      </c>
      <c r="E162" s="162" t="s">
        <v>370</v>
      </c>
      <c r="F162" s="163" t="s">
        <v>1878</v>
      </c>
      <c r="G162" s="164" t="s">
        <v>131</v>
      </c>
      <c r="H162" s="165">
        <v>351.64</v>
      </c>
      <c r="I162" s="165"/>
      <c r="J162" s="165">
        <f t="shared" si="30"/>
        <v>0</v>
      </c>
      <c r="K162" s="166"/>
      <c r="L162" s="167"/>
      <c r="M162" s="168" t="s">
        <v>1</v>
      </c>
      <c r="N162" s="169" t="s">
        <v>35</v>
      </c>
      <c r="O162" s="153">
        <v>0</v>
      </c>
      <c r="P162" s="153">
        <f t="shared" si="31"/>
        <v>0</v>
      </c>
      <c r="Q162" s="153">
        <v>1E-3</v>
      </c>
      <c r="R162" s="153">
        <f t="shared" si="32"/>
        <v>0.35164000000000001</v>
      </c>
      <c r="S162" s="153">
        <v>0</v>
      </c>
      <c r="T162" s="154">
        <f t="shared" si="3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248</v>
      </c>
      <c r="AT162" s="155" t="s">
        <v>311</v>
      </c>
      <c r="AU162" s="155" t="s">
        <v>133</v>
      </c>
      <c r="AY162" s="14" t="s">
        <v>125</v>
      </c>
      <c r="BE162" s="156">
        <f t="shared" si="34"/>
        <v>0</v>
      </c>
      <c r="BF162" s="156">
        <f t="shared" si="35"/>
        <v>0</v>
      </c>
      <c r="BG162" s="156">
        <f t="shared" si="36"/>
        <v>0</v>
      </c>
      <c r="BH162" s="156">
        <f t="shared" si="37"/>
        <v>0</v>
      </c>
      <c r="BI162" s="156">
        <f t="shared" si="38"/>
        <v>0</v>
      </c>
      <c r="BJ162" s="14" t="s">
        <v>133</v>
      </c>
      <c r="BK162" s="156">
        <f t="shared" si="39"/>
        <v>0</v>
      </c>
      <c r="BL162" s="14" t="s">
        <v>182</v>
      </c>
      <c r="BM162" s="155" t="s">
        <v>371</v>
      </c>
    </row>
    <row r="163" spans="1:65" s="2" customFormat="1" ht="24.15" customHeight="1">
      <c r="A163" s="26"/>
      <c r="B163" s="144"/>
      <c r="C163" s="145" t="s">
        <v>210</v>
      </c>
      <c r="D163" s="145" t="s">
        <v>128</v>
      </c>
      <c r="E163" s="146" t="s">
        <v>372</v>
      </c>
      <c r="F163" s="147" t="s">
        <v>373</v>
      </c>
      <c r="G163" s="148" t="s">
        <v>230</v>
      </c>
      <c r="H163" s="149">
        <v>18.62</v>
      </c>
      <c r="I163" s="149"/>
      <c r="J163" s="149">
        <f t="shared" si="30"/>
        <v>0</v>
      </c>
      <c r="K163" s="150"/>
      <c r="L163" s="27"/>
      <c r="M163" s="151" t="s">
        <v>1</v>
      </c>
      <c r="N163" s="152" t="s">
        <v>35</v>
      </c>
      <c r="O163" s="153">
        <v>1.877</v>
      </c>
      <c r="P163" s="153">
        <f t="shared" si="31"/>
        <v>34.949739999999998</v>
      </c>
      <c r="Q163" s="153">
        <v>0</v>
      </c>
      <c r="R163" s="153">
        <f t="shared" si="32"/>
        <v>0</v>
      </c>
      <c r="S163" s="153">
        <v>0</v>
      </c>
      <c r="T163" s="154">
        <f t="shared" si="3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182</v>
      </c>
      <c r="AT163" s="155" t="s">
        <v>128</v>
      </c>
      <c r="AU163" s="155" t="s">
        <v>133</v>
      </c>
      <c r="AY163" s="14" t="s">
        <v>125</v>
      </c>
      <c r="BE163" s="156">
        <f t="shared" si="34"/>
        <v>0</v>
      </c>
      <c r="BF163" s="156">
        <f t="shared" si="35"/>
        <v>0</v>
      </c>
      <c r="BG163" s="156">
        <f t="shared" si="36"/>
        <v>0</v>
      </c>
      <c r="BH163" s="156">
        <f t="shared" si="37"/>
        <v>0</v>
      </c>
      <c r="BI163" s="156">
        <f t="shared" si="38"/>
        <v>0</v>
      </c>
      <c r="BJ163" s="14" t="s">
        <v>133</v>
      </c>
      <c r="BK163" s="156">
        <f t="shared" si="39"/>
        <v>0</v>
      </c>
      <c r="BL163" s="14" t="s">
        <v>182</v>
      </c>
      <c r="BM163" s="155" t="s">
        <v>374</v>
      </c>
    </row>
    <row r="164" spans="1:65" s="12" customFormat="1" ht="22.8" customHeight="1">
      <c r="B164" s="132"/>
      <c r="D164" s="133" t="s">
        <v>68</v>
      </c>
      <c r="E164" s="142" t="s">
        <v>375</v>
      </c>
      <c r="F164" s="142" t="s">
        <v>376</v>
      </c>
      <c r="J164" s="143">
        <f>BK164</f>
        <v>0</v>
      </c>
      <c r="L164" s="132"/>
      <c r="M164" s="136"/>
      <c r="N164" s="137"/>
      <c r="O164" s="137"/>
      <c r="P164" s="138">
        <f>SUM(P165:P183)</f>
        <v>141.2386075</v>
      </c>
      <c r="Q164" s="137"/>
      <c r="R164" s="138">
        <f>SUM(R165:R183)</f>
        <v>5.5317406</v>
      </c>
      <c r="S164" s="137"/>
      <c r="T164" s="139">
        <f>SUM(T165:T183)</f>
        <v>0.83680599999999994</v>
      </c>
      <c r="AR164" s="133" t="s">
        <v>133</v>
      </c>
      <c r="AT164" s="140" t="s">
        <v>68</v>
      </c>
      <c r="AU164" s="140" t="s">
        <v>77</v>
      </c>
      <c r="AY164" s="133" t="s">
        <v>125</v>
      </c>
      <c r="BK164" s="141">
        <f>SUM(BK165:BK183)</f>
        <v>0</v>
      </c>
    </row>
    <row r="165" spans="1:65" s="2" customFormat="1" ht="16.5" customHeight="1">
      <c r="A165" s="26"/>
      <c r="B165" s="144"/>
      <c r="C165" s="145" t="s">
        <v>214</v>
      </c>
      <c r="D165" s="145" t="s">
        <v>128</v>
      </c>
      <c r="E165" s="146" t="s">
        <v>377</v>
      </c>
      <c r="F165" s="147" t="s">
        <v>378</v>
      </c>
      <c r="G165" s="148" t="s">
        <v>131</v>
      </c>
      <c r="H165" s="149">
        <v>73.209999999999994</v>
      </c>
      <c r="I165" s="149"/>
      <c r="J165" s="149">
        <f t="shared" ref="J165:J183" si="40">ROUND(I165*H165,2)</f>
        <v>0</v>
      </c>
      <c r="K165" s="150"/>
      <c r="L165" s="27"/>
      <c r="M165" s="151" t="s">
        <v>1</v>
      </c>
      <c r="N165" s="152" t="s">
        <v>35</v>
      </c>
      <c r="O165" s="153">
        <v>0</v>
      </c>
      <c r="P165" s="153">
        <f t="shared" ref="P165:P183" si="41">O165*H165</f>
        <v>0</v>
      </c>
      <c r="Q165" s="153">
        <v>7.1000000000000002E-4</v>
      </c>
      <c r="R165" s="153">
        <f t="shared" ref="R165:R183" si="42">Q165*H165</f>
        <v>5.19791E-2</v>
      </c>
      <c r="S165" s="153">
        <v>0</v>
      </c>
      <c r="T165" s="154">
        <f t="shared" ref="T165:T183" si="43"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132</v>
      </c>
      <c r="AT165" s="155" t="s">
        <v>128</v>
      </c>
      <c r="AU165" s="155" t="s">
        <v>133</v>
      </c>
      <c r="AY165" s="14" t="s">
        <v>125</v>
      </c>
      <c r="BE165" s="156">
        <f t="shared" ref="BE165:BE183" si="44">IF(N165="základná",J165,0)</f>
        <v>0</v>
      </c>
      <c r="BF165" s="156">
        <f t="shared" ref="BF165:BF183" si="45">IF(N165="znížená",J165,0)</f>
        <v>0</v>
      </c>
      <c r="BG165" s="156">
        <f t="shared" ref="BG165:BG183" si="46">IF(N165="zákl. prenesená",J165,0)</f>
        <v>0</v>
      </c>
      <c r="BH165" s="156">
        <f t="shared" ref="BH165:BH183" si="47">IF(N165="zníž. prenesená",J165,0)</f>
        <v>0</v>
      </c>
      <c r="BI165" s="156">
        <f t="shared" ref="BI165:BI183" si="48">IF(N165="nulová",J165,0)</f>
        <v>0</v>
      </c>
      <c r="BJ165" s="14" t="s">
        <v>133</v>
      </c>
      <c r="BK165" s="156">
        <f t="shared" ref="BK165:BK183" si="49">ROUND(I165*H165,2)</f>
        <v>0</v>
      </c>
      <c r="BL165" s="14" t="s">
        <v>132</v>
      </c>
      <c r="BM165" s="155" t="s">
        <v>379</v>
      </c>
    </row>
    <row r="166" spans="1:65" s="2" customFormat="1" ht="24.15" customHeight="1">
      <c r="A166" s="26"/>
      <c r="B166" s="144"/>
      <c r="C166" s="145" t="s">
        <v>219</v>
      </c>
      <c r="D166" s="145" t="s">
        <v>128</v>
      </c>
      <c r="E166" s="146" t="s">
        <v>380</v>
      </c>
      <c r="F166" s="147" t="s">
        <v>381</v>
      </c>
      <c r="G166" s="148" t="s">
        <v>217</v>
      </c>
      <c r="H166" s="149">
        <v>6</v>
      </c>
      <c r="I166" s="149"/>
      <c r="J166" s="149">
        <f t="shared" si="40"/>
        <v>0</v>
      </c>
      <c r="K166" s="150"/>
      <c r="L166" s="27"/>
      <c r="M166" s="151" t="s">
        <v>1</v>
      </c>
      <c r="N166" s="152" t="s">
        <v>35</v>
      </c>
      <c r="O166" s="153">
        <v>0</v>
      </c>
      <c r="P166" s="153">
        <f t="shared" si="41"/>
        <v>0</v>
      </c>
      <c r="Q166" s="153">
        <v>6.0000000000000001E-3</v>
      </c>
      <c r="R166" s="153">
        <f t="shared" si="42"/>
        <v>3.6000000000000004E-2</v>
      </c>
      <c r="S166" s="153">
        <v>0</v>
      </c>
      <c r="T166" s="154">
        <f t="shared" si="4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132</v>
      </c>
      <c r="AT166" s="155" t="s">
        <v>128</v>
      </c>
      <c r="AU166" s="155" t="s">
        <v>133</v>
      </c>
      <c r="AY166" s="14" t="s">
        <v>125</v>
      </c>
      <c r="BE166" s="156">
        <f t="shared" si="44"/>
        <v>0</v>
      </c>
      <c r="BF166" s="156">
        <f t="shared" si="45"/>
        <v>0</v>
      </c>
      <c r="BG166" s="156">
        <f t="shared" si="46"/>
        <v>0</v>
      </c>
      <c r="BH166" s="156">
        <f t="shared" si="47"/>
        <v>0</v>
      </c>
      <c r="BI166" s="156">
        <f t="shared" si="48"/>
        <v>0</v>
      </c>
      <c r="BJ166" s="14" t="s">
        <v>133</v>
      </c>
      <c r="BK166" s="156">
        <f t="shared" si="49"/>
        <v>0</v>
      </c>
      <c r="BL166" s="14" t="s">
        <v>132</v>
      </c>
      <c r="BM166" s="155" t="s">
        <v>382</v>
      </c>
    </row>
    <row r="167" spans="1:65" s="2" customFormat="1" ht="24.15" customHeight="1">
      <c r="A167" s="26"/>
      <c r="B167" s="144"/>
      <c r="C167" s="145" t="s">
        <v>223</v>
      </c>
      <c r="D167" s="145" t="s">
        <v>128</v>
      </c>
      <c r="E167" s="146" t="s">
        <v>383</v>
      </c>
      <c r="F167" s="147" t="s">
        <v>384</v>
      </c>
      <c r="G167" s="148" t="s">
        <v>217</v>
      </c>
      <c r="H167" s="149">
        <v>3</v>
      </c>
      <c r="I167" s="149"/>
      <c r="J167" s="149">
        <f t="shared" si="40"/>
        <v>0</v>
      </c>
      <c r="K167" s="150"/>
      <c r="L167" s="27"/>
      <c r="M167" s="151" t="s">
        <v>1</v>
      </c>
      <c r="N167" s="152" t="s">
        <v>35</v>
      </c>
      <c r="O167" s="153">
        <v>0</v>
      </c>
      <c r="P167" s="153">
        <f t="shared" si="41"/>
        <v>0</v>
      </c>
      <c r="Q167" s="153">
        <v>6.0000000000000001E-3</v>
      </c>
      <c r="R167" s="153">
        <f t="shared" si="42"/>
        <v>1.8000000000000002E-2</v>
      </c>
      <c r="S167" s="153">
        <v>0</v>
      </c>
      <c r="T167" s="154">
        <f t="shared" si="4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132</v>
      </c>
      <c r="AT167" s="155" t="s">
        <v>128</v>
      </c>
      <c r="AU167" s="155" t="s">
        <v>133</v>
      </c>
      <c r="AY167" s="14" t="s">
        <v>125</v>
      </c>
      <c r="BE167" s="156">
        <f t="shared" si="44"/>
        <v>0</v>
      </c>
      <c r="BF167" s="156">
        <f t="shared" si="45"/>
        <v>0</v>
      </c>
      <c r="BG167" s="156">
        <f t="shared" si="46"/>
        <v>0</v>
      </c>
      <c r="BH167" s="156">
        <f t="shared" si="47"/>
        <v>0</v>
      </c>
      <c r="BI167" s="156">
        <f t="shared" si="48"/>
        <v>0</v>
      </c>
      <c r="BJ167" s="14" t="s">
        <v>133</v>
      </c>
      <c r="BK167" s="156">
        <f t="shared" si="49"/>
        <v>0</v>
      </c>
      <c r="BL167" s="14" t="s">
        <v>132</v>
      </c>
      <c r="BM167" s="155" t="s">
        <v>385</v>
      </c>
    </row>
    <row r="168" spans="1:65" s="2" customFormat="1" ht="33" customHeight="1">
      <c r="A168" s="26"/>
      <c r="B168" s="144"/>
      <c r="C168" s="145" t="s">
        <v>227</v>
      </c>
      <c r="D168" s="145" t="s">
        <v>128</v>
      </c>
      <c r="E168" s="146" t="s">
        <v>386</v>
      </c>
      <c r="F168" s="147" t="s">
        <v>387</v>
      </c>
      <c r="G168" s="148" t="s">
        <v>193</v>
      </c>
      <c r="H168" s="149">
        <v>165.7</v>
      </c>
      <c r="I168" s="149"/>
      <c r="J168" s="149">
        <f t="shared" si="40"/>
        <v>0</v>
      </c>
      <c r="K168" s="150"/>
      <c r="L168" s="27"/>
      <c r="M168" s="151" t="s">
        <v>1</v>
      </c>
      <c r="N168" s="152" t="s">
        <v>35</v>
      </c>
      <c r="O168" s="153">
        <v>4.7E-2</v>
      </c>
      <c r="P168" s="153">
        <f t="shared" si="41"/>
        <v>7.7878999999999996</v>
      </c>
      <c r="Q168" s="153">
        <v>0</v>
      </c>
      <c r="R168" s="153">
        <f t="shared" si="42"/>
        <v>0</v>
      </c>
      <c r="S168" s="153">
        <v>2.98E-3</v>
      </c>
      <c r="T168" s="154">
        <f t="shared" si="43"/>
        <v>0.49378599999999995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182</v>
      </c>
      <c r="AT168" s="155" t="s">
        <v>128</v>
      </c>
      <c r="AU168" s="155" t="s">
        <v>133</v>
      </c>
      <c r="AY168" s="14" t="s">
        <v>125</v>
      </c>
      <c r="BE168" s="156">
        <f t="shared" si="44"/>
        <v>0</v>
      </c>
      <c r="BF168" s="156">
        <f t="shared" si="45"/>
        <v>0</v>
      </c>
      <c r="BG168" s="156">
        <f t="shared" si="46"/>
        <v>0</v>
      </c>
      <c r="BH168" s="156">
        <f t="shared" si="47"/>
        <v>0</v>
      </c>
      <c r="BI168" s="156">
        <f t="shared" si="48"/>
        <v>0</v>
      </c>
      <c r="BJ168" s="14" t="s">
        <v>133</v>
      </c>
      <c r="BK168" s="156">
        <f t="shared" si="49"/>
        <v>0</v>
      </c>
      <c r="BL168" s="14" t="s">
        <v>182</v>
      </c>
      <c r="BM168" s="155" t="s">
        <v>388</v>
      </c>
    </row>
    <row r="169" spans="1:65" s="2" customFormat="1" ht="33" customHeight="1">
      <c r="A169" s="26"/>
      <c r="B169" s="144"/>
      <c r="C169" s="145" t="s">
        <v>232</v>
      </c>
      <c r="D169" s="145" t="s">
        <v>128</v>
      </c>
      <c r="E169" s="146" t="s">
        <v>389</v>
      </c>
      <c r="F169" s="147" t="s">
        <v>390</v>
      </c>
      <c r="G169" s="148" t="s">
        <v>193</v>
      </c>
      <c r="H169" s="149">
        <v>43</v>
      </c>
      <c r="I169" s="149"/>
      <c r="J169" s="149">
        <f t="shared" si="40"/>
        <v>0</v>
      </c>
      <c r="K169" s="150"/>
      <c r="L169" s="27"/>
      <c r="M169" s="151" t="s">
        <v>1</v>
      </c>
      <c r="N169" s="152" t="s">
        <v>35</v>
      </c>
      <c r="O169" s="153">
        <v>6.6000000000000003E-2</v>
      </c>
      <c r="P169" s="153">
        <f t="shared" si="41"/>
        <v>2.8380000000000001</v>
      </c>
      <c r="Q169" s="153">
        <v>0</v>
      </c>
      <c r="R169" s="153">
        <f t="shared" si="42"/>
        <v>0</v>
      </c>
      <c r="S169" s="153">
        <v>3.8999999999999998E-3</v>
      </c>
      <c r="T169" s="154">
        <f t="shared" si="43"/>
        <v>0.16769999999999999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182</v>
      </c>
      <c r="AT169" s="155" t="s">
        <v>128</v>
      </c>
      <c r="AU169" s="155" t="s">
        <v>133</v>
      </c>
      <c r="AY169" s="14" t="s">
        <v>125</v>
      </c>
      <c r="BE169" s="156">
        <f t="shared" si="44"/>
        <v>0</v>
      </c>
      <c r="BF169" s="156">
        <f t="shared" si="45"/>
        <v>0</v>
      </c>
      <c r="BG169" s="156">
        <f t="shared" si="46"/>
        <v>0</v>
      </c>
      <c r="BH169" s="156">
        <f t="shared" si="47"/>
        <v>0</v>
      </c>
      <c r="BI169" s="156">
        <f t="shared" si="48"/>
        <v>0</v>
      </c>
      <c r="BJ169" s="14" t="s">
        <v>133</v>
      </c>
      <c r="BK169" s="156">
        <f t="shared" si="49"/>
        <v>0</v>
      </c>
      <c r="BL169" s="14" t="s">
        <v>182</v>
      </c>
      <c r="BM169" s="155" t="s">
        <v>391</v>
      </c>
    </row>
    <row r="170" spans="1:65" s="2" customFormat="1" ht="21.75" customHeight="1">
      <c r="A170" s="26"/>
      <c r="B170" s="144"/>
      <c r="C170" s="145" t="s">
        <v>236</v>
      </c>
      <c r="D170" s="145" t="s">
        <v>128</v>
      </c>
      <c r="E170" s="146" t="s">
        <v>392</v>
      </c>
      <c r="F170" s="147" t="s">
        <v>393</v>
      </c>
      <c r="G170" s="148" t="s">
        <v>217</v>
      </c>
      <c r="H170" s="149">
        <v>108</v>
      </c>
      <c r="I170" s="149"/>
      <c r="J170" s="149">
        <f t="shared" si="40"/>
        <v>0</v>
      </c>
      <c r="K170" s="150"/>
      <c r="L170" s="27"/>
      <c r="M170" s="151" t="s">
        <v>1</v>
      </c>
      <c r="N170" s="152" t="s">
        <v>35</v>
      </c>
      <c r="O170" s="153">
        <v>4.7E-2</v>
      </c>
      <c r="P170" s="153">
        <f t="shared" si="41"/>
        <v>5.0759999999999996</v>
      </c>
      <c r="Q170" s="153">
        <v>0</v>
      </c>
      <c r="R170" s="153">
        <f t="shared" si="42"/>
        <v>0</v>
      </c>
      <c r="S170" s="153">
        <v>9.0000000000000006E-5</v>
      </c>
      <c r="T170" s="154">
        <f t="shared" si="43"/>
        <v>9.7200000000000012E-3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182</v>
      </c>
      <c r="AT170" s="155" t="s">
        <v>128</v>
      </c>
      <c r="AU170" s="155" t="s">
        <v>133</v>
      </c>
      <c r="AY170" s="14" t="s">
        <v>125</v>
      </c>
      <c r="BE170" s="156">
        <f t="shared" si="44"/>
        <v>0</v>
      </c>
      <c r="BF170" s="156">
        <f t="shared" si="45"/>
        <v>0</v>
      </c>
      <c r="BG170" s="156">
        <f t="shared" si="46"/>
        <v>0</v>
      </c>
      <c r="BH170" s="156">
        <f t="shared" si="47"/>
        <v>0</v>
      </c>
      <c r="BI170" s="156">
        <f t="shared" si="48"/>
        <v>0</v>
      </c>
      <c r="BJ170" s="14" t="s">
        <v>133</v>
      </c>
      <c r="BK170" s="156">
        <f t="shared" si="49"/>
        <v>0</v>
      </c>
      <c r="BL170" s="14" t="s">
        <v>182</v>
      </c>
      <c r="BM170" s="155" t="s">
        <v>394</v>
      </c>
    </row>
    <row r="171" spans="1:65" s="2" customFormat="1" ht="37.799999999999997" customHeight="1">
      <c r="A171" s="26"/>
      <c r="B171" s="144"/>
      <c r="C171" s="145" t="s">
        <v>240</v>
      </c>
      <c r="D171" s="145" t="s">
        <v>128</v>
      </c>
      <c r="E171" s="146" t="s">
        <v>395</v>
      </c>
      <c r="F171" s="147" t="s">
        <v>396</v>
      </c>
      <c r="G171" s="148" t="s">
        <v>193</v>
      </c>
      <c r="H171" s="149">
        <v>96.25</v>
      </c>
      <c r="I171" s="149"/>
      <c r="J171" s="149">
        <f t="shared" si="40"/>
        <v>0</v>
      </c>
      <c r="K171" s="150"/>
      <c r="L171" s="27"/>
      <c r="M171" s="151" t="s">
        <v>1</v>
      </c>
      <c r="N171" s="152" t="s">
        <v>35</v>
      </c>
      <c r="O171" s="153">
        <v>0.89695000000000003</v>
      </c>
      <c r="P171" s="153">
        <f t="shared" si="41"/>
        <v>86.331437500000007</v>
      </c>
      <c r="Q171" s="153">
        <v>3.0699999999999998E-3</v>
      </c>
      <c r="R171" s="153">
        <f t="shared" si="42"/>
        <v>0.29548749999999996</v>
      </c>
      <c r="S171" s="153">
        <v>0</v>
      </c>
      <c r="T171" s="154">
        <f t="shared" si="4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182</v>
      </c>
      <c r="AT171" s="155" t="s">
        <v>128</v>
      </c>
      <c r="AU171" s="155" t="s">
        <v>133</v>
      </c>
      <c r="AY171" s="14" t="s">
        <v>125</v>
      </c>
      <c r="BE171" s="156">
        <f t="shared" si="44"/>
        <v>0</v>
      </c>
      <c r="BF171" s="156">
        <f t="shared" si="45"/>
        <v>0</v>
      </c>
      <c r="BG171" s="156">
        <f t="shared" si="46"/>
        <v>0</v>
      </c>
      <c r="BH171" s="156">
        <f t="shared" si="47"/>
        <v>0</v>
      </c>
      <c r="BI171" s="156">
        <f t="shared" si="48"/>
        <v>0</v>
      </c>
      <c r="BJ171" s="14" t="s">
        <v>133</v>
      </c>
      <c r="BK171" s="156">
        <f t="shared" si="49"/>
        <v>0</v>
      </c>
      <c r="BL171" s="14" t="s">
        <v>182</v>
      </c>
      <c r="BM171" s="155" t="s">
        <v>397</v>
      </c>
    </row>
    <row r="172" spans="1:65" s="2" customFormat="1" ht="24.15" customHeight="1">
      <c r="A172" s="26"/>
      <c r="B172" s="144"/>
      <c r="C172" s="145" t="s">
        <v>244</v>
      </c>
      <c r="D172" s="145" t="s">
        <v>128</v>
      </c>
      <c r="E172" s="146" t="s">
        <v>398</v>
      </c>
      <c r="F172" s="147" t="s">
        <v>399</v>
      </c>
      <c r="G172" s="148" t="s">
        <v>193</v>
      </c>
      <c r="H172" s="149">
        <v>22.55</v>
      </c>
      <c r="I172" s="149"/>
      <c r="J172" s="149">
        <f t="shared" si="40"/>
        <v>0</v>
      </c>
      <c r="K172" s="150"/>
      <c r="L172" s="27"/>
      <c r="M172" s="151" t="s">
        <v>1</v>
      </c>
      <c r="N172" s="152" t="s">
        <v>35</v>
      </c>
      <c r="O172" s="153">
        <v>0</v>
      </c>
      <c r="P172" s="153">
        <f t="shared" si="41"/>
        <v>0</v>
      </c>
      <c r="Q172" s="153">
        <v>0.11600000000000001</v>
      </c>
      <c r="R172" s="153">
        <f t="shared" si="42"/>
        <v>2.6158000000000001</v>
      </c>
      <c r="S172" s="153">
        <v>0</v>
      </c>
      <c r="T172" s="154">
        <f t="shared" si="4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132</v>
      </c>
      <c r="AT172" s="155" t="s">
        <v>128</v>
      </c>
      <c r="AU172" s="155" t="s">
        <v>133</v>
      </c>
      <c r="AY172" s="14" t="s">
        <v>125</v>
      </c>
      <c r="BE172" s="156">
        <f t="shared" si="44"/>
        <v>0</v>
      </c>
      <c r="BF172" s="156">
        <f t="shared" si="45"/>
        <v>0</v>
      </c>
      <c r="BG172" s="156">
        <f t="shared" si="46"/>
        <v>0</v>
      </c>
      <c r="BH172" s="156">
        <f t="shared" si="47"/>
        <v>0</v>
      </c>
      <c r="BI172" s="156">
        <f t="shared" si="48"/>
        <v>0</v>
      </c>
      <c r="BJ172" s="14" t="s">
        <v>133</v>
      </c>
      <c r="BK172" s="156">
        <f t="shared" si="49"/>
        <v>0</v>
      </c>
      <c r="BL172" s="14" t="s">
        <v>132</v>
      </c>
      <c r="BM172" s="155" t="s">
        <v>400</v>
      </c>
    </row>
    <row r="173" spans="1:65" s="2" customFormat="1" ht="24.15" customHeight="1">
      <c r="A173" s="26"/>
      <c r="B173" s="144"/>
      <c r="C173" s="145" t="s">
        <v>248</v>
      </c>
      <c r="D173" s="145" t="s">
        <v>128</v>
      </c>
      <c r="E173" s="146" t="s">
        <v>401</v>
      </c>
      <c r="F173" s="147" t="s">
        <v>402</v>
      </c>
      <c r="G173" s="148" t="s">
        <v>193</v>
      </c>
      <c r="H173" s="149">
        <v>116.4</v>
      </c>
      <c r="I173" s="149"/>
      <c r="J173" s="149">
        <f t="shared" si="40"/>
        <v>0</v>
      </c>
      <c r="K173" s="150"/>
      <c r="L173" s="27"/>
      <c r="M173" s="151" t="s">
        <v>1</v>
      </c>
      <c r="N173" s="152" t="s">
        <v>35</v>
      </c>
      <c r="O173" s="153">
        <v>7.4999999999999997E-2</v>
      </c>
      <c r="P173" s="153">
        <f t="shared" si="41"/>
        <v>8.73</v>
      </c>
      <c r="Q173" s="153">
        <v>0</v>
      </c>
      <c r="R173" s="153">
        <f t="shared" si="42"/>
        <v>0</v>
      </c>
      <c r="S173" s="153">
        <v>1.3500000000000001E-3</v>
      </c>
      <c r="T173" s="154">
        <f t="shared" si="43"/>
        <v>0.15714000000000003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182</v>
      </c>
      <c r="AT173" s="155" t="s">
        <v>128</v>
      </c>
      <c r="AU173" s="155" t="s">
        <v>133</v>
      </c>
      <c r="AY173" s="14" t="s">
        <v>125</v>
      </c>
      <c r="BE173" s="156">
        <f t="shared" si="44"/>
        <v>0</v>
      </c>
      <c r="BF173" s="156">
        <f t="shared" si="45"/>
        <v>0</v>
      </c>
      <c r="BG173" s="156">
        <f t="shared" si="46"/>
        <v>0</v>
      </c>
      <c r="BH173" s="156">
        <f t="shared" si="47"/>
        <v>0</v>
      </c>
      <c r="BI173" s="156">
        <f t="shared" si="48"/>
        <v>0</v>
      </c>
      <c r="BJ173" s="14" t="s">
        <v>133</v>
      </c>
      <c r="BK173" s="156">
        <f t="shared" si="49"/>
        <v>0</v>
      </c>
      <c r="BL173" s="14" t="s">
        <v>182</v>
      </c>
      <c r="BM173" s="155" t="s">
        <v>403</v>
      </c>
    </row>
    <row r="174" spans="1:65" s="2" customFormat="1" ht="24.15" customHeight="1">
      <c r="A174" s="26"/>
      <c r="B174" s="144"/>
      <c r="C174" s="145" t="s">
        <v>252</v>
      </c>
      <c r="D174" s="145" t="s">
        <v>128</v>
      </c>
      <c r="E174" s="146" t="s">
        <v>404</v>
      </c>
      <c r="F174" s="147" t="s">
        <v>405</v>
      </c>
      <c r="G174" s="148" t="s">
        <v>193</v>
      </c>
      <c r="H174" s="149">
        <v>147.19999999999999</v>
      </c>
      <c r="I174" s="149"/>
      <c r="J174" s="149">
        <f t="shared" si="40"/>
        <v>0</v>
      </c>
      <c r="K174" s="150"/>
      <c r="L174" s="27"/>
      <c r="M174" s="151" t="s">
        <v>1</v>
      </c>
      <c r="N174" s="152" t="s">
        <v>35</v>
      </c>
      <c r="O174" s="153">
        <v>0</v>
      </c>
      <c r="P174" s="153">
        <f t="shared" si="41"/>
        <v>0</v>
      </c>
      <c r="Q174" s="153">
        <v>5.0000000000000001E-4</v>
      </c>
      <c r="R174" s="153">
        <f t="shared" si="42"/>
        <v>7.3599999999999999E-2</v>
      </c>
      <c r="S174" s="153">
        <v>0</v>
      </c>
      <c r="T174" s="154">
        <f t="shared" si="4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132</v>
      </c>
      <c r="AT174" s="155" t="s">
        <v>128</v>
      </c>
      <c r="AU174" s="155" t="s">
        <v>133</v>
      </c>
      <c r="AY174" s="14" t="s">
        <v>125</v>
      </c>
      <c r="BE174" s="156">
        <f t="shared" si="44"/>
        <v>0</v>
      </c>
      <c r="BF174" s="156">
        <f t="shared" si="45"/>
        <v>0</v>
      </c>
      <c r="BG174" s="156">
        <f t="shared" si="46"/>
        <v>0</v>
      </c>
      <c r="BH174" s="156">
        <f t="shared" si="47"/>
        <v>0</v>
      </c>
      <c r="BI174" s="156">
        <f t="shared" si="48"/>
        <v>0</v>
      </c>
      <c r="BJ174" s="14" t="s">
        <v>133</v>
      </c>
      <c r="BK174" s="156">
        <f t="shared" si="49"/>
        <v>0</v>
      </c>
      <c r="BL174" s="14" t="s">
        <v>132</v>
      </c>
      <c r="BM174" s="155" t="s">
        <v>406</v>
      </c>
    </row>
    <row r="175" spans="1:65" s="2" customFormat="1" ht="24.15" customHeight="1">
      <c r="A175" s="26"/>
      <c r="B175" s="144"/>
      <c r="C175" s="145" t="s">
        <v>258</v>
      </c>
      <c r="D175" s="145" t="s">
        <v>128</v>
      </c>
      <c r="E175" s="146" t="s">
        <v>407</v>
      </c>
      <c r="F175" s="147" t="s">
        <v>408</v>
      </c>
      <c r="G175" s="148" t="s">
        <v>193</v>
      </c>
      <c r="H175" s="149">
        <v>84.9</v>
      </c>
      <c r="I175" s="149"/>
      <c r="J175" s="149">
        <f t="shared" si="40"/>
        <v>0</v>
      </c>
      <c r="K175" s="150"/>
      <c r="L175" s="27"/>
      <c r="M175" s="151" t="s">
        <v>1</v>
      </c>
      <c r="N175" s="152" t="s">
        <v>35</v>
      </c>
      <c r="O175" s="153">
        <v>0</v>
      </c>
      <c r="P175" s="153">
        <f t="shared" si="41"/>
        <v>0</v>
      </c>
      <c r="Q175" s="153">
        <v>1.6999999999999999E-3</v>
      </c>
      <c r="R175" s="153">
        <f t="shared" si="42"/>
        <v>0.14433000000000001</v>
      </c>
      <c r="S175" s="153">
        <v>0</v>
      </c>
      <c r="T175" s="154">
        <f t="shared" si="4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132</v>
      </c>
      <c r="AT175" s="155" t="s">
        <v>128</v>
      </c>
      <c r="AU175" s="155" t="s">
        <v>133</v>
      </c>
      <c r="AY175" s="14" t="s">
        <v>125</v>
      </c>
      <c r="BE175" s="156">
        <f t="shared" si="44"/>
        <v>0</v>
      </c>
      <c r="BF175" s="156">
        <f t="shared" si="45"/>
        <v>0</v>
      </c>
      <c r="BG175" s="156">
        <f t="shared" si="46"/>
        <v>0</v>
      </c>
      <c r="BH175" s="156">
        <f t="shared" si="47"/>
        <v>0</v>
      </c>
      <c r="BI175" s="156">
        <f t="shared" si="48"/>
        <v>0</v>
      </c>
      <c r="BJ175" s="14" t="s">
        <v>133</v>
      </c>
      <c r="BK175" s="156">
        <f t="shared" si="49"/>
        <v>0</v>
      </c>
      <c r="BL175" s="14" t="s">
        <v>132</v>
      </c>
      <c r="BM175" s="155" t="s">
        <v>409</v>
      </c>
    </row>
    <row r="176" spans="1:65" s="2" customFormat="1" ht="24.15" customHeight="1">
      <c r="A176" s="26"/>
      <c r="B176" s="144"/>
      <c r="C176" s="145" t="s">
        <v>266</v>
      </c>
      <c r="D176" s="145" t="s">
        <v>128</v>
      </c>
      <c r="E176" s="146" t="s">
        <v>410</v>
      </c>
      <c r="F176" s="147" t="s">
        <v>411</v>
      </c>
      <c r="G176" s="148" t="s">
        <v>193</v>
      </c>
      <c r="H176" s="149">
        <v>91.2</v>
      </c>
      <c r="I176" s="149"/>
      <c r="J176" s="149">
        <f t="shared" si="40"/>
        <v>0</v>
      </c>
      <c r="K176" s="150"/>
      <c r="L176" s="27"/>
      <c r="M176" s="151" t="s">
        <v>1</v>
      </c>
      <c r="N176" s="152" t="s">
        <v>35</v>
      </c>
      <c r="O176" s="153">
        <v>0</v>
      </c>
      <c r="P176" s="153">
        <f t="shared" si="41"/>
        <v>0</v>
      </c>
      <c r="Q176" s="153">
        <v>2.4399999999999999E-3</v>
      </c>
      <c r="R176" s="153">
        <f t="shared" si="42"/>
        <v>0.222528</v>
      </c>
      <c r="S176" s="153">
        <v>0</v>
      </c>
      <c r="T176" s="154">
        <f t="shared" si="4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132</v>
      </c>
      <c r="AT176" s="155" t="s">
        <v>128</v>
      </c>
      <c r="AU176" s="155" t="s">
        <v>133</v>
      </c>
      <c r="AY176" s="14" t="s">
        <v>125</v>
      </c>
      <c r="BE176" s="156">
        <f t="shared" si="44"/>
        <v>0</v>
      </c>
      <c r="BF176" s="156">
        <f t="shared" si="45"/>
        <v>0</v>
      </c>
      <c r="BG176" s="156">
        <f t="shared" si="46"/>
        <v>0</v>
      </c>
      <c r="BH176" s="156">
        <f t="shared" si="47"/>
        <v>0</v>
      </c>
      <c r="BI176" s="156">
        <f t="shared" si="48"/>
        <v>0</v>
      </c>
      <c r="BJ176" s="14" t="s">
        <v>133</v>
      </c>
      <c r="BK176" s="156">
        <f t="shared" si="49"/>
        <v>0</v>
      </c>
      <c r="BL176" s="14" t="s">
        <v>132</v>
      </c>
      <c r="BM176" s="155" t="s">
        <v>412</v>
      </c>
    </row>
    <row r="177" spans="1:65" s="2" customFormat="1" ht="24.15" customHeight="1">
      <c r="A177" s="26"/>
      <c r="B177" s="144"/>
      <c r="C177" s="145" t="s">
        <v>270</v>
      </c>
      <c r="D177" s="145" t="s">
        <v>128</v>
      </c>
      <c r="E177" s="146" t="s">
        <v>413</v>
      </c>
      <c r="F177" s="147" t="s">
        <v>414</v>
      </c>
      <c r="G177" s="148" t="s">
        <v>193</v>
      </c>
      <c r="H177" s="149">
        <v>243.9</v>
      </c>
      <c r="I177" s="149"/>
      <c r="J177" s="149">
        <f t="shared" si="40"/>
        <v>0</v>
      </c>
      <c r="K177" s="150"/>
      <c r="L177" s="27"/>
      <c r="M177" s="151" t="s">
        <v>1</v>
      </c>
      <c r="N177" s="152" t="s">
        <v>35</v>
      </c>
      <c r="O177" s="153">
        <v>0</v>
      </c>
      <c r="P177" s="153">
        <f t="shared" si="41"/>
        <v>0</v>
      </c>
      <c r="Q177" s="153">
        <v>4.4000000000000002E-4</v>
      </c>
      <c r="R177" s="153">
        <f t="shared" si="42"/>
        <v>0.10731600000000001</v>
      </c>
      <c r="S177" s="153">
        <v>0</v>
      </c>
      <c r="T177" s="154">
        <f t="shared" si="4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132</v>
      </c>
      <c r="AT177" s="155" t="s">
        <v>128</v>
      </c>
      <c r="AU177" s="155" t="s">
        <v>133</v>
      </c>
      <c r="AY177" s="14" t="s">
        <v>125</v>
      </c>
      <c r="BE177" s="156">
        <f t="shared" si="44"/>
        <v>0</v>
      </c>
      <c r="BF177" s="156">
        <f t="shared" si="45"/>
        <v>0</v>
      </c>
      <c r="BG177" s="156">
        <f t="shared" si="46"/>
        <v>0</v>
      </c>
      <c r="BH177" s="156">
        <f t="shared" si="47"/>
        <v>0</v>
      </c>
      <c r="BI177" s="156">
        <f t="shared" si="48"/>
        <v>0</v>
      </c>
      <c r="BJ177" s="14" t="s">
        <v>133</v>
      </c>
      <c r="BK177" s="156">
        <f t="shared" si="49"/>
        <v>0</v>
      </c>
      <c r="BL177" s="14" t="s">
        <v>132</v>
      </c>
      <c r="BM177" s="155" t="s">
        <v>415</v>
      </c>
    </row>
    <row r="178" spans="1:65" s="2" customFormat="1" ht="24.15" customHeight="1">
      <c r="A178" s="26"/>
      <c r="B178" s="144"/>
      <c r="C178" s="145" t="s">
        <v>274</v>
      </c>
      <c r="D178" s="145" t="s">
        <v>128</v>
      </c>
      <c r="E178" s="146" t="s">
        <v>416</v>
      </c>
      <c r="F178" s="147" t="s">
        <v>417</v>
      </c>
      <c r="G178" s="148" t="s">
        <v>193</v>
      </c>
      <c r="H178" s="149">
        <v>94</v>
      </c>
      <c r="I178" s="149"/>
      <c r="J178" s="149">
        <f t="shared" si="40"/>
        <v>0</v>
      </c>
      <c r="K178" s="150"/>
      <c r="L178" s="27"/>
      <c r="M178" s="151" t="s">
        <v>1</v>
      </c>
      <c r="N178" s="152" t="s">
        <v>35</v>
      </c>
      <c r="O178" s="153">
        <v>5.6000000000000001E-2</v>
      </c>
      <c r="P178" s="153">
        <f t="shared" si="41"/>
        <v>5.2640000000000002</v>
      </c>
      <c r="Q178" s="153">
        <v>0</v>
      </c>
      <c r="R178" s="153">
        <f t="shared" si="42"/>
        <v>0</v>
      </c>
      <c r="S178" s="153">
        <v>9.0000000000000006E-5</v>
      </c>
      <c r="T178" s="154">
        <f t="shared" si="43"/>
        <v>8.4600000000000005E-3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182</v>
      </c>
      <c r="AT178" s="155" t="s">
        <v>128</v>
      </c>
      <c r="AU178" s="155" t="s">
        <v>133</v>
      </c>
      <c r="AY178" s="14" t="s">
        <v>125</v>
      </c>
      <c r="BE178" s="156">
        <f t="shared" si="44"/>
        <v>0</v>
      </c>
      <c r="BF178" s="156">
        <f t="shared" si="45"/>
        <v>0</v>
      </c>
      <c r="BG178" s="156">
        <f t="shared" si="46"/>
        <v>0</v>
      </c>
      <c r="BH178" s="156">
        <f t="shared" si="47"/>
        <v>0</v>
      </c>
      <c r="BI178" s="156">
        <f t="shared" si="48"/>
        <v>0</v>
      </c>
      <c r="BJ178" s="14" t="s">
        <v>133</v>
      </c>
      <c r="BK178" s="156">
        <f t="shared" si="49"/>
        <v>0</v>
      </c>
      <c r="BL178" s="14" t="s">
        <v>182</v>
      </c>
      <c r="BM178" s="155" t="s">
        <v>418</v>
      </c>
    </row>
    <row r="179" spans="1:65" s="2" customFormat="1" ht="24.15" customHeight="1">
      <c r="A179" s="26"/>
      <c r="B179" s="144"/>
      <c r="C179" s="145" t="s">
        <v>419</v>
      </c>
      <c r="D179" s="145" t="s">
        <v>128</v>
      </c>
      <c r="E179" s="146" t="s">
        <v>420</v>
      </c>
      <c r="F179" s="147" t="s">
        <v>421</v>
      </c>
      <c r="G179" s="148" t="s">
        <v>193</v>
      </c>
      <c r="H179" s="149">
        <v>32</v>
      </c>
      <c r="I179" s="149"/>
      <c r="J179" s="149">
        <f t="shared" si="40"/>
        <v>0</v>
      </c>
      <c r="K179" s="150"/>
      <c r="L179" s="27"/>
      <c r="M179" s="151" t="s">
        <v>1</v>
      </c>
      <c r="N179" s="152" t="s">
        <v>35</v>
      </c>
      <c r="O179" s="153">
        <v>0</v>
      </c>
      <c r="P179" s="153">
        <f t="shared" si="41"/>
        <v>0</v>
      </c>
      <c r="Q179" s="153">
        <v>8.5000000000000006E-3</v>
      </c>
      <c r="R179" s="153">
        <f t="shared" si="42"/>
        <v>0.27200000000000002</v>
      </c>
      <c r="S179" s="153">
        <v>0</v>
      </c>
      <c r="T179" s="154">
        <f t="shared" si="4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132</v>
      </c>
      <c r="AT179" s="155" t="s">
        <v>128</v>
      </c>
      <c r="AU179" s="155" t="s">
        <v>133</v>
      </c>
      <c r="AY179" s="14" t="s">
        <v>125</v>
      </c>
      <c r="BE179" s="156">
        <f t="shared" si="44"/>
        <v>0</v>
      </c>
      <c r="BF179" s="156">
        <f t="shared" si="45"/>
        <v>0</v>
      </c>
      <c r="BG179" s="156">
        <f t="shared" si="46"/>
        <v>0</v>
      </c>
      <c r="BH179" s="156">
        <f t="shared" si="47"/>
        <v>0</v>
      </c>
      <c r="BI179" s="156">
        <f t="shared" si="48"/>
        <v>0</v>
      </c>
      <c r="BJ179" s="14" t="s">
        <v>133</v>
      </c>
      <c r="BK179" s="156">
        <f t="shared" si="49"/>
        <v>0</v>
      </c>
      <c r="BL179" s="14" t="s">
        <v>132</v>
      </c>
      <c r="BM179" s="155" t="s">
        <v>422</v>
      </c>
    </row>
    <row r="180" spans="1:65" s="2" customFormat="1" ht="24.15" customHeight="1">
      <c r="A180" s="26"/>
      <c r="B180" s="144"/>
      <c r="C180" s="145" t="s">
        <v>423</v>
      </c>
      <c r="D180" s="145" t="s">
        <v>128</v>
      </c>
      <c r="E180" s="146" t="s">
        <v>424</v>
      </c>
      <c r="F180" s="147" t="s">
        <v>425</v>
      </c>
      <c r="G180" s="148" t="s">
        <v>193</v>
      </c>
      <c r="H180" s="149">
        <v>12.6</v>
      </c>
      <c r="I180" s="149"/>
      <c r="J180" s="149">
        <f t="shared" si="40"/>
        <v>0</v>
      </c>
      <c r="K180" s="150"/>
      <c r="L180" s="27"/>
      <c r="M180" s="151" t="s">
        <v>1</v>
      </c>
      <c r="N180" s="152" t="s">
        <v>35</v>
      </c>
      <c r="O180" s="153">
        <v>0</v>
      </c>
      <c r="P180" s="153">
        <f t="shared" si="41"/>
        <v>0</v>
      </c>
      <c r="Q180" s="153">
        <v>8.5000000000000006E-2</v>
      </c>
      <c r="R180" s="153">
        <f t="shared" si="42"/>
        <v>1.071</v>
      </c>
      <c r="S180" s="153">
        <v>0</v>
      </c>
      <c r="T180" s="154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132</v>
      </c>
      <c r="AT180" s="155" t="s">
        <v>128</v>
      </c>
      <c r="AU180" s="155" t="s">
        <v>133</v>
      </c>
      <c r="AY180" s="14" t="s">
        <v>125</v>
      </c>
      <c r="BE180" s="156">
        <f t="shared" si="44"/>
        <v>0</v>
      </c>
      <c r="BF180" s="156">
        <f t="shared" si="45"/>
        <v>0</v>
      </c>
      <c r="BG180" s="156">
        <f t="shared" si="46"/>
        <v>0</v>
      </c>
      <c r="BH180" s="156">
        <f t="shared" si="47"/>
        <v>0</v>
      </c>
      <c r="BI180" s="156">
        <f t="shared" si="48"/>
        <v>0</v>
      </c>
      <c r="BJ180" s="14" t="s">
        <v>133</v>
      </c>
      <c r="BK180" s="156">
        <f t="shared" si="49"/>
        <v>0</v>
      </c>
      <c r="BL180" s="14" t="s">
        <v>132</v>
      </c>
      <c r="BM180" s="155" t="s">
        <v>426</v>
      </c>
    </row>
    <row r="181" spans="1:65" s="2" customFormat="1" ht="24.15" customHeight="1">
      <c r="A181" s="26"/>
      <c r="B181" s="144"/>
      <c r="C181" s="145" t="s">
        <v>427</v>
      </c>
      <c r="D181" s="145" t="s">
        <v>128</v>
      </c>
      <c r="E181" s="146" t="s">
        <v>428</v>
      </c>
      <c r="F181" s="147" t="s">
        <v>429</v>
      </c>
      <c r="G181" s="148" t="s">
        <v>193</v>
      </c>
      <c r="H181" s="149">
        <v>8.1</v>
      </c>
      <c r="I181" s="149"/>
      <c r="J181" s="149">
        <f t="shared" si="40"/>
        <v>0</v>
      </c>
      <c r="K181" s="150"/>
      <c r="L181" s="27"/>
      <c r="M181" s="151" t="s">
        <v>1</v>
      </c>
      <c r="N181" s="152" t="s">
        <v>35</v>
      </c>
      <c r="O181" s="153">
        <v>0</v>
      </c>
      <c r="P181" s="153">
        <f t="shared" si="41"/>
        <v>0</v>
      </c>
      <c r="Q181" s="153">
        <v>0</v>
      </c>
      <c r="R181" s="153">
        <f t="shared" si="42"/>
        <v>0</v>
      </c>
      <c r="S181" s="153">
        <v>0</v>
      </c>
      <c r="T181" s="154">
        <f t="shared" si="4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132</v>
      </c>
      <c r="AT181" s="155" t="s">
        <v>128</v>
      </c>
      <c r="AU181" s="155" t="s">
        <v>133</v>
      </c>
      <c r="AY181" s="14" t="s">
        <v>125</v>
      </c>
      <c r="BE181" s="156">
        <f t="shared" si="44"/>
        <v>0</v>
      </c>
      <c r="BF181" s="156">
        <f t="shared" si="45"/>
        <v>0</v>
      </c>
      <c r="BG181" s="156">
        <f t="shared" si="46"/>
        <v>0</v>
      </c>
      <c r="BH181" s="156">
        <f t="shared" si="47"/>
        <v>0</v>
      </c>
      <c r="BI181" s="156">
        <f t="shared" si="48"/>
        <v>0</v>
      </c>
      <c r="BJ181" s="14" t="s">
        <v>133</v>
      </c>
      <c r="BK181" s="156">
        <f t="shared" si="49"/>
        <v>0</v>
      </c>
      <c r="BL181" s="14" t="s">
        <v>132</v>
      </c>
      <c r="BM181" s="155" t="s">
        <v>430</v>
      </c>
    </row>
    <row r="182" spans="1:65" s="2" customFormat="1" ht="16.5" customHeight="1">
      <c r="A182" s="26"/>
      <c r="B182" s="144"/>
      <c r="C182" s="145" t="s">
        <v>431</v>
      </c>
      <c r="D182" s="145" t="s">
        <v>128</v>
      </c>
      <c r="E182" s="146" t="s">
        <v>432</v>
      </c>
      <c r="F182" s="147" t="s">
        <v>433</v>
      </c>
      <c r="G182" s="148" t="s">
        <v>193</v>
      </c>
      <c r="H182" s="149">
        <v>18.899999999999999</v>
      </c>
      <c r="I182" s="149"/>
      <c r="J182" s="149">
        <f t="shared" si="40"/>
        <v>0</v>
      </c>
      <c r="K182" s="150"/>
      <c r="L182" s="27"/>
      <c r="M182" s="151" t="s">
        <v>1</v>
      </c>
      <c r="N182" s="152" t="s">
        <v>35</v>
      </c>
      <c r="O182" s="153">
        <v>0</v>
      </c>
      <c r="P182" s="153">
        <f t="shared" si="41"/>
        <v>0</v>
      </c>
      <c r="Q182" s="153">
        <v>3.3000000000000002E-2</v>
      </c>
      <c r="R182" s="153">
        <f t="shared" si="42"/>
        <v>0.62370000000000003</v>
      </c>
      <c r="S182" s="153">
        <v>0</v>
      </c>
      <c r="T182" s="154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132</v>
      </c>
      <c r="AT182" s="155" t="s">
        <v>128</v>
      </c>
      <c r="AU182" s="155" t="s">
        <v>133</v>
      </c>
      <c r="AY182" s="14" t="s">
        <v>125</v>
      </c>
      <c r="BE182" s="156">
        <f t="shared" si="44"/>
        <v>0</v>
      </c>
      <c r="BF182" s="156">
        <f t="shared" si="45"/>
        <v>0</v>
      </c>
      <c r="BG182" s="156">
        <f t="shared" si="46"/>
        <v>0</v>
      </c>
      <c r="BH182" s="156">
        <f t="shared" si="47"/>
        <v>0</v>
      </c>
      <c r="BI182" s="156">
        <f t="shared" si="48"/>
        <v>0</v>
      </c>
      <c r="BJ182" s="14" t="s">
        <v>133</v>
      </c>
      <c r="BK182" s="156">
        <f t="shared" si="49"/>
        <v>0</v>
      </c>
      <c r="BL182" s="14" t="s">
        <v>132</v>
      </c>
      <c r="BM182" s="155" t="s">
        <v>434</v>
      </c>
    </row>
    <row r="183" spans="1:65" s="2" customFormat="1" ht="24.15" customHeight="1">
      <c r="A183" s="26"/>
      <c r="B183" s="144"/>
      <c r="C183" s="145" t="s">
        <v>435</v>
      </c>
      <c r="D183" s="145" t="s">
        <v>128</v>
      </c>
      <c r="E183" s="146" t="s">
        <v>436</v>
      </c>
      <c r="F183" s="147" t="s">
        <v>437</v>
      </c>
      <c r="G183" s="148" t="s">
        <v>230</v>
      </c>
      <c r="H183" s="149">
        <v>5.53</v>
      </c>
      <c r="I183" s="149"/>
      <c r="J183" s="149">
        <f t="shared" si="40"/>
        <v>0</v>
      </c>
      <c r="K183" s="150"/>
      <c r="L183" s="27"/>
      <c r="M183" s="157" t="s">
        <v>1</v>
      </c>
      <c r="N183" s="158" t="s">
        <v>35</v>
      </c>
      <c r="O183" s="159">
        <v>4.5590000000000002</v>
      </c>
      <c r="P183" s="159">
        <f t="shared" si="41"/>
        <v>25.211270000000003</v>
      </c>
      <c r="Q183" s="159">
        <v>0</v>
      </c>
      <c r="R183" s="159">
        <f t="shared" si="42"/>
        <v>0</v>
      </c>
      <c r="S183" s="159">
        <v>0</v>
      </c>
      <c r="T183" s="160">
        <f t="shared" si="4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182</v>
      </c>
      <c r="AT183" s="155" t="s">
        <v>128</v>
      </c>
      <c r="AU183" s="155" t="s">
        <v>133</v>
      </c>
      <c r="AY183" s="14" t="s">
        <v>125</v>
      </c>
      <c r="BE183" s="156">
        <f t="shared" si="44"/>
        <v>0</v>
      </c>
      <c r="BF183" s="156">
        <f t="shared" si="45"/>
        <v>0</v>
      </c>
      <c r="BG183" s="156">
        <f t="shared" si="46"/>
        <v>0</v>
      </c>
      <c r="BH183" s="156">
        <f t="shared" si="47"/>
        <v>0</v>
      </c>
      <c r="BI183" s="156">
        <f t="shared" si="48"/>
        <v>0</v>
      </c>
      <c r="BJ183" s="14" t="s">
        <v>133</v>
      </c>
      <c r="BK183" s="156">
        <f t="shared" si="49"/>
        <v>0</v>
      </c>
      <c r="BL183" s="14" t="s">
        <v>182</v>
      </c>
      <c r="BM183" s="155" t="s">
        <v>438</v>
      </c>
    </row>
    <row r="184" spans="1:65" s="2" customFormat="1" ht="6.9" customHeight="1">
      <c r="A184" s="26"/>
      <c r="B184" s="44"/>
      <c r="C184" s="45"/>
      <c r="D184" s="45"/>
      <c r="E184" s="45"/>
      <c r="F184" s="45"/>
      <c r="G184" s="45"/>
      <c r="H184" s="45"/>
      <c r="I184" s="45"/>
      <c r="J184" s="45"/>
      <c r="K184" s="45"/>
      <c r="L184" s="27"/>
      <c r="M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</row>
  </sheetData>
  <autoFilter ref="C124:K183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63"/>
  <sheetViews>
    <sheetView showGridLines="0" topLeftCell="A153" workbookViewId="0">
      <selection activeCell="F161" sqref="F16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97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11" t="str">
        <f>'Rekapitulácia stavby'!K6</f>
        <v>Zníženie Energetickej Náročnosti spoločnej budovy OcÚ a KD Kladzany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439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>
        <f>'Rekapitulácia stavby'!AN8</f>
        <v>44484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22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5" t="str">
        <f>'Rekapitulácia stavby'!E14</f>
        <v xml:space="preserve"> </v>
      </c>
      <c r="F18" s="185"/>
      <c r="G18" s="185"/>
      <c r="H18" s="185"/>
      <c r="I18" s="23" t="s">
        <v>22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27</v>
      </c>
      <c r="F24" s="26"/>
      <c r="G24" s="26"/>
      <c r="H24" s="26"/>
      <c r="I24" s="23" t="s">
        <v>22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ROUND(J122,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33</v>
      </c>
      <c r="E33" s="32" t="s">
        <v>34</v>
      </c>
      <c r="F33" s="97">
        <f>ROUND((SUM(BE122:BE162)),  2)</f>
        <v>0</v>
      </c>
      <c r="G33" s="98"/>
      <c r="H33" s="98"/>
      <c r="I33" s="99">
        <v>0.2</v>
      </c>
      <c r="J33" s="97">
        <f>ROUND(((SUM(BE122:BE162))*I33),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0">
        <f>ROUND((SUM(BF122:BF162)),  2)</f>
        <v>0</v>
      </c>
      <c r="G34" s="26"/>
      <c r="H34" s="26"/>
      <c r="I34" s="101">
        <v>0.2</v>
      </c>
      <c r="J34" s="100">
        <f>ROUND(((SUM(BF122:BF162))*I34),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ROUND((SUM(BG122:BG162)),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ROUND((SUM(BH122:BH162)),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ROUND((SUM(BI122:BI162)),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>
      <c r="A85" s="26"/>
      <c r="B85" s="27"/>
      <c r="C85" s="26"/>
      <c r="D85" s="26"/>
      <c r="E85" s="211" t="str">
        <f>E7</f>
        <v>Zníženie Energetickej Náročnosti spoločnej budovy OcÚ a KD Kladzany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03 - Zateplenie Výplní otvorov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Kladzany</v>
      </c>
      <c r="G89" s="26"/>
      <c r="H89" s="26"/>
      <c r="I89" s="23" t="s">
        <v>18</v>
      </c>
      <c r="J89" s="52">
        <f>IF(J12="","",J12)</f>
        <v>44484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24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>Architekt Dzurco sro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101</v>
      </c>
      <c r="D94" s="102"/>
      <c r="E94" s="102"/>
      <c r="F94" s="102"/>
      <c r="G94" s="102"/>
      <c r="H94" s="102"/>
      <c r="I94" s="102"/>
      <c r="J94" s="111" t="s">
        <v>102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103</v>
      </c>
      <c r="D96" s="26"/>
      <c r="E96" s="26"/>
      <c r="F96" s="26"/>
      <c r="G96" s="26"/>
      <c r="H96" s="26"/>
      <c r="I96" s="26"/>
      <c r="J96" s="68">
        <f>J122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" customHeight="1">
      <c r="B97" s="113"/>
      <c r="D97" s="114" t="s">
        <v>105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95" customHeight="1">
      <c r="B98" s="117"/>
      <c r="D98" s="118" t="s">
        <v>440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10" customFormat="1" ht="19.95" customHeight="1">
      <c r="B99" s="117"/>
      <c r="D99" s="118" t="s">
        <v>106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31" s="10" customFormat="1" ht="19.95" customHeight="1">
      <c r="B100" s="117"/>
      <c r="D100" s="118" t="s">
        <v>107</v>
      </c>
      <c r="E100" s="119"/>
      <c r="F100" s="119"/>
      <c r="G100" s="119"/>
      <c r="H100" s="119"/>
      <c r="I100" s="119"/>
      <c r="J100" s="120">
        <f>J129</f>
        <v>0</v>
      </c>
      <c r="L100" s="117"/>
    </row>
    <row r="101" spans="1:31" s="9" customFormat="1" ht="24.9" customHeight="1">
      <c r="B101" s="113"/>
      <c r="D101" s="114" t="s">
        <v>109</v>
      </c>
      <c r="E101" s="115"/>
      <c r="F101" s="115"/>
      <c r="G101" s="115"/>
      <c r="H101" s="115"/>
      <c r="I101" s="115"/>
      <c r="J101" s="116">
        <f>J138</f>
        <v>0</v>
      </c>
      <c r="L101" s="113"/>
    </row>
    <row r="102" spans="1:31" s="10" customFormat="1" ht="19.95" customHeight="1">
      <c r="B102" s="117"/>
      <c r="D102" s="118" t="s">
        <v>441</v>
      </c>
      <c r="E102" s="119"/>
      <c r="F102" s="119"/>
      <c r="G102" s="119"/>
      <c r="H102" s="119"/>
      <c r="I102" s="119"/>
      <c r="J102" s="120">
        <f>J139</f>
        <v>0</v>
      </c>
      <c r="L102" s="117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customHeight="1">
      <c r="A104" s="26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" customHeight="1">
      <c r="A108" s="26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" customHeight="1">
      <c r="A109" s="26"/>
      <c r="B109" s="27"/>
      <c r="C109" s="18" t="s">
        <v>111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12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6.25" customHeight="1">
      <c r="A112" s="26"/>
      <c r="B112" s="27"/>
      <c r="C112" s="26"/>
      <c r="D112" s="26"/>
      <c r="E112" s="211" t="str">
        <f>E7</f>
        <v>Zníženie Energetickej Náročnosti spoločnej budovy OcÚ a KD Kladzany</v>
      </c>
      <c r="F112" s="212"/>
      <c r="G112" s="212"/>
      <c r="H112" s="212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98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1" t="str">
        <f>E9</f>
        <v>03 - Zateplenie Výplní otvorov</v>
      </c>
      <c r="F114" s="210"/>
      <c r="G114" s="210"/>
      <c r="H114" s="21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16</v>
      </c>
      <c r="D116" s="26"/>
      <c r="E116" s="26"/>
      <c r="F116" s="21" t="str">
        <f>F12</f>
        <v>Kladzany</v>
      </c>
      <c r="G116" s="26"/>
      <c r="H116" s="26"/>
      <c r="I116" s="23" t="s">
        <v>18</v>
      </c>
      <c r="J116" s="52">
        <f>IF(J12="","",J12)</f>
        <v>44484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19</v>
      </c>
      <c r="D118" s="26"/>
      <c r="E118" s="26"/>
      <c r="F118" s="21" t="str">
        <f>E15</f>
        <v xml:space="preserve"> </v>
      </c>
      <c r="G118" s="26"/>
      <c r="H118" s="26"/>
      <c r="I118" s="23" t="s">
        <v>24</v>
      </c>
      <c r="J118" s="24" t="str">
        <f>E21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23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26</v>
      </c>
      <c r="J119" s="24" t="str">
        <f>E24</f>
        <v>Architekt Dzurco sro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1"/>
      <c r="B121" s="122"/>
      <c r="C121" s="123" t="s">
        <v>112</v>
      </c>
      <c r="D121" s="124" t="s">
        <v>54</v>
      </c>
      <c r="E121" s="124" t="s">
        <v>50</v>
      </c>
      <c r="F121" s="124" t="s">
        <v>51</v>
      </c>
      <c r="G121" s="124" t="s">
        <v>113</v>
      </c>
      <c r="H121" s="124" t="s">
        <v>114</v>
      </c>
      <c r="I121" s="124" t="s">
        <v>115</v>
      </c>
      <c r="J121" s="125" t="s">
        <v>102</v>
      </c>
      <c r="K121" s="126" t="s">
        <v>116</v>
      </c>
      <c r="L121" s="127"/>
      <c r="M121" s="59" t="s">
        <v>1</v>
      </c>
      <c r="N121" s="60" t="s">
        <v>33</v>
      </c>
      <c r="O121" s="60" t="s">
        <v>117</v>
      </c>
      <c r="P121" s="60" t="s">
        <v>118</v>
      </c>
      <c r="Q121" s="60" t="s">
        <v>119</v>
      </c>
      <c r="R121" s="60" t="s">
        <v>120</v>
      </c>
      <c r="S121" s="60" t="s">
        <v>121</v>
      </c>
      <c r="T121" s="61" t="s">
        <v>122</v>
      </c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</row>
    <row r="122" spans="1:65" s="2" customFormat="1" ht="22.8" customHeight="1">
      <c r="A122" s="26"/>
      <c r="B122" s="27"/>
      <c r="C122" s="66" t="s">
        <v>103</v>
      </c>
      <c r="D122" s="26"/>
      <c r="E122" s="26"/>
      <c r="F122" s="26"/>
      <c r="G122" s="26"/>
      <c r="H122" s="26"/>
      <c r="I122" s="26"/>
      <c r="J122" s="128">
        <f>BK122</f>
        <v>0</v>
      </c>
      <c r="K122" s="26"/>
      <c r="L122" s="27"/>
      <c r="M122" s="62"/>
      <c r="N122" s="53"/>
      <c r="O122" s="63"/>
      <c r="P122" s="129">
        <f>P123+P138</f>
        <v>256.78336100000001</v>
      </c>
      <c r="Q122" s="63"/>
      <c r="R122" s="129">
        <f>R123+R138</f>
        <v>8.2030718</v>
      </c>
      <c r="S122" s="63"/>
      <c r="T122" s="130">
        <f>T123+T138</f>
        <v>2.3462000000000001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68</v>
      </c>
      <c r="AU122" s="14" t="s">
        <v>104</v>
      </c>
      <c r="BK122" s="131">
        <f>BK123+BK138</f>
        <v>0</v>
      </c>
    </row>
    <row r="123" spans="1:65" s="12" customFormat="1" ht="25.95" customHeight="1">
      <c r="B123" s="132"/>
      <c r="D123" s="133" t="s">
        <v>68</v>
      </c>
      <c r="E123" s="134" t="s">
        <v>123</v>
      </c>
      <c r="F123" s="134" t="s">
        <v>124</v>
      </c>
      <c r="J123" s="135">
        <f>BK123</f>
        <v>0</v>
      </c>
      <c r="L123" s="132"/>
      <c r="M123" s="136"/>
      <c r="N123" s="137"/>
      <c r="O123" s="137"/>
      <c r="P123" s="138">
        <f>P124+P127+P129</f>
        <v>178.57314960000002</v>
      </c>
      <c r="Q123" s="137"/>
      <c r="R123" s="138">
        <f>R124+R127+R129</f>
        <v>7.5823881999999996</v>
      </c>
      <c r="S123" s="137"/>
      <c r="T123" s="139">
        <f>T124+T127+T129</f>
        <v>2.3462000000000001</v>
      </c>
      <c r="AR123" s="133" t="s">
        <v>77</v>
      </c>
      <c r="AT123" s="140" t="s">
        <v>68</v>
      </c>
      <c r="AU123" s="140" t="s">
        <v>69</v>
      </c>
      <c r="AY123" s="133" t="s">
        <v>125</v>
      </c>
      <c r="BK123" s="141">
        <f>BK124+BK127+BK129</f>
        <v>0</v>
      </c>
    </row>
    <row r="124" spans="1:65" s="12" customFormat="1" ht="22.8" customHeight="1">
      <c r="B124" s="132"/>
      <c r="D124" s="133" t="s">
        <v>68</v>
      </c>
      <c r="E124" s="142" t="s">
        <v>138</v>
      </c>
      <c r="F124" s="142" t="s">
        <v>442</v>
      </c>
      <c r="J124" s="143">
        <f>BK124</f>
        <v>0</v>
      </c>
      <c r="L124" s="132"/>
      <c r="M124" s="136"/>
      <c r="N124" s="137"/>
      <c r="O124" s="137"/>
      <c r="P124" s="138">
        <f>SUM(P125:P126)</f>
        <v>20.551861599999995</v>
      </c>
      <c r="Q124" s="137"/>
      <c r="R124" s="138">
        <f>SUM(R125:R126)</f>
        <v>3.8059241999999998</v>
      </c>
      <c r="S124" s="137"/>
      <c r="T124" s="139">
        <f>SUM(T125:T126)</f>
        <v>0</v>
      </c>
      <c r="AR124" s="133" t="s">
        <v>77</v>
      </c>
      <c r="AT124" s="140" t="s">
        <v>68</v>
      </c>
      <c r="AU124" s="140" t="s">
        <v>77</v>
      </c>
      <c r="AY124" s="133" t="s">
        <v>125</v>
      </c>
      <c r="BK124" s="141">
        <f>SUM(BK125:BK126)</f>
        <v>0</v>
      </c>
    </row>
    <row r="125" spans="1:65" s="2" customFormat="1" ht="33" customHeight="1">
      <c r="A125" s="26"/>
      <c r="B125" s="144"/>
      <c r="C125" s="145" t="s">
        <v>77</v>
      </c>
      <c r="D125" s="145" t="s">
        <v>128</v>
      </c>
      <c r="E125" s="146" t="s">
        <v>443</v>
      </c>
      <c r="F125" s="147" t="s">
        <v>444</v>
      </c>
      <c r="G125" s="148" t="s">
        <v>320</v>
      </c>
      <c r="H125" s="149">
        <v>7.6</v>
      </c>
      <c r="I125" s="149"/>
      <c r="J125" s="149">
        <f>ROUND(I125*H125,2)</f>
        <v>0</v>
      </c>
      <c r="K125" s="150"/>
      <c r="L125" s="27"/>
      <c r="M125" s="151" t="s">
        <v>1</v>
      </c>
      <c r="N125" s="152" t="s">
        <v>35</v>
      </c>
      <c r="O125" s="153">
        <v>2.6482199999999998</v>
      </c>
      <c r="P125" s="153">
        <f>O125*H125</f>
        <v>20.126471999999996</v>
      </c>
      <c r="Q125" s="153">
        <v>0.48433999999999999</v>
      </c>
      <c r="R125" s="153">
        <f>Q125*H125</f>
        <v>3.6809839999999996</v>
      </c>
      <c r="S125" s="153">
        <v>0</v>
      </c>
      <c r="T125" s="15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132</v>
      </c>
      <c r="AT125" s="155" t="s">
        <v>128</v>
      </c>
      <c r="AU125" s="155" t="s">
        <v>133</v>
      </c>
      <c r="AY125" s="14" t="s">
        <v>125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133</v>
      </c>
      <c r="BK125" s="156">
        <f>ROUND(I125*H125,2)</f>
        <v>0</v>
      </c>
      <c r="BL125" s="14" t="s">
        <v>132</v>
      </c>
      <c r="BM125" s="155" t="s">
        <v>445</v>
      </c>
    </row>
    <row r="126" spans="1:65" s="2" customFormat="1" ht="33" customHeight="1">
      <c r="A126" s="26"/>
      <c r="B126" s="144"/>
      <c r="C126" s="145" t="s">
        <v>133</v>
      </c>
      <c r="D126" s="145" t="s">
        <v>128</v>
      </c>
      <c r="E126" s="146" t="s">
        <v>446</v>
      </c>
      <c r="F126" s="147" t="s">
        <v>447</v>
      </c>
      <c r="G126" s="148" t="s">
        <v>131</v>
      </c>
      <c r="H126" s="149">
        <v>0.61</v>
      </c>
      <c r="I126" s="149"/>
      <c r="J126" s="149">
        <f>ROUND(I126*H126,2)</f>
        <v>0</v>
      </c>
      <c r="K126" s="150"/>
      <c r="L126" s="27"/>
      <c r="M126" s="151" t="s">
        <v>1</v>
      </c>
      <c r="N126" s="152" t="s">
        <v>35</v>
      </c>
      <c r="O126" s="153">
        <v>0.69735999999999998</v>
      </c>
      <c r="P126" s="153">
        <f>O126*H126</f>
        <v>0.42538959999999998</v>
      </c>
      <c r="Q126" s="153">
        <v>0.20482</v>
      </c>
      <c r="R126" s="153">
        <f>Q126*H126</f>
        <v>0.1249402</v>
      </c>
      <c r="S126" s="153">
        <v>0</v>
      </c>
      <c r="T126" s="15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132</v>
      </c>
      <c r="AT126" s="155" t="s">
        <v>128</v>
      </c>
      <c r="AU126" s="155" t="s">
        <v>133</v>
      </c>
      <c r="AY126" s="14" t="s">
        <v>125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133</v>
      </c>
      <c r="BK126" s="156">
        <f>ROUND(I126*H126,2)</f>
        <v>0</v>
      </c>
      <c r="BL126" s="14" t="s">
        <v>132</v>
      </c>
      <c r="BM126" s="155" t="s">
        <v>448</v>
      </c>
    </row>
    <row r="127" spans="1:65" s="12" customFormat="1" ht="22.8" customHeight="1">
      <c r="B127" s="132"/>
      <c r="D127" s="133" t="s">
        <v>68</v>
      </c>
      <c r="E127" s="142" t="s">
        <v>126</v>
      </c>
      <c r="F127" s="142" t="s">
        <v>127</v>
      </c>
      <c r="J127" s="143">
        <f>BK127</f>
        <v>0</v>
      </c>
      <c r="L127" s="132"/>
      <c r="M127" s="136"/>
      <c r="N127" s="137"/>
      <c r="O127" s="137"/>
      <c r="P127" s="138">
        <f>P128</f>
        <v>29.545157999999997</v>
      </c>
      <c r="Q127" s="137"/>
      <c r="R127" s="138">
        <f>R128</f>
        <v>3.7764639999999998</v>
      </c>
      <c r="S127" s="137"/>
      <c r="T127" s="139">
        <f>T128</f>
        <v>0</v>
      </c>
      <c r="AR127" s="133" t="s">
        <v>77</v>
      </c>
      <c r="AT127" s="140" t="s">
        <v>68</v>
      </c>
      <c r="AU127" s="140" t="s">
        <v>77</v>
      </c>
      <c r="AY127" s="133" t="s">
        <v>125</v>
      </c>
      <c r="BK127" s="141">
        <f>BK128</f>
        <v>0</v>
      </c>
    </row>
    <row r="128" spans="1:65" s="2" customFormat="1" ht="37.799999999999997" customHeight="1">
      <c r="A128" s="26"/>
      <c r="B128" s="144"/>
      <c r="C128" s="145" t="s">
        <v>138</v>
      </c>
      <c r="D128" s="145" t="s">
        <v>128</v>
      </c>
      <c r="E128" s="146" t="s">
        <v>449</v>
      </c>
      <c r="F128" s="147" t="s">
        <v>450</v>
      </c>
      <c r="G128" s="148" t="s">
        <v>193</v>
      </c>
      <c r="H128" s="149">
        <v>202.6</v>
      </c>
      <c r="I128" s="149"/>
      <c r="J128" s="149">
        <f>ROUND(I128*H128,2)</f>
        <v>0</v>
      </c>
      <c r="K128" s="150"/>
      <c r="L128" s="27"/>
      <c r="M128" s="151" t="s">
        <v>1</v>
      </c>
      <c r="N128" s="152" t="s">
        <v>35</v>
      </c>
      <c r="O128" s="153">
        <v>0.14582999999999999</v>
      </c>
      <c r="P128" s="153">
        <f>O128*H128</f>
        <v>29.545157999999997</v>
      </c>
      <c r="Q128" s="153">
        <v>1.864E-2</v>
      </c>
      <c r="R128" s="153">
        <f>Q128*H128</f>
        <v>3.7764639999999998</v>
      </c>
      <c r="S128" s="153">
        <v>0</v>
      </c>
      <c r="T128" s="15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132</v>
      </c>
      <c r="AT128" s="155" t="s">
        <v>128</v>
      </c>
      <c r="AU128" s="155" t="s">
        <v>133</v>
      </c>
      <c r="AY128" s="14" t="s">
        <v>125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133</v>
      </c>
      <c r="BK128" s="156">
        <f>ROUND(I128*H128,2)</f>
        <v>0</v>
      </c>
      <c r="BL128" s="14" t="s">
        <v>132</v>
      </c>
      <c r="BM128" s="155" t="s">
        <v>451</v>
      </c>
    </row>
    <row r="129" spans="1:65" s="12" customFormat="1" ht="22.8" customHeight="1">
      <c r="B129" s="132"/>
      <c r="D129" s="133" t="s">
        <v>68</v>
      </c>
      <c r="E129" s="142" t="s">
        <v>156</v>
      </c>
      <c r="F129" s="142" t="s">
        <v>165</v>
      </c>
      <c r="J129" s="143">
        <f>BK129</f>
        <v>0</v>
      </c>
      <c r="L129" s="132"/>
      <c r="M129" s="136"/>
      <c r="N129" s="137"/>
      <c r="O129" s="137"/>
      <c r="P129" s="138">
        <f>SUM(P130:P137)</f>
        <v>128.47613000000001</v>
      </c>
      <c r="Q129" s="137"/>
      <c r="R129" s="138">
        <f>SUM(R130:R137)</f>
        <v>0</v>
      </c>
      <c r="S129" s="137"/>
      <c r="T129" s="139">
        <f>SUM(T130:T137)</f>
        <v>2.3462000000000001</v>
      </c>
      <c r="AR129" s="133" t="s">
        <v>77</v>
      </c>
      <c r="AT129" s="140" t="s">
        <v>68</v>
      </c>
      <c r="AU129" s="140" t="s">
        <v>77</v>
      </c>
      <c r="AY129" s="133" t="s">
        <v>125</v>
      </c>
      <c r="BK129" s="141">
        <f>SUM(BK130:BK137)</f>
        <v>0</v>
      </c>
    </row>
    <row r="130" spans="1:65" s="2" customFormat="1" ht="21.75" customHeight="1">
      <c r="A130" s="26"/>
      <c r="B130" s="144"/>
      <c r="C130" s="145" t="s">
        <v>132</v>
      </c>
      <c r="D130" s="145" t="s">
        <v>128</v>
      </c>
      <c r="E130" s="146" t="s">
        <v>452</v>
      </c>
      <c r="F130" s="147" t="s">
        <v>453</v>
      </c>
      <c r="G130" s="148" t="s">
        <v>193</v>
      </c>
      <c r="H130" s="149">
        <v>44.63</v>
      </c>
      <c r="I130" s="149"/>
      <c r="J130" s="149">
        <f t="shared" ref="J130:J137" si="0">ROUND(I130*H130,2)</f>
        <v>0</v>
      </c>
      <c r="K130" s="150"/>
      <c r="L130" s="27"/>
      <c r="M130" s="151" t="s">
        <v>1</v>
      </c>
      <c r="N130" s="152" t="s">
        <v>35</v>
      </c>
      <c r="O130" s="153">
        <v>0.188</v>
      </c>
      <c r="P130" s="153">
        <f t="shared" ref="P130:P137" si="1">O130*H130</f>
        <v>8.3904399999999999</v>
      </c>
      <c r="Q130" s="153">
        <v>0</v>
      </c>
      <c r="R130" s="153">
        <f t="shared" ref="R130:R137" si="2">Q130*H130</f>
        <v>0</v>
      </c>
      <c r="S130" s="153">
        <v>8.0000000000000002E-3</v>
      </c>
      <c r="T130" s="154">
        <f t="shared" ref="T130:T137" si="3">S130*H130</f>
        <v>0.35704000000000002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132</v>
      </c>
      <c r="AT130" s="155" t="s">
        <v>128</v>
      </c>
      <c r="AU130" s="155" t="s">
        <v>133</v>
      </c>
      <c r="AY130" s="14" t="s">
        <v>125</v>
      </c>
      <c r="BE130" s="156">
        <f t="shared" ref="BE130:BE137" si="4">IF(N130="základná",J130,0)</f>
        <v>0</v>
      </c>
      <c r="BF130" s="156">
        <f t="shared" ref="BF130:BF137" si="5">IF(N130="znížená",J130,0)</f>
        <v>0</v>
      </c>
      <c r="BG130" s="156">
        <f t="shared" ref="BG130:BG137" si="6">IF(N130="zákl. prenesená",J130,0)</f>
        <v>0</v>
      </c>
      <c r="BH130" s="156">
        <f t="shared" ref="BH130:BH137" si="7">IF(N130="zníž. prenesená",J130,0)</f>
        <v>0</v>
      </c>
      <c r="BI130" s="156">
        <f t="shared" ref="BI130:BI137" si="8">IF(N130="nulová",J130,0)</f>
        <v>0</v>
      </c>
      <c r="BJ130" s="14" t="s">
        <v>133</v>
      </c>
      <c r="BK130" s="156">
        <f t="shared" ref="BK130:BK137" si="9">ROUND(I130*H130,2)</f>
        <v>0</v>
      </c>
      <c r="BL130" s="14" t="s">
        <v>132</v>
      </c>
      <c r="BM130" s="155" t="s">
        <v>454</v>
      </c>
    </row>
    <row r="131" spans="1:65" s="2" customFormat="1" ht="21.75" customHeight="1">
      <c r="A131" s="26"/>
      <c r="B131" s="144"/>
      <c r="C131" s="145" t="s">
        <v>145</v>
      </c>
      <c r="D131" s="145" t="s">
        <v>128</v>
      </c>
      <c r="E131" s="146" t="s">
        <v>455</v>
      </c>
      <c r="F131" s="147" t="s">
        <v>456</v>
      </c>
      <c r="G131" s="148" t="s">
        <v>193</v>
      </c>
      <c r="H131" s="149">
        <v>104.42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35</v>
      </c>
      <c r="O131" s="153">
        <v>0.34399999999999997</v>
      </c>
      <c r="P131" s="153">
        <f t="shared" si="1"/>
        <v>35.920479999999998</v>
      </c>
      <c r="Q131" s="153">
        <v>0</v>
      </c>
      <c r="R131" s="153">
        <f t="shared" si="2"/>
        <v>0</v>
      </c>
      <c r="S131" s="153">
        <v>5.0000000000000001E-3</v>
      </c>
      <c r="T131" s="154">
        <f t="shared" si="3"/>
        <v>0.52210000000000001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132</v>
      </c>
      <c r="AT131" s="155" t="s">
        <v>128</v>
      </c>
      <c r="AU131" s="155" t="s">
        <v>133</v>
      </c>
      <c r="AY131" s="14" t="s">
        <v>125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133</v>
      </c>
      <c r="BK131" s="156">
        <f t="shared" si="9"/>
        <v>0</v>
      </c>
      <c r="BL131" s="14" t="s">
        <v>132</v>
      </c>
      <c r="BM131" s="155" t="s">
        <v>457</v>
      </c>
    </row>
    <row r="132" spans="1:65" s="2" customFormat="1" ht="24.15" customHeight="1">
      <c r="A132" s="26"/>
      <c r="B132" s="144"/>
      <c r="C132" s="145" t="s">
        <v>126</v>
      </c>
      <c r="D132" s="145" t="s">
        <v>128</v>
      </c>
      <c r="E132" s="146" t="s">
        <v>458</v>
      </c>
      <c r="F132" s="147" t="s">
        <v>459</v>
      </c>
      <c r="G132" s="148" t="s">
        <v>193</v>
      </c>
      <c r="H132" s="149">
        <v>209.58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35</v>
      </c>
      <c r="O132" s="153">
        <v>0.377</v>
      </c>
      <c r="P132" s="153">
        <f t="shared" si="1"/>
        <v>79.011660000000006</v>
      </c>
      <c r="Q132" s="153">
        <v>0</v>
      </c>
      <c r="R132" s="153">
        <f t="shared" si="2"/>
        <v>0</v>
      </c>
      <c r="S132" s="153">
        <v>7.0000000000000001E-3</v>
      </c>
      <c r="T132" s="154">
        <f t="shared" si="3"/>
        <v>1.46706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132</v>
      </c>
      <c r="AT132" s="155" t="s">
        <v>128</v>
      </c>
      <c r="AU132" s="155" t="s">
        <v>133</v>
      </c>
      <c r="AY132" s="14" t="s">
        <v>125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133</v>
      </c>
      <c r="BK132" s="156">
        <f t="shared" si="9"/>
        <v>0</v>
      </c>
      <c r="BL132" s="14" t="s">
        <v>132</v>
      </c>
      <c r="BM132" s="155" t="s">
        <v>460</v>
      </c>
    </row>
    <row r="133" spans="1:65" s="2" customFormat="1" ht="21.75" customHeight="1">
      <c r="A133" s="26"/>
      <c r="B133" s="144"/>
      <c r="C133" s="145" t="s">
        <v>150</v>
      </c>
      <c r="D133" s="145" t="s">
        <v>128</v>
      </c>
      <c r="E133" s="146" t="s">
        <v>237</v>
      </c>
      <c r="F133" s="147" t="s">
        <v>238</v>
      </c>
      <c r="G133" s="148" t="s">
        <v>230</v>
      </c>
      <c r="H133" s="149">
        <v>2.35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35</v>
      </c>
      <c r="O133" s="153">
        <v>0.59799999999999998</v>
      </c>
      <c r="P133" s="153">
        <f t="shared" si="1"/>
        <v>1.4053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132</v>
      </c>
      <c r="AT133" s="155" t="s">
        <v>128</v>
      </c>
      <c r="AU133" s="155" t="s">
        <v>133</v>
      </c>
      <c r="AY133" s="14" t="s">
        <v>125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133</v>
      </c>
      <c r="BK133" s="156">
        <f t="shared" si="9"/>
        <v>0</v>
      </c>
      <c r="BL133" s="14" t="s">
        <v>132</v>
      </c>
      <c r="BM133" s="155" t="s">
        <v>461</v>
      </c>
    </row>
    <row r="134" spans="1:65" s="2" customFormat="1" ht="24.15" customHeight="1">
      <c r="A134" s="26"/>
      <c r="B134" s="144"/>
      <c r="C134" s="145" t="s">
        <v>153</v>
      </c>
      <c r="D134" s="145" t="s">
        <v>128</v>
      </c>
      <c r="E134" s="146" t="s">
        <v>241</v>
      </c>
      <c r="F134" s="147" t="s">
        <v>242</v>
      </c>
      <c r="G134" s="148" t="s">
        <v>230</v>
      </c>
      <c r="H134" s="149">
        <v>35.25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35</v>
      </c>
      <c r="O134" s="153">
        <v>7.0000000000000001E-3</v>
      </c>
      <c r="P134" s="153">
        <f t="shared" si="1"/>
        <v>0.24675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132</v>
      </c>
      <c r="AT134" s="155" t="s">
        <v>128</v>
      </c>
      <c r="AU134" s="155" t="s">
        <v>133</v>
      </c>
      <c r="AY134" s="14" t="s">
        <v>125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133</v>
      </c>
      <c r="BK134" s="156">
        <f t="shared" si="9"/>
        <v>0</v>
      </c>
      <c r="BL134" s="14" t="s">
        <v>132</v>
      </c>
      <c r="BM134" s="155" t="s">
        <v>462</v>
      </c>
    </row>
    <row r="135" spans="1:65" s="2" customFormat="1" ht="24.15" customHeight="1">
      <c r="A135" s="26"/>
      <c r="B135" s="144"/>
      <c r="C135" s="145" t="s">
        <v>156</v>
      </c>
      <c r="D135" s="145" t="s">
        <v>128</v>
      </c>
      <c r="E135" s="146" t="s">
        <v>245</v>
      </c>
      <c r="F135" s="147" t="s">
        <v>246</v>
      </c>
      <c r="G135" s="148" t="s">
        <v>230</v>
      </c>
      <c r="H135" s="149">
        <v>2.35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35</v>
      </c>
      <c r="O135" s="153">
        <v>0.89</v>
      </c>
      <c r="P135" s="153">
        <f t="shared" si="1"/>
        <v>2.0914999999999999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132</v>
      </c>
      <c r="AT135" s="155" t="s">
        <v>128</v>
      </c>
      <c r="AU135" s="155" t="s">
        <v>133</v>
      </c>
      <c r="AY135" s="14" t="s">
        <v>125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133</v>
      </c>
      <c r="BK135" s="156">
        <f t="shared" si="9"/>
        <v>0</v>
      </c>
      <c r="BL135" s="14" t="s">
        <v>132</v>
      </c>
      <c r="BM135" s="155" t="s">
        <v>463</v>
      </c>
    </row>
    <row r="136" spans="1:65" s="2" customFormat="1" ht="24.15" customHeight="1">
      <c r="A136" s="26"/>
      <c r="B136" s="144"/>
      <c r="C136" s="145" t="s">
        <v>159</v>
      </c>
      <c r="D136" s="145" t="s">
        <v>128</v>
      </c>
      <c r="E136" s="146" t="s">
        <v>249</v>
      </c>
      <c r="F136" s="147" t="s">
        <v>250</v>
      </c>
      <c r="G136" s="148" t="s">
        <v>230</v>
      </c>
      <c r="H136" s="149">
        <v>14.1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35</v>
      </c>
      <c r="O136" s="153">
        <v>0.1</v>
      </c>
      <c r="P136" s="153">
        <f t="shared" si="1"/>
        <v>1.4100000000000001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132</v>
      </c>
      <c r="AT136" s="155" t="s">
        <v>128</v>
      </c>
      <c r="AU136" s="155" t="s">
        <v>133</v>
      </c>
      <c r="AY136" s="14" t="s">
        <v>125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133</v>
      </c>
      <c r="BK136" s="156">
        <f t="shared" si="9"/>
        <v>0</v>
      </c>
      <c r="BL136" s="14" t="s">
        <v>132</v>
      </c>
      <c r="BM136" s="155" t="s">
        <v>464</v>
      </c>
    </row>
    <row r="137" spans="1:65" s="2" customFormat="1" ht="24.15" customHeight="1">
      <c r="A137" s="26"/>
      <c r="B137" s="144"/>
      <c r="C137" s="145" t="s">
        <v>162</v>
      </c>
      <c r="D137" s="145" t="s">
        <v>128</v>
      </c>
      <c r="E137" s="146" t="s">
        <v>253</v>
      </c>
      <c r="F137" s="147" t="s">
        <v>254</v>
      </c>
      <c r="G137" s="148" t="s">
        <v>230</v>
      </c>
      <c r="H137" s="149">
        <v>2.35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35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132</v>
      </c>
      <c r="AT137" s="155" t="s">
        <v>128</v>
      </c>
      <c r="AU137" s="155" t="s">
        <v>133</v>
      </c>
      <c r="AY137" s="14" t="s">
        <v>125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133</v>
      </c>
      <c r="BK137" s="156">
        <f t="shared" si="9"/>
        <v>0</v>
      </c>
      <c r="BL137" s="14" t="s">
        <v>132</v>
      </c>
      <c r="BM137" s="155" t="s">
        <v>465</v>
      </c>
    </row>
    <row r="138" spans="1:65" s="12" customFormat="1" ht="25.95" customHeight="1">
      <c r="B138" s="132"/>
      <c r="D138" s="133" t="s">
        <v>68</v>
      </c>
      <c r="E138" s="134" t="s">
        <v>262</v>
      </c>
      <c r="F138" s="134" t="s">
        <v>263</v>
      </c>
      <c r="J138" s="135">
        <f>BK138</f>
        <v>0</v>
      </c>
      <c r="L138" s="132"/>
      <c r="M138" s="136"/>
      <c r="N138" s="137"/>
      <c r="O138" s="137"/>
      <c r="P138" s="138">
        <f>P139</f>
        <v>78.210211400000006</v>
      </c>
      <c r="Q138" s="137"/>
      <c r="R138" s="138">
        <f>R139</f>
        <v>0.62068360000000034</v>
      </c>
      <c r="S138" s="137"/>
      <c r="T138" s="139">
        <f>T139</f>
        <v>0</v>
      </c>
      <c r="AR138" s="133" t="s">
        <v>133</v>
      </c>
      <c r="AT138" s="140" t="s">
        <v>68</v>
      </c>
      <c r="AU138" s="140" t="s">
        <v>69</v>
      </c>
      <c r="AY138" s="133" t="s">
        <v>125</v>
      </c>
      <c r="BK138" s="141">
        <f>BK139</f>
        <v>0</v>
      </c>
    </row>
    <row r="139" spans="1:65" s="12" customFormat="1" ht="22.8" customHeight="1">
      <c r="B139" s="132"/>
      <c r="D139" s="133" t="s">
        <v>68</v>
      </c>
      <c r="E139" s="142" t="s">
        <v>466</v>
      </c>
      <c r="F139" s="142" t="s">
        <v>467</v>
      </c>
      <c r="J139" s="143">
        <f>BK139</f>
        <v>0</v>
      </c>
      <c r="L139" s="132"/>
      <c r="M139" s="136"/>
      <c r="N139" s="137"/>
      <c r="O139" s="137"/>
      <c r="P139" s="138">
        <f>SUM(P140:P162)</f>
        <v>78.210211400000006</v>
      </c>
      <c r="Q139" s="137"/>
      <c r="R139" s="138">
        <f>SUM(R140:R162)</f>
        <v>0.62068360000000034</v>
      </c>
      <c r="S139" s="137"/>
      <c r="T139" s="139">
        <f>SUM(T140:T162)</f>
        <v>0</v>
      </c>
      <c r="AR139" s="133" t="s">
        <v>133</v>
      </c>
      <c r="AT139" s="140" t="s">
        <v>68</v>
      </c>
      <c r="AU139" s="140" t="s">
        <v>77</v>
      </c>
      <c r="AY139" s="133" t="s">
        <v>125</v>
      </c>
      <c r="BK139" s="141">
        <f>SUM(BK140:BK162)</f>
        <v>0</v>
      </c>
    </row>
    <row r="140" spans="1:65" s="2" customFormat="1" ht="24.15" customHeight="1">
      <c r="A140" s="26"/>
      <c r="B140" s="144"/>
      <c r="C140" s="145" t="s">
        <v>166</v>
      </c>
      <c r="D140" s="145" t="s">
        <v>128</v>
      </c>
      <c r="E140" s="146" t="s">
        <v>468</v>
      </c>
      <c r="F140" s="147" t="s">
        <v>469</v>
      </c>
      <c r="G140" s="148" t="s">
        <v>193</v>
      </c>
      <c r="H140" s="149">
        <v>363.06</v>
      </c>
      <c r="I140" s="149"/>
      <c r="J140" s="149">
        <f t="shared" ref="J140:J162" si="10">ROUND(I140*H140,2)</f>
        <v>0</v>
      </c>
      <c r="K140" s="150"/>
      <c r="L140" s="27"/>
      <c r="M140" s="151" t="s">
        <v>1</v>
      </c>
      <c r="N140" s="152" t="s">
        <v>35</v>
      </c>
      <c r="O140" s="153">
        <v>0.18468999999999999</v>
      </c>
      <c r="P140" s="153">
        <f t="shared" ref="P140:P162" si="11">O140*H140</f>
        <v>67.053551400000003</v>
      </c>
      <c r="Q140" s="153">
        <v>2.1000000000000001E-4</v>
      </c>
      <c r="R140" s="153">
        <f t="shared" ref="R140:R162" si="12">Q140*H140</f>
        <v>7.6242600000000008E-2</v>
      </c>
      <c r="S140" s="153">
        <v>0</v>
      </c>
      <c r="T140" s="154">
        <f t="shared" ref="T140:T162" si="1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182</v>
      </c>
      <c r="AT140" s="155" t="s">
        <v>128</v>
      </c>
      <c r="AU140" s="155" t="s">
        <v>133</v>
      </c>
      <c r="AY140" s="14" t="s">
        <v>125</v>
      </c>
      <c r="BE140" s="156">
        <f t="shared" ref="BE140:BE162" si="14">IF(N140="základná",J140,0)</f>
        <v>0</v>
      </c>
      <c r="BF140" s="156">
        <f t="shared" ref="BF140:BF162" si="15">IF(N140="znížená",J140,0)</f>
        <v>0</v>
      </c>
      <c r="BG140" s="156">
        <f t="shared" ref="BG140:BG162" si="16">IF(N140="zákl. prenesená",J140,0)</f>
        <v>0</v>
      </c>
      <c r="BH140" s="156">
        <f t="shared" ref="BH140:BH162" si="17">IF(N140="zníž. prenesená",J140,0)</f>
        <v>0</v>
      </c>
      <c r="BI140" s="156">
        <f t="shared" ref="BI140:BI162" si="18">IF(N140="nulová",J140,0)</f>
        <v>0</v>
      </c>
      <c r="BJ140" s="14" t="s">
        <v>133</v>
      </c>
      <c r="BK140" s="156">
        <f t="shared" ref="BK140:BK162" si="19">ROUND(I140*H140,2)</f>
        <v>0</v>
      </c>
      <c r="BL140" s="14" t="s">
        <v>182</v>
      </c>
      <c r="BM140" s="155" t="s">
        <v>470</v>
      </c>
    </row>
    <row r="141" spans="1:65" s="2" customFormat="1" ht="34.200000000000003">
      <c r="A141" s="26"/>
      <c r="B141" s="144"/>
      <c r="C141" s="161" t="s">
        <v>170</v>
      </c>
      <c r="D141" s="161" t="s">
        <v>311</v>
      </c>
      <c r="E141" s="162" t="s">
        <v>471</v>
      </c>
      <c r="F141" s="163" t="s">
        <v>1879</v>
      </c>
      <c r="G141" s="164" t="s">
        <v>193</v>
      </c>
      <c r="H141" s="165">
        <v>381.44</v>
      </c>
      <c r="I141" s="165"/>
      <c r="J141" s="165">
        <f t="shared" si="10"/>
        <v>0</v>
      </c>
      <c r="K141" s="166"/>
      <c r="L141" s="167"/>
      <c r="M141" s="168" t="s">
        <v>1</v>
      </c>
      <c r="N141" s="169" t="s">
        <v>35</v>
      </c>
      <c r="O141" s="153">
        <v>0</v>
      </c>
      <c r="P141" s="153">
        <f t="shared" si="11"/>
        <v>0</v>
      </c>
      <c r="Q141" s="153">
        <v>1.8000000000000001E-4</v>
      </c>
      <c r="R141" s="153">
        <f t="shared" si="12"/>
        <v>6.8659200000000004E-2</v>
      </c>
      <c r="S141" s="153">
        <v>0</v>
      </c>
      <c r="T141" s="15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248</v>
      </c>
      <c r="AT141" s="155" t="s">
        <v>311</v>
      </c>
      <c r="AU141" s="155" t="s">
        <v>133</v>
      </c>
      <c r="AY141" s="14" t="s">
        <v>125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4" t="s">
        <v>133</v>
      </c>
      <c r="BK141" s="156">
        <f t="shared" si="19"/>
        <v>0</v>
      </c>
      <c r="BL141" s="14" t="s">
        <v>182</v>
      </c>
      <c r="BM141" s="155" t="s">
        <v>472</v>
      </c>
    </row>
    <row r="142" spans="1:65" s="2" customFormat="1" ht="42.6" customHeight="1">
      <c r="A142" s="26"/>
      <c r="B142" s="144"/>
      <c r="C142" s="161" t="s">
        <v>174</v>
      </c>
      <c r="D142" s="161" t="s">
        <v>311</v>
      </c>
      <c r="E142" s="162" t="s">
        <v>473</v>
      </c>
      <c r="F142" s="163" t="s">
        <v>1880</v>
      </c>
      <c r="G142" s="164" t="s">
        <v>217</v>
      </c>
      <c r="H142" s="165">
        <v>23</v>
      </c>
      <c r="I142" s="165"/>
      <c r="J142" s="165">
        <f t="shared" si="10"/>
        <v>0</v>
      </c>
      <c r="K142" s="166"/>
      <c r="L142" s="167"/>
      <c r="M142" s="168" t="s">
        <v>1</v>
      </c>
      <c r="N142" s="169" t="s">
        <v>35</v>
      </c>
      <c r="O142" s="153">
        <v>0</v>
      </c>
      <c r="P142" s="153">
        <f t="shared" si="11"/>
        <v>0</v>
      </c>
      <c r="Q142" s="153">
        <v>8.4600000000000005E-3</v>
      </c>
      <c r="R142" s="153">
        <f t="shared" si="12"/>
        <v>0.19458</v>
      </c>
      <c r="S142" s="153">
        <v>0</v>
      </c>
      <c r="T142" s="154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248</v>
      </c>
      <c r="AT142" s="155" t="s">
        <v>311</v>
      </c>
      <c r="AU142" s="155" t="s">
        <v>133</v>
      </c>
      <c r="AY142" s="14" t="s">
        <v>125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4" t="s">
        <v>133</v>
      </c>
      <c r="BK142" s="156">
        <f t="shared" si="19"/>
        <v>0</v>
      </c>
      <c r="BL142" s="14" t="s">
        <v>182</v>
      </c>
      <c r="BM142" s="155" t="s">
        <v>474</v>
      </c>
    </row>
    <row r="143" spans="1:65" s="2" customFormat="1" ht="42.6" customHeight="1">
      <c r="A143" s="26"/>
      <c r="B143" s="144"/>
      <c r="C143" s="161" t="s">
        <v>178</v>
      </c>
      <c r="D143" s="161" t="s">
        <v>311</v>
      </c>
      <c r="E143" s="162" t="s">
        <v>475</v>
      </c>
      <c r="F143" s="163" t="s">
        <v>1881</v>
      </c>
      <c r="G143" s="164" t="s">
        <v>217</v>
      </c>
      <c r="H143" s="165">
        <v>2</v>
      </c>
      <c r="I143" s="165"/>
      <c r="J143" s="165">
        <f t="shared" si="10"/>
        <v>0</v>
      </c>
      <c r="K143" s="166"/>
      <c r="L143" s="167"/>
      <c r="M143" s="168" t="s">
        <v>1</v>
      </c>
      <c r="N143" s="169" t="s">
        <v>35</v>
      </c>
      <c r="O143" s="153">
        <v>0</v>
      </c>
      <c r="P143" s="153">
        <f t="shared" si="11"/>
        <v>0</v>
      </c>
      <c r="Q143" s="153">
        <v>8.4600000000000005E-3</v>
      </c>
      <c r="R143" s="153">
        <f t="shared" si="12"/>
        <v>1.6920000000000001E-2</v>
      </c>
      <c r="S143" s="153">
        <v>0</v>
      </c>
      <c r="T143" s="154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248</v>
      </c>
      <c r="AT143" s="155" t="s">
        <v>311</v>
      </c>
      <c r="AU143" s="155" t="s">
        <v>133</v>
      </c>
      <c r="AY143" s="14" t="s">
        <v>125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4" t="s">
        <v>133</v>
      </c>
      <c r="BK143" s="156">
        <f t="shared" si="19"/>
        <v>0</v>
      </c>
      <c r="BL143" s="14" t="s">
        <v>182</v>
      </c>
      <c r="BM143" s="155" t="s">
        <v>476</v>
      </c>
    </row>
    <row r="144" spans="1:65" s="2" customFormat="1" ht="40.799999999999997" customHeight="1">
      <c r="A144" s="26"/>
      <c r="B144" s="144"/>
      <c r="C144" s="161" t="s">
        <v>182</v>
      </c>
      <c r="D144" s="161" t="s">
        <v>311</v>
      </c>
      <c r="E144" s="162" t="s">
        <v>477</v>
      </c>
      <c r="F144" s="163" t="s">
        <v>1882</v>
      </c>
      <c r="G144" s="164" t="s">
        <v>217</v>
      </c>
      <c r="H144" s="165">
        <v>1</v>
      </c>
      <c r="I144" s="165"/>
      <c r="J144" s="165">
        <f t="shared" si="10"/>
        <v>0</v>
      </c>
      <c r="K144" s="166"/>
      <c r="L144" s="167"/>
      <c r="M144" s="168" t="s">
        <v>1</v>
      </c>
      <c r="N144" s="169" t="s">
        <v>35</v>
      </c>
      <c r="O144" s="153">
        <v>0</v>
      </c>
      <c r="P144" s="153">
        <f t="shared" si="11"/>
        <v>0</v>
      </c>
      <c r="Q144" s="153">
        <v>8.4600000000000005E-3</v>
      </c>
      <c r="R144" s="153">
        <f t="shared" si="12"/>
        <v>8.4600000000000005E-3</v>
      </c>
      <c r="S144" s="153">
        <v>0</v>
      </c>
      <c r="T144" s="15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248</v>
      </c>
      <c r="AT144" s="155" t="s">
        <v>311</v>
      </c>
      <c r="AU144" s="155" t="s">
        <v>133</v>
      </c>
      <c r="AY144" s="14" t="s">
        <v>125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133</v>
      </c>
      <c r="BK144" s="156">
        <f t="shared" si="19"/>
        <v>0</v>
      </c>
      <c r="BL144" s="14" t="s">
        <v>182</v>
      </c>
      <c r="BM144" s="155" t="s">
        <v>478</v>
      </c>
    </row>
    <row r="145" spans="1:65" s="2" customFormat="1" ht="43.8" customHeight="1">
      <c r="A145" s="26"/>
      <c r="B145" s="144"/>
      <c r="C145" s="161" t="s">
        <v>186</v>
      </c>
      <c r="D145" s="161" t="s">
        <v>311</v>
      </c>
      <c r="E145" s="162" t="s">
        <v>479</v>
      </c>
      <c r="F145" s="163" t="s">
        <v>1883</v>
      </c>
      <c r="G145" s="164" t="s">
        <v>217</v>
      </c>
      <c r="H145" s="165">
        <v>6</v>
      </c>
      <c r="I145" s="165"/>
      <c r="J145" s="165">
        <f t="shared" si="10"/>
        <v>0</v>
      </c>
      <c r="K145" s="166"/>
      <c r="L145" s="167"/>
      <c r="M145" s="168" t="s">
        <v>1</v>
      </c>
      <c r="N145" s="169" t="s">
        <v>35</v>
      </c>
      <c r="O145" s="153">
        <v>0</v>
      </c>
      <c r="P145" s="153">
        <f t="shared" si="11"/>
        <v>0</v>
      </c>
      <c r="Q145" s="153">
        <v>8.4600000000000005E-3</v>
      </c>
      <c r="R145" s="153">
        <f t="shared" si="12"/>
        <v>5.076E-2</v>
      </c>
      <c r="S145" s="153">
        <v>0</v>
      </c>
      <c r="T145" s="154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248</v>
      </c>
      <c r="AT145" s="155" t="s">
        <v>311</v>
      </c>
      <c r="AU145" s="155" t="s">
        <v>133</v>
      </c>
      <c r="AY145" s="14" t="s">
        <v>125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4" t="s">
        <v>133</v>
      </c>
      <c r="BK145" s="156">
        <f t="shared" si="19"/>
        <v>0</v>
      </c>
      <c r="BL145" s="14" t="s">
        <v>182</v>
      </c>
      <c r="BM145" s="155" t="s">
        <v>480</v>
      </c>
    </row>
    <row r="146" spans="1:65" s="2" customFormat="1" ht="33" customHeight="1">
      <c r="A146" s="26"/>
      <c r="B146" s="144"/>
      <c r="C146" s="161" t="s">
        <v>190</v>
      </c>
      <c r="D146" s="161" t="s">
        <v>311</v>
      </c>
      <c r="E146" s="162" t="s">
        <v>481</v>
      </c>
      <c r="F146" s="163" t="s">
        <v>1884</v>
      </c>
      <c r="G146" s="164" t="s">
        <v>217</v>
      </c>
      <c r="H146" s="165">
        <v>1</v>
      </c>
      <c r="I146" s="165"/>
      <c r="J146" s="165">
        <f t="shared" si="10"/>
        <v>0</v>
      </c>
      <c r="K146" s="166"/>
      <c r="L146" s="167"/>
      <c r="M146" s="168" t="s">
        <v>1</v>
      </c>
      <c r="N146" s="169" t="s">
        <v>35</v>
      </c>
      <c r="O146" s="153">
        <v>0</v>
      </c>
      <c r="P146" s="153">
        <f t="shared" si="11"/>
        <v>0</v>
      </c>
      <c r="Q146" s="153">
        <v>8.4600000000000005E-3</v>
      </c>
      <c r="R146" s="153">
        <f t="shared" si="12"/>
        <v>8.4600000000000005E-3</v>
      </c>
      <c r="S146" s="153">
        <v>0</v>
      </c>
      <c r="T146" s="154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248</v>
      </c>
      <c r="AT146" s="155" t="s">
        <v>311</v>
      </c>
      <c r="AU146" s="155" t="s">
        <v>133</v>
      </c>
      <c r="AY146" s="14" t="s">
        <v>125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4" t="s">
        <v>133</v>
      </c>
      <c r="BK146" s="156">
        <f t="shared" si="19"/>
        <v>0</v>
      </c>
      <c r="BL146" s="14" t="s">
        <v>182</v>
      </c>
      <c r="BM146" s="155" t="s">
        <v>482</v>
      </c>
    </row>
    <row r="147" spans="1:65" s="2" customFormat="1" ht="45" customHeight="1">
      <c r="A147" s="26"/>
      <c r="B147" s="144"/>
      <c r="C147" s="161" t="s">
        <v>195</v>
      </c>
      <c r="D147" s="161" t="s">
        <v>311</v>
      </c>
      <c r="E147" s="162" t="s">
        <v>483</v>
      </c>
      <c r="F147" s="163" t="s">
        <v>1885</v>
      </c>
      <c r="G147" s="164" t="s">
        <v>217</v>
      </c>
      <c r="H147" s="165">
        <v>4</v>
      </c>
      <c r="I147" s="165"/>
      <c r="J147" s="165">
        <f t="shared" si="10"/>
        <v>0</v>
      </c>
      <c r="K147" s="166"/>
      <c r="L147" s="167"/>
      <c r="M147" s="168" t="s">
        <v>1</v>
      </c>
      <c r="N147" s="169" t="s">
        <v>35</v>
      </c>
      <c r="O147" s="153">
        <v>0</v>
      </c>
      <c r="P147" s="153">
        <f t="shared" si="11"/>
        <v>0</v>
      </c>
      <c r="Q147" s="153">
        <v>8.4600000000000005E-3</v>
      </c>
      <c r="R147" s="153">
        <f t="shared" si="12"/>
        <v>3.3840000000000002E-2</v>
      </c>
      <c r="S147" s="153">
        <v>0</v>
      </c>
      <c r="T147" s="15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248</v>
      </c>
      <c r="AT147" s="155" t="s">
        <v>311</v>
      </c>
      <c r="AU147" s="155" t="s">
        <v>133</v>
      </c>
      <c r="AY147" s="14" t="s">
        <v>125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4" t="s">
        <v>133</v>
      </c>
      <c r="BK147" s="156">
        <f t="shared" si="19"/>
        <v>0</v>
      </c>
      <c r="BL147" s="14" t="s">
        <v>182</v>
      </c>
      <c r="BM147" s="155" t="s">
        <v>484</v>
      </c>
    </row>
    <row r="148" spans="1:65" s="2" customFormat="1" ht="41.4" customHeight="1">
      <c r="A148" s="26"/>
      <c r="B148" s="144"/>
      <c r="C148" s="161" t="s">
        <v>7</v>
      </c>
      <c r="D148" s="161" t="s">
        <v>311</v>
      </c>
      <c r="E148" s="162" t="s">
        <v>485</v>
      </c>
      <c r="F148" s="163" t="s">
        <v>1886</v>
      </c>
      <c r="G148" s="164" t="s">
        <v>217</v>
      </c>
      <c r="H148" s="165">
        <v>1</v>
      </c>
      <c r="I148" s="165"/>
      <c r="J148" s="165">
        <f t="shared" si="10"/>
        <v>0</v>
      </c>
      <c r="K148" s="166"/>
      <c r="L148" s="167"/>
      <c r="M148" s="168" t="s">
        <v>1</v>
      </c>
      <c r="N148" s="169" t="s">
        <v>35</v>
      </c>
      <c r="O148" s="153">
        <v>0</v>
      </c>
      <c r="P148" s="153">
        <f t="shared" si="11"/>
        <v>0</v>
      </c>
      <c r="Q148" s="153">
        <v>8.4600000000000005E-3</v>
      </c>
      <c r="R148" s="153">
        <f t="shared" si="12"/>
        <v>8.4600000000000005E-3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248</v>
      </c>
      <c r="AT148" s="155" t="s">
        <v>311</v>
      </c>
      <c r="AU148" s="155" t="s">
        <v>133</v>
      </c>
      <c r="AY148" s="14" t="s">
        <v>125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133</v>
      </c>
      <c r="BK148" s="156">
        <f t="shared" si="19"/>
        <v>0</v>
      </c>
      <c r="BL148" s="14" t="s">
        <v>182</v>
      </c>
      <c r="BM148" s="155" t="s">
        <v>486</v>
      </c>
    </row>
    <row r="149" spans="1:65" s="2" customFormat="1" ht="36.6" customHeight="1">
      <c r="A149" s="26"/>
      <c r="B149" s="144"/>
      <c r="C149" s="161" t="s">
        <v>202</v>
      </c>
      <c r="D149" s="161" t="s">
        <v>311</v>
      </c>
      <c r="E149" s="162" t="s">
        <v>487</v>
      </c>
      <c r="F149" s="163" t="s">
        <v>1887</v>
      </c>
      <c r="G149" s="164" t="s">
        <v>217</v>
      </c>
      <c r="H149" s="165">
        <v>1</v>
      </c>
      <c r="I149" s="165"/>
      <c r="J149" s="165">
        <f t="shared" si="10"/>
        <v>0</v>
      </c>
      <c r="K149" s="166"/>
      <c r="L149" s="167"/>
      <c r="M149" s="168" t="s">
        <v>1</v>
      </c>
      <c r="N149" s="169" t="s">
        <v>35</v>
      </c>
      <c r="O149" s="153">
        <v>0</v>
      </c>
      <c r="P149" s="153">
        <f t="shared" si="11"/>
        <v>0</v>
      </c>
      <c r="Q149" s="153">
        <v>8.4600000000000005E-3</v>
      </c>
      <c r="R149" s="153">
        <f t="shared" si="12"/>
        <v>8.4600000000000005E-3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248</v>
      </c>
      <c r="AT149" s="155" t="s">
        <v>311</v>
      </c>
      <c r="AU149" s="155" t="s">
        <v>133</v>
      </c>
      <c r="AY149" s="14" t="s">
        <v>125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133</v>
      </c>
      <c r="BK149" s="156">
        <f t="shared" si="19"/>
        <v>0</v>
      </c>
      <c r="BL149" s="14" t="s">
        <v>182</v>
      </c>
      <c r="BM149" s="155" t="s">
        <v>488</v>
      </c>
    </row>
    <row r="150" spans="1:65" s="2" customFormat="1" ht="42" customHeight="1">
      <c r="A150" s="26"/>
      <c r="B150" s="144"/>
      <c r="C150" s="161" t="s">
        <v>206</v>
      </c>
      <c r="D150" s="161" t="s">
        <v>311</v>
      </c>
      <c r="E150" s="162" t="s">
        <v>489</v>
      </c>
      <c r="F150" s="163" t="s">
        <v>1888</v>
      </c>
      <c r="G150" s="164" t="s">
        <v>217</v>
      </c>
      <c r="H150" s="165">
        <v>1</v>
      </c>
      <c r="I150" s="165"/>
      <c r="J150" s="165">
        <f t="shared" si="10"/>
        <v>0</v>
      </c>
      <c r="K150" s="166"/>
      <c r="L150" s="167"/>
      <c r="M150" s="168" t="s">
        <v>1</v>
      </c>
      <c r="N150" s="169" t="s">
        <v>35</v>
      </c>
      <c r="O150" s="153">
        <v>0</v>
      </c>
      <c r="P150" s="153">
        <f t="shared" si="11"/>
        <v>0</v>
      </c>
      <c r="Q150" s="153">
        <v>8.4600000000000005E-3</v>
      </c>
      <c r="R150" s="153">
        <f t="shared" si="12"/>
        <v>8.4600000000000005E-3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248</v>
      </c>
      <c r="AT150" s="155" t="s">
        <v>311</v>
      </c>
      <c r="AU150" s="155" t="s">
        <v>133</v>
      </c>
      <c r="AY150" s="14" t="s">
        <v>125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133</v>
      </c>
      <c r="BK150" s="156">
        <f t="shared" si="19"/>
        <v>0</v>
      </c>
      <c r="BL150" s="14" t="s">
        <v>182</v>
      </c>
      <c r="BM150" s="155" t="s">
        <v>490</v>
      </c>
    </row>
    <row r="151" spans="1:65" s="2" customFormat="1" ht="38.4" customHeight="1">
      <c r="A151" s="26"/>
      <c r="B151" s="144"/>
      <c r="C151" s="161" t="s">
        <v>210</v>
      </c>
      <c r="D151" s="161" t="s">
        <v>311</v>
      </c>
      <c r="E151" s="162" t="s">
        <v>491</v>
      </c>
      <c r="F151" s="163" t="s">
        <v>1889</v>
      </c>
      <c r="G151" s="164" t="s">
        <v>217</v>
      </c>
      <c r="H151" s="165">
        <v>1</v>
      </c>
      <c r="I151" s="165"/>
      <c r="J151" s="165">
        <f t="shared" si="10"/>
        <v>0</v>
      </c>
      <c r="K151" s="166"/>
      <c r="L151" s="167"/>
      <c r="M151" s="168" t="s">
        <v>1</v>
      </c>
      <c r="N151" s="169" t="s">
        <v>35</v>
      </c>
      <c r="O151" s="153">
        <v>0</v>
      </c>
      <c r="P151" s="153">
        <f t="shared" si="11"/>
        <v>0</v>
      </c>
      <c r="Q151" s="153">
        <v>8.4600000000000005E-3</v>
      </c>
      <c r="R151" s="153">
        <f t="shared" si="12"/>
        <v>8.4600000000000005E-3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248</v>
      </c>
      <c r="AT151" s="155" t="s">
        <v>311</v>
      </c>
      <c r="AU151" s="155" t="s">
        <v>133</v>
      </c>
      <c r="AY151" s="14" t="s">
        <v>125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133</v>
      </c>
      <c r="BK151" s="156">
        <f t="shared" si="19"/>
        <v>0</v>
      </c>
      <c r="BL151" s="14" t="s">
        <v>182</v>
      </c>
      <c r="BM151" s="155" t="s">
        <v>492</v>
      </c>
    </row>
    <row r="152" spans="1:65" s="2" customFormat="1" ht="44.4" customHeight="1">
      <c r="A152" s="26"/>
      <c r="B152" s="144"/>
      <c r="C152" s="161" t="s">
        <v>214</v>
      </c>
      <c r="D152" s="161" t="s">
        <v>311</v>
      </c>
      <c r="E152" s="162" t="s">
        <v>493</v>
      </c>
      <c r="F152" s="163" t="s">
        <v>1890</v>
      </c>
      <c r="G152" s="164" t="s">
        <v>217</v>
      </c>
      <c r="H152" s="165">
        <v>1</v>
      </c>
      <c r="I152" s="165"/>
      <c r="J152" s="165">
        <f t="shared" si="10"/>
        <v>0</v>
      </c>
      <c r="K152" s="166"/>
      <c r="L152" s="167"/>
      <c r="M152" s="168" t="s">
        <v>1</v>
      </c>
      <c r="N152" s="169" t="s">
        <v>35</v>
      </c>
      <c r="O152" s="153">
        <v>0</v>
      </c>
      <c r="P152" s="153">
        <f t="shared" si="11"/>
        <v>0</v>
      </c>
      <c r="Q152" s="153">
        <v>8.4600000000000005E-3</v>
      </c>
      <c r="R152" s="153">
        <f t="shared" si="12"/>
        <v>8.4600000000000005E-3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248</v>
      </c>
      <c r="AT152" s="155" t="s">
        <v>311</v>
      </c>
      <c r="AU152" s="155" t="s">
        <v>133</v>
      </c>
      <c r="AY152" s="14" t="s">
        <v>125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133</v>
      </c>
      <c r="BK152" s="156">
        <f t="shared" si="19"/>
        <v>0</v>
      </c>
      <c r="BL152" s="14" t="s">
        <v>182</v>
      </c>
      <c r="BM152" s="155" t="s">
        <v>494</v>
      </c>
    </row>
    <row r="153" spans="1:65" s="2" customFormat="1" ht="40.799999999999997" customHeight="1">
      <c r="A153" s="26"/>
      <c r="B153" s="144"/>
      <c r="C153" s="161" t="s">
        <v>219</v>
      </c>
      <c r="D153" s="161" t="s">
        <v>311</v>
      </c>
      <c r="E153" s="162" t="s">
        <v>495</v>
      </c>
      <c r="F153" s="163" t="s">
        <v>1891</v>
      </c>
      <c r="G153" s="164" t="s">
        <v>217</v>
      </c>
      <c r="H153" s="165">
        <v>7</v>
      </c>
      <c r="I153" s="165"/>
      <c r="J153" s="165">
        <f t="shared" si="10"/>
        <v>0</v>
      </c>
      <c r="K153" s="166"/>
      <c r="L153" s="167"/>
      <c r="M153" s="168" t="s">
        <v>1</v>
      </c>
      <c r="N153" s="169" t="s">
        <v>35</v>
      </c>
      <c r="O153" s="153">
        <v>0</v>
      </c>
      <c r="P153" s="153">
        <f t="shared" si="11"/>
        <v>0</v>
      </c>
      <c r="Q153" s="153">
        <v>8.4600000000000005E-3</v>
      </c>
      <c r="R153" s="153">
        <f t="shared" si="12"/>
        <v>5.9220000000000002E-2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248</v>
      </c>
      <c r="AT153" s="155" t="s">
        <v>311</v>
      </c>
      <c r="AU153" s="155" t="s">
        <v>133</v>
      </c>
      <c r="AY153" s="14" t="s">
        <v>125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133</v>
      </c>
      <c r="BK153" s="156">
        <f t="shared" si="19"/>
        <v>0</v>
      </c>
      <c r="BL153" s="14" t="s">
        <v>182</v>
      </c>
      <c r="BM153" s="155" t="s">
        <v>496</v>
      </c>
    </row>
    <row r="154" spans="1:65" s="2" customFormat="1" ht="36" customHeight="1">
      <c r="A154" s="26"/>
      <c r="B154" s="144"/>
      <c r="C154" s="161" t="s">
        <v>223</v>
      </c>
      <c r="D154" s="161" t="s">
        <v>311</v>
      </c>
      <c r="E154" s="162" t="s">
        <v>497</v>
      </c>
      <c r="F154" s="163" t="s">
        <v>1892</v>
      </c>
      <c r="G154" s="164" t="s">
        <v>217</v>
      </c>
      <c r="H154" s="165">
        <v>1</v>
      </c>
      <c r="I154" s="165"/>
      <c r="J154" s="165">
        <f t="shared" si="10"/>
        <v>0</v>
      </c>
      <c r="K154" s="166"/>
      <c r="L154" s="167"/>
      <c r="M154" s="168" t="s">
        <v>1</v>
      </c>
      <c r="N154" s="169" t="s">
        <v>35</v>
      </c>
      <c r="O154" s="153">
        <v>0</v>
      </c>
      <c r="P154" s="153">
        <f t="shared" si="11"/>
        <v>0</v>
      </c>
      <c r="Q154" s="153">
        <v>8.4600000000000005E-3</v>
      </c>
      <c r="R154" s="153">
        <f t="shared" si="12"/>
        <v>8.4600000000000005E-3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248</v>
      </c>
      <c r="AT154" s="155" t="s">
        <v>311</v>
      </c>
      <c r="AU154" s="155" t="s">
        <v>133</v>
      </c>
      <c r="AY154" s="14" t="s">
        <v>125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133</v>
      </c>
      <c r="BK154" s="156">
        <f t="shared" si="19"/>
        <v>0</v>
      </c>
      <c r="BL154" s="14" t="s">
        <v>182</v>
      </c>
      <c r="BM154" s="155" t="s">
        <v>498</v>
      </c>
    </row>
    <row r="155" spans="1:65" s="2" customFormat="1" ht="38.4" customHeight="1">
      <c r="A155" s="26"/>
      <c r="B155" s="144"/>
      <c r="C155" s="161" t="s">
        <v>227</v>
      </c>
      <c r="D155" s="161" t="s">
        <v>311</v>
      </c>
      <c r="E155" s="162" t="s">
        <v>499</v>
      </c>
      <c r="F155" s="163" t="s">
        <v>1893</v>
      </c>
      <c r="G155" s="164" t="s">
        <v>217</v>
      </c>
      <c r="H155" s="165">
        <v>1</v>
      </c>
      <c r="I155" s="165"/>
      <c r="J155" s="165">
        <f t="shared" si="10"/>
        <v>0</v>
      </c>
      <c r="K155" s="166"/>
      <c r="L155" s="167"/>
      <c r="M155" s="168" t="s">
        <v>1</v>
      </c>
      <c r="N155" s="169" t="s">
        <v>35</v>
      </c>
      <c r="O155" s="153">
        <v>0</v>
      </c>
      <c r="P155" s="153">
        <f t="shared" si="11"/>
        <v>0</v>
      </c>
      <c r="Q155" s="153">
        <v>8.4600000000000005E-3</v>
      </c>
      <c r="R155" s="153">
        <f t="shared" si="12"/>
        <v>8.4600000000000005E-3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248</v>
      </c>
      <c r="AT155" s="155" t="s">
        <v>311</v>
      </c>
      <c r="AU155" s="155" t="s">
        <v>133</v>
      </c>
      <c r="AY155" s="14" t="s">
        <v>125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133</v>
      </c>
      <c r="BK155" s="156">
        <f t="shared" si="19"/>
        <v>0</v>
      </c>
      <c r="BL155" s="14" t="s">
        <v>182</v>
      </c>
      <c r="BM155" s="155" t="s">
        <v>500</v>
      </c>
    </row>
    <row r="156" spans="1:65" s="2" customFormat="1" ht="44.4" customHeight="1">
      <c r="A156" s="26"/>
      <c r="B156" s="144"/>
      <c r="C156" s="161" t="s">
        <v>232</v>
      </c>
      <c r="D156" s="161" t="s">
        <v>311</v>
      </c>
      <c r="E156" s="162" t="s">
        <v>501</v>
      </c>
      <c r="F156" s="163" t="s">
        <v>1894</v>
      </c>
      <c r="G156" s="164" t="s">
        <v>217</v>
      </c>
      <c r="H156" s="165">
        <v>1</v>
      </c>
      <c r="I156" s="165"/>
      <c r="J156" s="165">
        <f t="shared" si="10"/>
        <v>0</v>
      </c>
      <c r="K156" s="166"/>
      <c r="L156" s="167"/>
      <c r="M156" s="168" t="s">
        <v>1</v>
      </c>
      <c r="N156" s="169" t="s">
        <v>35</v>
      </c>
      <c r="O156" s="153">
        <v>0</v>
      </c>
      <c r="P156" s="153">
        <f t="shared" si="11"/>
        <v>0</v>
      </c>
      <c r="Q156" s="153">
        <v>8.4600000000000005E-3</v>
      </c>
      <c r="R156" s="153">
        <f t="shared" si="12"/>
        <v>8.4600000000000005E-3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248</v>
      </c>
      <c r="AT156" s="155" t="s">
        <v>311</v>
      </c>
      <c r="AU156" s="155" t="s">
        <v>133</v>
      </c>
      <c r="AY156" s="14" t="s">
        <v>125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133</v>
      </c>
      <c r="BK156" s="156">
        <f t="shared" si="19"/>
        <v>0</v>
      </c>
      <c r="BL156" s="14" t="s">
        <v>182</v>
      </c>
      <c r="BM156" s="155" t="s">
        <v>502</v>
      </c>
    </row>
    <row r="157" spans="1:65" s="2" customFormat="1" ht="40.799999999999997" customHeight="1">
      <c r="A157" s="26"/>
      <c r="B157" s="144"/>
      <c r="C157" s="161" t="s">
        <v>236</v>
      </c>
      <c r="D157" s="161" t="s">
        <v>311</v>
      </c>
      <c r="E157" s="162" t="s">
        <v>503</v>
      </c>
      <c r="F157" s="163" t="s">
        <v>1895</v>
      </c>
      <c r="G157" s="164" t="s">
        <v>217</v>
      </c>
      <c r="H157" s="165">
        <v>1</v>
      </c>
      <c r="I157" s="165"/>
      <c r="J157" s="165">
        <f t="shared" si="10"/>
        <v>0</v>
      </c>
      <c r="K157" s="166"/>
      <c r="L157" s="167"/>
      <c r="M157" s="168" t="s">
        <v>1</v>
      </c>
      <c r="N157" s="169" t="s">
        <v>35</v>
      </c>
      <c r="O157" s="153">
        <v>0</v>
      </c>
      <c r="P157" s="153">
        <f t="shared" si="11"/>
        <v>0</v>
      </c>
      <c r="Q157" s="153">
        <v>8.4600000000000005E-3</v>
      </c>
      <c r="R157" s="153">
        <f t="shared" si="12"/>
        <v>8.4600000000000005E-3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248</v>
      </c>
      <c r="AT157" s="155" t="s">
        <v>311</v>
      </c>
      <c r="AU157" s="155" t="s">
        <v>133</v>
      </c>
      <c r="AY157" s="14" t="s">
        <v>125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133</v>
      </c>
      <c r="BK157" s="156">
        <f t="shared" si="19"/>
        <v>0</v>
      </c>
      <c r="BL157" s="14" t="s">
        <v>182</v>
      </c>
      <c r="BM157" s="155" t="s">
        <v>504</v>
      </c>
    </row>
    <row r="158" spans="1:65" s="2" customFormat="1" ht="35.4" customHeight="1">
      <c r="A158" s="26"/>
      <c r="B158" s="144"/>
      <c r="C158" s="161" t="s">
        <v>240</v>
      </c>
      <c r="D158" s="161" t="s">
        <v>311</v>
      </c>
      <c r="E158" s="162" t="s">
        <v>505</v>
      </c>
      <c r="F158" s="163" t="s">
        <v>1896</v>
      </c>
      <c r="G158" s="164" t="s">
        <v>217</v>
      </c>
      <c r="H158" s="165">
        <v>1</v>
      </c>
      <c r="I158" s="165"/>
      <c r="J158" s="165">
        <f t="shared" si="10"/>
        <v>0</v>
      </c>
      <c r="K158" s="166"/>
      <c r="L158" s="167"/>
      <c r="M158" s="168" t="s">
        <v>1</v>
      </c>
      <c r="N158" s="169" t="s">
        <v>35</v>
      </c>
      <c r="O158" s="153">
        <v>0</v>
      </c>
      <c r="P158" s="153">
        <f t="shared" si="11"/>
        <v>0</v>
      </c>
      <c r="Q158" s="153">
        <v>8.4600000000000005E-3</v>
      </c>
      <c r="R158" s="153">
        <f t="shared" si="12"/>
        <v>8.4600000000000005E-3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248</v>
      </c>
      <c r="AT158" s="155" t="s">
        <v>311</v>
      </c>
      <c r="AU158" s="155" t="s">
        <v>133</v>
      </c>
      <c r="AY158" s="14" t="s">
        <v>125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133</v>
      </c>
      <c r="BK158" s="156">
        <f t="shared" si="19"/>
        <v>0</v>
      </c>
      <c r="BL158" s="14" t="s">
        <v>182</v>
      </c>
      <c r="BM158" s="155" t="s">
        <v>506</v>
      </c>
    </row>
    <row r="159" spans="1:65" s="2" customFormat="1" ht="33" customHeight="1">
      <c r="A159" s="26"/>
      <c r="B159" s="144"/>
      <c r="C159" s="145" t="s">
        <v>244</v>
      </c>
      <c r="D159" s="145" t="s">
        <v>128</v>
      </c>
      <c r="E159" s="146" t="s">
        <v>507</v>
      </c>
      <c r="F159" s="147" t="s">
        <v>508</v>
      </c>
      <c r="G159" s="148" t="s">
        <v>193</v>
      </c>
      <c r="H159" s="149">
        <v>18.38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35</v>
      </c>
      <c r="O159" s="153">
        <v>0.60699999999999998</v>
      </c>
      <c r="P159" s="153">
        <f t="shared" si="11"/>
        <v>11.156659999999999</v>
      </c>
      <c r="Q159" s="153">
        <v>1.1E-4</v>
      </c>
      <c r="R159" s="153">
        <f t="shared" si="12"/>
        <v>2.0217999999999998E-3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182</v>
      </c>
      <c r="AT159" s="155" t="s">
        <v>128</v>
      </c>
      <c r="AU159" s="155" t="s">
        <v>133</v>
      </c>
      <c r="AY159" s="14" t="s">
        <v>125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133</v>
      </c>
      <c r="BK159" s="156">
        <f t="shared" si="19"/>
        <v>0</v>
      </c>
      <c r="BL159" s="14" t="s">
        <v>182</v>
      </c>
      <c r="BM159" s="155" t="s">
        <v>509</v>
      </c>
    </row>
    <row r="160" spans="1:65" s="2" customFormat="1" ht="41.4" customHeight="1">
      <c r="A160" s="26"/>
      <c r="B160" s="144"/>
      <c r="C160" s="161" t="s">
        <v>248</v>
      </c>
      <c r="D160" s="161" t="s">
        <v>311</v>
      </c>
      <c r="E160" s="162" t="s">
        <v>510</v>
      </c>
      <c r="F160" s="163" t="s">
        <v>1897</v>
      </c>
      <c r="G160" s="164" t="s">
        <v>217</v>
      </c>
      <c r="H160" s="165">
        <v>1</v>
      </c>
      <c r="I160" s="165"/>
      <c r="J160" s="165">
        <f t="shared" si="10"/>
        <v>0</v>
      </c>
      <c r="K160" s="166"/>
      <c r="L160" s="167"/>
      <c r="M160" s="168" t="s">
        <v>1</v>
      </c>
      <c r="N160" s="169" t="s">
        <v>35</v>
      </c>
      <c r="O160" s="153">
        <v>0</v>
      </c>
      <c r="P160" s="153">
        <f t="shared" si="11"/>
        <v>0</v>
      </c>
      <c r="Q160" s="153">
        <v>8.4600000000000005E-3</v>
      </c>
      <c r="R160" s="153">
        <f t="shared" si="12"/>
        <v>8.4600000000000005E-3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248</v>
      </c>
      <c r="AT160" s="155" t="s">
        <v>311</v>
      </c>
      <c r="AU160" s="155" t="s">
        <v>133</v>
      </c>
      <c r="AY160" s="14" t="s">
        <v>125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133</v>
      </c>
      <c r="BK160" s="156">
        <f t="shared" si="19"/>
        <v>0</v>
      </c>
      <c r="BL160" s="14" t="s">
        <v>182</v>
      </c>
      <c r="BM160" s="155" t="s">
        <v>511</v>
      </c>
    </row>
    <row r="161" spans="1:65" s="2" customFormat="1" ht="39.6" customHeight="1">
      <c r="A161" s="26"/>
      <c r="B161" s="144"/>
      <c r="C161" s="161" t="s">
        <v>252</v>
      </c>
      <c r="D161" s="161" t="s">
        <v>311</v>
      </c>
      <c r="E161" s="162" t="s">
        <v>512</v>
      </c>
      <c r="F161" s="163" t="s">
        <v>1898</v>
      </c>
      <c r="G161" s="164" t="s">
        <v>217</v>
      </c>
      <c r="H161" s="165">
        <v>1</v>
      </c>
      <c r="I161" s="165"/>
      <c r="J161" s="165">
        <f t="shared" si="10"/>
        <v>0</v>
      </c>
      <c r="K161" s="166"/>
      <c r="L161" s="167"/>
      <c r="M161" s="168" t="s">
        <v>1</v>
      </c>
      <c r="N161" s="169" t="s">
        <v>35</v>
      </c>
      <c r="O161" s="153">
        <v>0</v>
      </c>
      <c r="P161" s="153">
        <f t="shared" si="11"/>
        <v>0</v>
      </c>
      <c r="Q161" s="153">
        <v>8.4600000000000005E-3</v>
      </c>
      <c r="R161" s="153">
        <f t="shared" si="12"/>
        <v>8.4600000000000005E-3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248</v>
      </c>
      <c r="AT161" s="155" t="s">
        <v>311</v>
      </c>
      <c r="AU161" s="155" t="s">
        <v>133</v>
      </c>
      <c r="AY161" s="14" t="s">
        <v>125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133</v>
      </c>
      <c r="BK161" s="156">
        <f t="shared" si="19"/>
        <v>0</v>
      </c>
      <c r="BL161" s="14" t="s">
        <v>182</v>
      </c>
      <c r="BM161" s="155" t="s">
        <v>513</v>
      </c>
    </row>
    <row r="162" spans="1:65" s="2" customFormat="1" ht="24.15" customHeight="1">
      <c r="A162" s="26"/>
      <c r="B162" s="144"/>
      <c r="C162" s="145" t="s">
        <v>258</v>
      </c>
      <c r="D162" s="145" t="s">
        <v>128</v>
      </c>
      <c r="E162" s="146" t="s">
        <v>514</v>
      </c>
      <c r="F162" s="147" t="s">
        <v>515</v>
      </c>
      <c r="G162" s="148" t="s">
        <v>333</v>
      </c>
      <c r="H162" s="149">
        <v>1</v>
      </c>
      <c r="I162" s="149"/>
      <c r="J162" s="149">
        <f t="shared" si="10"/>
        <v>0</v>
      </c>
      <c r="K162" s="150"/>
      <c r="L162" s="27"/>
      <c r="M162" s="157" t="s">
        <v>1</v>
      </c>
      <c r="N162" s="158" t="s">
        <v>35</v>
      </c>
      <c r="O162" s="159">
        <v>0</v>
      </c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182</v>
      </c>
      <c r="AT162" s="155" t="s">
        <v>128</v>
      </c>
      <c r="AU162" s="155" t="s">
        <v>133</v>
      </c>
      <c r="AY162" s="14" t="s">
        <v>125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133</v>
      </c>
      <c r="BK162" s="156">
        <f t="shared" si="19"/>
        <v>0</v>
      </c>
      <c r="BL162" s="14" t="s">
        <v>182</v>
      </c>
      <c r="BM162" s="155" t="s">
        <v>516</v>
      </c>
    </row>
    <row r="163" spans="1:65" s="2" customFormat="1" ht="6.9" customHeight="1">
      <c r="A163" s="26"/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27"/>
      <c r="M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</row>
  </sheetData>
  <autoFilter ref="C121:K162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260"/>
  <sheetViews>
    <sheetView showGridLines="0" topLeftCell="A208" workbookViewId="0">
      <selection activeCell="H241" sqref="H24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87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97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11" t="str">
        <f>'Rekapitulácia stavby'!K6</f>
        <v>Zníženie Energetickej Náročnosti spoločnej budovy OcÚ a KD Kladzany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517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>
        <f>'Rekapitulácia stavby'!AN8</f>
        <v>44484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22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5" t="str">
        <f>'Rekapitulácia stavby'!E14</f>
        <v xml:space="preserve"> </v>
      </c>
      <c r="F18" s="185"/>
      <c r="G18" s="185"/>
      <c r="H18" s="185"/>
      <c r="I18" s="23" t="s">
        <v>22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27</v>
      </c>
      <c r="F24" s="26"/>
      <c r="G24" s="26"/>
      <c r="H24" s="26"/>
      <c r="I24" s="23" t="s">
        <v>22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ROUND(J135,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33</v>
      </c>
      <c r="E33" s="32" t="s">
        <v>34</v>
      </c>
      <c r="F33" s="97">
        <f>ROUND((SUM(BE135:BE259)),  2)</f>
        <v>0</v>
      </c>
      <c r="G33" s="98"/>
      <c r="H33" s="98"/>
      <c r="I33" s="99">
        <v>0.2</v>
      </c>
      <c r="J33" s="97">
        <f>ROUND(((SUM(BE135:BE259))*I33),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0">
        <f>ROUND((SUM(BF135:BF259)),  2)</f>
        <v>0</v>
      </c>
      <c r="G34" s="26"/>
      <c r="H34" s="26"/>
      <c r="I34" s="101">
        <v>0.2</v>
      </c>
      <c r="J34" s="100">
        <f>ROUND(((SUM(BF135:BF259))*I34),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ROUND((SUM(BG135:BG259)),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ROUND((SUM(BH135:BH259)),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ROUND((SUM(BI135:BI259)),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>
      <c r="A85" s="26"/>
      <c r="B85" s="27"/>
      <c r="C85" s="26"/>
      <c r="D85" s="26"/>
      <c r="E85" s="211" t="str">
        <f>E7</f>
        <v>Zníženie Energetickej Náročnosti spoločnej budovy OcÚ a KD Kladzany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04 - Ostatné stavebné práce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Kladzany</v>
      </c>
      <c r="G89" s="26"/>
      <c r="H89" s="26"/>
      <c r="I89" s="23" t="s">
        <v>18</v>
      </c>
      <c r="J89" s="52">
        <f>IF(J12="","",J12)</f>
        <v>44484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24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>Architekt Dzurco sro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101</v>
      </c>
      <c r="D94" s="102"/>
      <c r="E94" s="102"/>
      <c r="F94" s="102"/>
      <c r="G94" s="102"/>
      <c r="H94" s="102"/>
      <c r="I94" s="102"/>
      <c r="J94" s="111" t="s">
        <v>102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103</v>
      </c>
      <c r="D96" s="26"/>
      <c r="E96" s="26"/>
      <c r="F96" s="26"/>
      <c r="G96" s="26"/>
      <c r="H96" s="26"/>
      <c r="I96" s="26"/>
      <c r="J96" s="68">
        <f>J135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2:12" s="9" customFormat="1" ht="24.9" customHeight="1">
      <c r="B97" s="113"/>
      <c r="D97" s="114" t="s">
        <v>518</v>
      </c>
      <c r="E97" s="115"/>
      <c r="F97" s="115"/>
      <c r="G97" s="115"/>
      <c r="H97" s="115"/>
      <c r="I97" s="115"/>
      <c r="J97" s="116">
        <f>J136</f>
        <v>0</v>
      </c>
      <c r="L97" s="113"/>
    </row>
    <row r="98" spans="2:12" s="10" customFormat="1" ht="19.95" customHeight="1">
      <c r="B98" s="117"/>
      <c r="D98" s="118" t="s">
        <v>519</v>
      </c>
      <c r="E98" s="119"/>
      <c r="F98" s="119"/>
      <c r="G98" s="119"/>
      <c r="H98" s="119"/>
      <c r="I98" s="119"/>
      <c r="J98" s="120">
        <f>J137</f>
        <v>0</v>
      </c>
      <c r="L98" s="117"/>
    </row>
    <row r="99" spans="2:12" s="10" customFormat="1" ht="19.95" customHeight="1">
      <c r="B99" s="117"/>
      <c r="D99" s="118" t="s">
        <v>520</v>
      </c>
      <c r="E99" s="119"/>
      <c r="F99" s="119"/>
      <c r="G99" s="119"/>
      <c r="H99" s="119"/>
      <c r="I99" s="119"/>
      <c r="J99" s="120">
        <f>J149</f>
        <v>0</v>
      </c>
      <c r="L99" s="117"/>
    </row>
    <row r="100" spans="2:12" s="10" customFormat="1" ht="19.95" customHeight="1">
      <c r="B100" s="117"/>
      <c r="D100" s="118" t="s">
        <v>521</v>
      </c>
      <c r="E100" s="119"/>
      <c r="F100" s="119"/>
      <c r="G100" s="119"/>
      <c r="H100" s="119"/>
      <c r="I100" s="119"/>
      <c r="J100" s="120">
        <f>J158</f>
        <v>0</v>
      </c>
      <c r="L100" s="117"/>
    </row>
    <row r="101" spans="2:12" s="10" customFormat="1" ht="19.95" customHeight="1">
      <c r="B101" s="117"/>
      <c r="D101" s="118" t="s">
        <v>522</v>
      </c>
      <c r="E101" s="119"/>
      <c r="F101" s="119"/>
      <c r="G101" s="119"/>
      <c r="H101" s="119"/>
      <c r="I101" s="119"/>
      <c r="J101" s="120">
        <f>J167</f>
        <v>0</v>
      </c>
      <c r="L101" s="117"/>
    </row>
    <row r="102" spans="2:12" s="10" customFormat="1" ht="19.95" customHeight="1">
      <c r="B102" s="117"/>
      <c r="D102" s="118" t="s">
        <v>107</v>
      </c>
      <c r="E102" s="119"/>
      <c r="F102" s="119"/>
      <c r="G102" s="119"/>
      <c r="H102" s="119"/>
      <c r="I102" s="119"/>
      <c r="J102" s="120">
        <f>J176</f>
        <v>0</v>
      </c>
      <c r="L102" s="117"/>
    </row>
    <row r="103" spans="2:12" s="10" customFormat="1" ht="19.95" customHeight="1">
      <c r="B103" s="117"/>
      <c r="D103" s="118" t="s">
        <v>523</v>
      </c>
      <c r="E103" s="119"/>
      <c r="F103" s="119"/>
      <c r="G103" s="119"/>
      <c r="H103" s="119"/>
      <c r="I103" s="119"/>
      <c r="J103" s="120">
        <f>J196</f>
        <v>0</v>
      </c>
      <c r="L103" s="117"/>
    </row>
    <row r="104" spans="2:12" s="9" customFormat="1" ht="24.9" customHeight="1">
      <c r="B104" s="113"/>
      <c r="D104" s="114" t="s">
        <v>109</v>
      </c>
      <c r="E104" s="115"/>
      <c r="F104" s="115"/>
      <c r="G104" s="115"/>
      <c r="H104" s="115"/>
      <c r="I104" s="115"/>
      <c r="J104" s="116">
        <f>J198</f>
        <v>0</v>
      </c>
      <c r="L104" s="113"/>
    </row>
    <row r="105" spans="2:12" s="10" customFormat="1" ht="19.95" customHeight="1">
      <c r="B105" s="117"/>
      <c r="D105" s="118" t="s">
        <v>524</v>
      </c>
      <c r="E105" s="119"/>
      <c r="F105" s="119"/>
      <c r="G105" s="119"/>
      <c r="H105" s="119"/>
      <c r="I105" s="119"/>
      <c r="J105" s="120">
        <f>J199</f>
        <v>0</v>
      </c>
      <c r="L105" s="117"/>
    </row>
    <row r="106" spans="2:12" s="10" customFormat="1" ht="19.95" customHeight="1">
      <c r="B106" s="117"/>
      <c r="D106" s="118" t="s">
        <v>525</v>
      </c>
      <c r="E106" s="119"/>
      <c r="F106" s="119"/>
      <c r="G106" s="119"/>
      <c r="H106" s="119"/>
      <c r="I106" s="119"/>
      <c r="J106" s="120">
        <f>J206</f>
        <v>0</v>
      </c>
      <c r="L106" s="117"/>
    </row>
    <row r="107" spans="2:12" s="10" customFormat="1" ht="19.95" customHeight="1">
      <c r="B107" s="117"/>
      <c r="D107" s="118" t="s">
        <v>526</v>
      </c>
      <c r="E107" s="119"/>
      <c r="F107" s="119"/>
      <c r="G107" s="119"/>
      <c r="H107" s="119"/>
      <c r="I107" s="119"/>
      <c r="J107" s="120">
        <f>J211</f>
        <v>0</v>
      </c>
      <c r="L107" s="117"/>
    </row>
    <row r="108" spans="2:12" s="10" customFormat="1" ht="19.95" customHeight="1">
      <c r="B108" s="117"/>
      <c r="D108" s="118" t="s">
        <v>441</v>
      </c>
      <c r="E108" s="119"/>
      <c r="F108" s="119"/>
      <c r="G108" s="119"/>
      <c r="H108" s="119"/>
      <c r="I108" s="119"/>
      <c r="J108" s="120">
        <f>J219</f>
        <v>0</v>
      </c>
      <c r="L108" s="117"/>
    </row>
    <row r="109" spans="2:12" s="10" customFormat="1" ht="19.95" customHeight="1">
      <c r="B109" s="117"/>
      <c r="D109" s="118" t="s">
        <v>110</v>
      </c>
      <c r="E109" s="119"/>
      <c r="F109" s="119"/>
      <c r="G109" s="119"/>
      <c r="H109" s="119"/>
      <c r="I109" s="119"/>
      <c r="J109" s="120">
        <f>J222</f>
        <v>0</v>
      </c>
      <c r="L109" s="117"/>
    </row>
    <row r="110" spans="2:12" s="10" customFormat="1" ht="19.95" customHeight="1">
      <c r="B110" s="117"/>
      <c r="D110" s="118" t="s">
        <v>527</v>
      </c>
      <c r="E110" s="119"/>
      <c r="F110" s="119"/>
      <c r="G110" s="119"/>
      <c r="H110" s="119"/>
      <c r="I110" s="119"/>
      <c r="J110" s="120">
        <f>J227</f>
        <v>0</v>
      </c>
      <c r="L110" s="117"/>
    </row>
    <row r="111" spans="2:12" s="10" customFormat="1" ht="19.95" customHeight="1">
      <c r="B111" s="117"/>
      <c r="D111" s="118" t="s">
        <v>528</v>
      </c>
      <c r="E111" s="119"/>
      <c r="F111" s="119"/>
      <c r="G111" s="119"/>
      <c r="H111" s="119"/>
      <c r="I111" s="119"/>
      <c r="J111" s="120">
        <f>J241</f>
        <v>0</v>
      </c>
      <c r="L111" s="117"/>
    </row>
    <row r="112" spans="2:12" s="10" customFormat="1" ht="19.95" customHeight="1">
      <c r="B112" s="117"/>
      <c r="D112" s="118" t="s">
        <v>529</v>
      </c>
      <c r="E112" s="119"/>
      <c r="F112" s="119"/>
      <c r="G112" s="119"/>
      <c r="H112" s="119"/>
      <c r="I112" s="119"/>
      <c r="J112" s="120">
        <f>J244</f>
        <v>0</v>
      </c>
      <c r="L112" s="117"/>
    </row>
    <row r="113" spans="1:31" s="10" customFormat="1" ht="19.95" customHeight="1">
      <c r="B113" s="117"/>
      <c r="D113" s="118" t="s">
        <v>530</v>
      </c>
      <c r="E113" s="119"/>
      <c r="F113" s="119"/>
      <c r="G113" s="119"/>
      <c r="H113" s="119"/>
      <c r="I113" s="119"/>
      <c r="J113" s="120">
        <f>J246</f>
        <v>0</v>
      </c>
      <c r="L113" s="117"/>
    </row>
    <row r="114" spans="1:31" s="10" customFormat="1" ht="19.95" customHeight="1">
      <c r="B114" s="117"/>
      <c r="D114" s="118" t="s">
        <v>531</v>
      </c>
      <c r="E114" s="119"/>
      <c r="F114" s="119"/>
      <c r="G114" s="119"/>
      <c r="H114" s="119"/>
      <c r="I114" s="119"/>
      <c r="J114" s="120">
        <f>J252</f>
        <v>0</v>
      </c>
      <c r="L114" s="117"/>
    </row>
    <row r="115" spans="1:31" s="10" customFormat="1" ht="19.95" customHeight="1">
      <c r="B115" s="117"/>
      <c r="D115" s="118" t="s">
        <v>532</v>
      </c>
      <c r="E115" s="119"/>
      <c r="F115" s="119"/>
      <c r="G115" s="119"/>
      <c r="H115" s="119"/>
      <c r="I115" s="119"/>
      <c r="J115" s="120">
        <f>J256</f>
        <v>0</v>
      </c>
      <c r="L115" s="117"/>
    </row>
    <row r="116" spans="1:31" s="2" customFormat="1" ht="21.7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" customHeight="1">
      <c r="A117" s="26"/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21" spans="1:31" s="2" customFormat="1" ht="6.9" customHeight="1">
      <c r="A121" s="26"/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24.9" customHeight="1">
      <c r="A122" s="26"/>
      <c r="B122" s="27"/>
      <c r="C122" s="18" t="s">
        <v>111</v>
      </c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12</v>
      </c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6.25" customHeight="1">
      <c r="A125" s="26"/>
      <c r="B125" s="27"/>
      <c r="C125" s="26"/>
      <c r="D125" s="26"/>
      <c r="E125" s="211" t="str">
        <f>E7</f>
        <v>Zníženie Energetickej Náročnosti spoločnej budovy OcÚ a KD Kladzany</v>
      </c>
      <c r="F125" s="212"/>
      <c r="G125" s="212"/>
      <c r="H125" s="212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>
      <c r="A126" s="26"/>
      <c r="B126" s="27"/>
      <c r="C126" s="23" t="s">
        <v>98</v>
      </c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6.5" customHeight="1">
      <c r="A127" s="26"/>
      <c r="B127" s="27"/>
      <c r="C127" s="26"/>
      <c r="D127" s="26"/>
      <c r="E127" s="201" t="str">
        <f>E9</f>
        <v>04 - Ostatné stavebné práce</v>
      </c>
      <c r="F127" s="210"/>
      <c r="G127" s="210"/>
      <c r="H127" s="210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2" customHeight="1">
      <c r="A129" s="26"/>
      <c r="B129" s="27"/>
      <c r="C129" s="23" t="s">
        <v>16</v>
      </c>
      <c r="D129" s="26"/>
      <c r="E129" s="26"/>
      <c r="F129" s="21" t="str">
        <f>F12</f>
        <v>Kladzany</v>
      </c>
      <c r="G129" s="26"/>
      <c r="H129" s="26"/>
      <c r="I129" s="23" t="s">
        <v>18</v>
      </c>
      <c r="J129" s="52">
        <f>IF(J12="","",J12)</f>
        <v>44484</v>
      </c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5.15" customHeight="1">
      <c r="A131" s="26"/>
      <c r="B131" s="27"/>
      <c r="C131" s="23" t="s">
        <v>19</v>
      </c>
      <c r="D131" s="26"/>
      <c r="E131" s="26"/>
      <c r="F131" s="21" t="str">
        <f>E15</f>
        <v xml:space="preserve"> </v>
      </c>
      <c r="G131" s="26"/>
      <c r="H131" s="26"/>
      <c r="I131" s="23" t="s">
        <v>24</v>
      </c>
      <c r="J131" s="24" t="str">
        <f>E21</f>
        <v xml:space="preserve"> </v>
      </c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5.15" customHeight="1">
      <c r="A132" s="26"/>
      <c r="B132" s="27"/>
      <c r="C132" s="23" t="s">
        <v>23</v>
      </c>
      <c r="D132" s="26"/>
      <c r="E132" s="26"/>
      <c r="F132" s="21" t="str">
        <f>IF(E18="","",E18)</f>
        <v xml:space="preserve"> </v>
      </c>
      <c r="G132" s="26"/>
      <c r="H132" s="26"/>
      <c r="I132" s="23" t="s">
        <v>26</v>
      </c>
      <c r="J132" s="24" t="str">
        <f>E24</f>
        <v>Architekt Dzurco sro</v>
      </c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0.3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11" customFormat="1" ht="29.25" customHeight="1">
      <c r="A134" s="121"/>
      <c r="B134" s="122"/>
      <c r="C134" s="123" t="s">
        <v>112</v>
      </c>
      <c r="D134" s="124" t="s">
        <v>54</v>
      </c>
      <c r="E134" s="124" t="s">
        <v>50</v>
      </c>
      <c r="F134" s="124" t="s">
        <v>51</v>
      </c>
      <c r="G134" s="124" t="s">
        <v>113</v>
      </c>
      <c r="H134" s="124" t="s">
        <v>114</v>
      </c>
      <c r="I134" s="124" t="s">
        <v>115</v>
      </c>
      <c r="J134" s="125" t="s">
        <v>102</v>
      </c>
      <c r="K134" s="126" t="s">
        <v>116</v>
      </c>
      <c r="L134" s="127"/>
      <c r="M134" s="59" t="s">
        <v>1</v>
      </c>
      <c r="N134" s="60" t="s">
        <v>33</v>
      </c>
      <c r="O134" s="60" t="s">
        <v>117</v>
      </c>
      <c r="P134" s="60" t="s">
        <v>118</v>
      </c>
      <c r="Q134" s="60" t="s">
        <v>119</v>
      </c>
      <c r="R134" s="60" t="s">
        <v>120</v>
      </c>
      <c r="S134" s="60" t="s">
        <v>121</v>
      </c>
      <c r="T134" s="61" t="s">
        <v>122</v>
      </c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</row>
    <row r="135" spans="1:65" s="2" customFormat="1" ht="22.8" customHeight="1">
      <c r="A135" s="26"/>
      <c r="B135" s="27"/>
      <c r="C135" s="66" t="s">
        <v>103</v>
      </c>
      <c r="D135" s="26"/>
      <c r="E135" s="26"/>
      <c r="F135" s="26"/>
      <c r="G135" s="26"/>
      <c r="H135" s="26"/>
      <c r="I135" s="26"/>
      <c r="J135" s="128">
        <f>BK135</f>
        <v>0</v>
      </c>
      <c r="K135" s="26"/>
      <c r="L135" s="27"/>
      <c r="M135" s="62"/>
      <c r="N135" s="53"/>
      <c r="O135" s="63"/>
      <c r="P135" s="129">
        <f>P136+P198</f>
        <v>4059.7610228000003</v>
      </c>
      <c r="Q135" s="63"/>
      <c r="R135" s="129">
        <f>R136+R198</f>
        <v>233.42650580000003</v>
      </c>
      <c r="S135" s="63"/>
      <c r="T135" s="130">
        <f>T136+T198</f>
        <v>102.4113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T135" s="14" t="s">
        <v>68</v>
      </c>
      <c r="AU135" s="14" t="s">
        <v>104</v>
      </c>
      <c r="BK135" s="131">
        <f>BK136+BK198</f>
        <v>0</v>
      </c>
    </row>
    <row r="136" spans="1:65" s="12" customFormat="1" ht="25.95" customHeight="1">
      <c r="B136" s="132"/>
      <c r="D136" s="133" t="s">
        <v>68</v>
      </c>
      <c r="E136" s="134" t="s">
        <v>123</v>
      </c>
      <c r="F136" s="134" t="s">
        <v>533</v>
      </c>
      <c r="J136" s="135">
        <f>BK136</f>
        <v>0</v>
      </c>
      <c r="L136" s="132"/>
      <c r="M136" s="136"/>
      <c r="N136" s="137"/>
      <c r="O136" s="137"/>
      <c r="P136" s="138">
        <f>P137+P149+P158+P167+P176+P196</f>
        <v>2548.8129809000002</v>
      </c>
      <c r="Q136" s="137"/>
      <c r="R136" s="138">
        <f>R137+R149+R158+R167+R176+R196</f>
        <v>218.74805110000003</v>
      </c>
      <c r="S136" s="137"/>
      <c r="T136" s="139">
        <f>T137+T149+T158+T167+T176+T196</f>
        <v>99.98442</v>
      </c>
      <c r="AR136" s="133" t="s">
        <v>77</v>
      </c>
      <c r="AT136" s="140" t="s">
        <v>68</v>
      </c>
      <c r="AU136" s="140" t="s">
        <v>69</v>
      </c>
      <c r="AY136" s="133" t="s">
        <v>125</v>
      </c>
      <c r="BK136" s="141">
        <f>BK137+BK149+BK158+BK167+BK176+BK196</f>
        <v>0</v>
      </c>
    </row>
    <row r="137" spans="1:65" s="12" customFormat="1" ht="22.8" customHeight="1">
      <c r="B137" s="132"/>
      <c r="D137" s="133" t="s">
        <v>68</v>
      </c>
      <c r="E137" s="142" t="s">
        <v>77</v>
      </c>
      <c r="F137" s="142" t="s">
        <v>534</v>
      </c>
      <c r="J137" s="143">
        <f>BK137</f>
        <v>0</v>
      </c>
      <c r="L137" s="132"/>
      <c r="M137" s="136"/>
      <c r="N137" s="137"/>
      <c r="O137" s="137"/>
      <c r="P137" s="138">
        <f>SUM(P138:P148)</f>
        <v>313.58689280000004</v>
      </c>
      <c r="Q137" s="137"/>
      <c r="R137" s="138">
        <f>SUM(R138:R148)</f>
        <v>0</v>
      </c>
      <c r="S137" s="137"/>
      <c r="T137" s="139">
        <f>SUM(T138:T148)</f>
        <v>52.777500000000003</v>
      </c>
      <c r="AR137" s="133" t="s">
        <v>77</v>
      </c>
      <c r="AT137" s="140" t="s">
        <v>68</v>
      </c>
      <c r="AU137" s="140" t="s">
        <v>77</v>
      </c>
      <c r="AY137" s="133" t="s">
        <v>125</v>
      </c>
      <c r="BK137" s="141">
        <f>SUM(BK138:BK148)</f>
        <v>0</v>
      </c>
    </row>
    <row r="138" spans="1:65" s="2" customFormat="1" ht="33" customHeight="1">
      <c r="A138" s="26"/>
      <c r="B138" s="144"/>
      <c r="C138" s="145" t="s">
        <v>77</v>
      </c>
      <c r="D138" s="145" t="s">
        <v>128</v>
      </c>
      <c r="E138" s="146" t="s">
        <v>535</v>
      </c>
      <c r="F138" s="147" t="s">
        <v>536</v>
      </c>
      <c r="G138" s="148" t="s">
        <v>131</v>
      </c>
      <c r="H138" s="149">
        <v>113.5</v>
      </c>
      <c r="I138" s="149"/>
      <c r="J138" s="149">
        <f t="shared" ref="J138:J148" si="0">ROUND(I138*H138,2)</f>
        <v>0</v>
      </c>
      <c r="K138" s="150"/>
      <c r="L138" s="27"/>
      <c r="M138" s="151" t="s">
        <v>1</v>
      </c>
      <c r="N138" s="152" t="s">
        <v>35</v>
      </c>
      <c r="O138" s="153">
        <v>1.169</v>
      </c>
      <c r="P138" s="153">
        <f t="shared" ref="P138:P148" si="1">O138*H138</f>
        <v>132.6815</v>
      </c>
      <c r="Q138" s="153">
        <v>0</v>
      </c>
      <c r="R138" s="153">
        <f t="shared" ref="R138:R148" si="2">Q138*H138</f>
        <v>0</v>
      </c>
      <c r="S138" s="153">
        <v>0.22500000000000001</v>
      </c>
      <c r="T138" s="154">
        <f t="shared" ref="T138:T148" si="3">S138*H138</f>
        <v>25.537500000000001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132</v>
      </c>
      <c r="AT138" s="155" t="s">
        <v>128</v>
      </c>
      <c r="AU138" s="155" t="s">
        <v>133</v>
      </c>
      <c r="AY138" s="14" t="s">
        <v>125</v>
      </c>
      <c r="BE138" s="156">
        <f t="shared" ref="BE138:BE148" si="4">IF(N138="základná",J138,0)</f>
        <v>0</v>
      </c>
      <c r="BF138" s="156">
        <f t="shared" ref="BF138:BF148" si="5">IF(N138="znížená",J138,0)</f>
        <v>0</v>
      </c>
      <c r="BG138" s="156">
        <f t="shared" ref="BG138:BG148" si="6">IF(N138="zákl. prenesená",J138,0)</f>
        <v>0</v>
      </c>
      <c r="BH138" s="156">
        <f t="shared" ref="BH138:BH148" si="7">IF(N138="zníž. prenesená",J138,0)</f>
        <v>0</v>
      </c>
      <c r="BI138" s="156">
        <f t="shared" ref="BI138:BI148" si="8">IF(N138="nulová",J138,0)</f>
        <v>0</v>
      </c>
      <c r="BJ138" s="14" t="s">
        <v>133</v>
      </c>
      <c r="BK138" s="156">
        <f t="shared" ref="BK138:BK148" si="9">ROUND(I138*H138,2)</f>
        <v>0</v>
      </c>
      <c r="BL138" s="14" t="s">
        <v>132</v>
      </c>
      <c r="BM138" s="155" t="s">
        <v>537</v>
      </c>
    </row>
    <row r="139" spans="1:65" s="2" customFormat="1" ht="24.15" customHeight="1">
      <c r="A139" s="26"/>
      <c r="B139" s="144"/>
      <c r="C139" s="145" t="s">
        <v>133</v>
      </c>
      <c r="D139" s="145" t="s">
        <v>128</v>
      </c>
      <c r="E139" s="146" t="s">
        <v>538</v>
      </c>
      <c r="F139" s="147" t="s">
        <v>539</v>
      </c>
      <c r="G139" s="148" t="s">
        <v>131</v>
      </c>
      <c r="H139" s="149">
        <v>113.5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35</v>
      </c>
      <c r="O139" s="153">
        <v>0.35499999999999998</v>
      </c>
      <c r="P139" s="153">
        <f t="shared" si="1"/>
        <v>40.292499999999997</v>
      </c>
      <c r="Q139" s="153">
        <v>0</v>
      </c>
      <c r="R139" s="153">
        <f t="shared" si="2"/>
        <v>0</v>
      </c>
      <c r="S139" s="153">
        <v>0.24</v>
      </c>
      <c r="T139" s="154">
        <f t="shared" si="3"/>
        <v>27.24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132</v>
      </c>
      <c r="AT139" s="155" t="s">
        <v>128</v>
      </c>
      <c r="AU139" s="155" t="s">
        <v>133</v>
      </c>
      <c r="AY139" s="14" t="s">
        <v>125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133</v>
      </c>
      <c r="BK139" s="156">
        <f t="shared" si="9"/>
        <v>0</v>
      </c>
      <c r="BL139" s="14" t="s">
        <v>132</v>
      </c>
      <c r="BM139" s="155" t="s">
        <v>540</v>
      </c>
    </row>
    <row r="140" spans="1:65" s="2" customFormat="1" ht="21.75" customHeight="1">
      <c r="A140" s="26"/>
      <c r="B140" s="144"/>
      <c r="C140" s="145" t="s">
        <v>138</v>
      </c>
      <c r="D140" s="145" t="s">
        <v>128</v>
      </c>
      <c r="E140" s="146" t="s">
        <v>541</v>
      </c>
      <c r="F140" s="147" t="s">
        <v>542</v>
      </c>
      <c r="G140" s="148" t="s">
        <v>320</v>
      </c>
      <c r="H140" s="149">
        <v>2.2999999999999998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35</v>
      </c>
      <c r="O140" s="153">
        <v>0.83799999999999997</v>
      </c>
      <c r="P140" s="153">
        <f t="shared" si="1"/>
        <v>1.9273999999999998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132</v>
      </c>
      <c r="AT140" s="155" t="s">
        <v>128</v>
      </c>
      <c r="AU140" s="155" t="s">
        <v>133</v>
      </c>
      <c r="AY140" s="14" t="s">
        <v>125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133</v>
      </c>
      <c r="BK140" s="156">
        <f t="shared" si="9"/>
        <v>0</v>
      </c>
      <c r="BL140" s="14" t="s">
        <v>132</v>
      </c>
      <c r="BM140" s="155" t="s">
        <v>543</v>
      </c>
    </row>
    <row r="141" spans="1:65" s="2" customFormat="1" ht="24.15" customHeight="1">
      <c r="A141" s="26"/>
      <c r="B141" s="144"/>
      <c r="C141" s="145" t="s">
        <v>132</v>
      </c>
      <c r="D141" s="145" t="s">
        <v>128</v>
      </c>
      <c r="E141" s="146" t="s">
        <v>544</v>
      </c>
      <c r="F141" s="147" t="s">
        <v>545</v>
      </c>
      <c r="G141" s="148" t="s">
        <v>320</v>
      </c>
      <c r="H141" s="149">
        <v>2.2999999999999998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35</v>
      </c>
      <c r="O141" s="153">
        <v>4.2000000000000003E-2</v>
      </c>
      <c r="P141" s="153">
        <f t="shared" si="1"/>
        <v>9.6600000000000005E-2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132</v>
      </c>
      <c r="AT141" s="155" t="s">
        <v>128</v>
      </c>
      <c r="AU141" s="155" t="s">
        <v>133</v>
      </c>
      <c r="AY141" s="14" t="s">
        <v>125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133</v>
      </c>
      <c r="BK141" s="156">
        <f t="shared" si="9"/>
        <v>0</v>
      </c>
      <c r="BL141" s="14" t="s">
        <v>132</v>
      </c>
      <c r="BM141" s="155" t="s">
        <v>546</v>
      </c>
    </row>
    <row r="142" spans="1:65" s="2" customFormat="1" ht="33" customHeight="1">
      <c r="A142" s="26"/>
      <c r="B142" s="144"/>
      <c r="C142" s="145" t="s">
        <v>145</v>
      </c>
      <c r="D142" s="145" t="s">
        <v>128</v>
      </c>
      <c r="E142" s="146" t="s">
        <v>547</v>
      </c>
      <c r="F142" s="147" t="s">
        <v>548</v>
      </c>
      <c r="G142" s="148" t="s">
        <v>320</v>
      </c>
      <c r="H142" s="149">
        <v>25.92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35</v>
      </c>
      <c r="O142" s="153">
        <v>3.85</v>
      </c>
      <c r="P142" s="153">
        <f t="shared" si="1"/>
        <v>99.792000000000016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132</v>
      </c>
      <c r="AT142" s="155" t="s">
        <v>128</v>
      </c>
      <c r="AU142" s="155" t="s">
        <v>133</v>
      </c>
      <c r="AY142" s="14" t="s">
        <v>125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133</v>
      </c>
      <c r="BK142" s="156">
        <f t="shared" si="9"/>
        <v>0</v>
      </c>
      <c r="BL142" s="14" t="s">
        <v>132</v>
      </c>
      <c r="BM142" s="155" t="s">
        <v>549</v>
      </c>
    </row>
    <row r="143" spans="1:65" s="2" customFormat="1" ht="24.15" customHeight="1">
      <c r="A143" s="26"/>
      <c r="B143" s="144"/>
      <c r="C143" s="145" t="s">
        <v>126</v>
      </c>
      <c r="D143" s="145" t="s">
        <v>128</v>
      </c>
      <c r="E143" s="146" t="s">
        <v>550</v>
      </c>
      <c r="F143" s="147" t="s">
        <v>551</v>
      </c>
      <c r="G143" s="148" t="s">
        <v>320</v>
      </c>
      <c r="H143" s="149">
        <v>25.92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35</v>
      </c>
      <c r="O143" s="153">
        <v>0.77059</v>
      </c>
      <c r="P143" s="153">
        <f t="shared" si="1"/>
        <v>19.973692800000002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132</v>
      </c>
      <c r="AT143" s="155" t="s">
        <v>128</v>
      </c>
      <c r="AU143" s="155" t="s">
        <v>133</v>
      </c>
      <c r="AY143" s="14" t="s">
        <v>125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133</v>
      </c>
      <c r="BK143" s="156">
        <f t="shared" si="9"/>
        <v>0</v>
      </c>
      <c r="BL143" s="14" t="s">
        <v>132</v>
      </c>
      <c r="BM143" s="155" t="s">
        <v>552</v>
      </c>
    </row>
    <row r="144" spans="1:65" s="2" customFormat="1" ht="24.15" customHeight="1">
      <c r="A144" s="26"/>
      <c r="B144" s="144"/>
      <c r="C144" s="145" t="s">
        <v>150</v>
      </c>
      <c r="D144" s="145" t="s">
        <v>128</v>
      </c>
      <c r="E144" s="146" t="s">
        <v>553</v>
      </c>
      <c r="F144" s="147" t="s">
        <v>554</v>
      </c>
      <c r="G144" s="148" t="s">
        <v>320</v>
      </c>
      <c r="H144" s="149">
        <v>28.22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35</v>
      </c>
      <c r="O144" s="153">
        <v>8.1000000000000003E-2</v>
      </c>
      <c r="P144" s="153">
        <f t="shared" si="1"/>
        <v>2.2858200000000002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132</v>
      </c>
      <c r="AT144" s="155" t="s">
        <v>128</v>
      </c>
      <c r="AU144" s="155" t="s">
        <v>133</v>
      </c>
      <c r="AY144" s="14" t="s">
        <v>125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133</v>
      </c>
      <c r="BK144" s="156">
        <f t="shared" si="9"/>
        <v>0</v>
      </c>
      <c r="BL144" s="14" t="s">
        <v>132</v>
      </c>
      <c r="BM144" s="155" t="s">
        <v>555</v>
      </c>
    </row>
    <row r="145" spans="1:65" s="2" customFormat="1" ht="33" customHeight="1">
      <c r="A145" s="26"/>
      <c r="B145" s="144"/>
      <c r="C145" s="145" t="s">
        <v>153</v>
      </c>
      <c r="D145" s="145" t="s">
        <v>128</v>
      </c>
      <c r="E145" s="146" t="s">
        <v>556</v>
      </c>
      <c r="F145" s="147" t="s">
        <v>557</v>
      </c>
      <c r="G145" s="148" t="s">
        <v>320</v>
      </c>
      <c r="H145" s="149">
        <v>9.5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35</v>
      </c>
      <c r="O145" s="153">
        <v>7.0999999999999994E-2</v>
      </c>
      <c r="P145" s="153">
        <f t="shared" si="1"/>
        <v>0.67449999999999999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132</v>
      </c>
      <c r="AT145" s="155" t="s">
        <v>128</v>
      </c>
      <c r="AU145" s="155" t="s">
        <v>133</v>
      </c>
      <c r="AY145" s="14" t="s">
        <v>125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133</v>
      </c>
      <c r="BK145" s="156">
        <f t="shared" si="9"/>
        <v>0</v>
      </c>
      <c r="BL145" s="14" t="s">
        <v>132</v>
      </c>
      <c r="BM145" s="155" t="s">
        <v>558</v>
      </c>
    </row>
    <row r="146" spans="1:65" s="2" customFormat="1" ht="21.75" customHeight="1">
      <c r="A146" s="26"/>
      <c r="B146" s="144"/>
      <c r="C146" s="145" t="s">
        <v>156</v>
      </c>
      <c r="D146" s="145" t="s">
        <v>128</v>
      </c>
      <c r="E146" s="146" t="s">
        <v>559</v>
      </c>
      <c r="F146" s="147" t="s">
        <v>560</v>
      </c>
      <c r="G146" s="148" t="s">
        <v>320</v>
      </c>
      <c r="H146" s="149">
        <v>28.22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35</v>
      </c>
      <c r="O146" s="153">
        <v>0.27900000000000003</v>
      </c>
      <c r="P146" s="153">
        <f t="shared" si="1"/>
        <v>7.87338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132</v>
      </c>
      <c r="AT146" s="155" t="s">
        <v>128</v>
      </c>
      <c r="AU146" s="155" t="s">
        <v>133</v>
      </c>
      <c r="AY146" s="14" t="s">
        <v>125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133</v>
      </c>
      <c r="BK146" s="156">
        <f t="shared" si="9"/>
        <v>0</v>
      </c>
      <c r="BL146" s="14" t="s">
        <v>132</v>
      </c>
      <c r="BM146" s="155" t="s">
        <v>561</v>
      </c>
    </row>
    <row r="147" spans="1:65" s="2" customFormat="1" ht="16.5" customHeight="1">
      <c r="A147" s="26"/>
      <c r="B147" s="144"/>
      <c r="C147" s="145" t="s">
        <v>159</v>
      </c>
      <c r="D147" s="145" t="s">
        <v>128</v>
      </c>
      <c r="E147" s="146" t="s">
        <v>562</v>
      </c>
      <c r="F147" s="147" t="s">
        <v>563</v>
      </c>
      <c r="G147" s="148" t="s">
        <v>320</v>
      </c>
      <c r="H147" s="149">
        <v>9.5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35</v>
      </c>
      <c r="O147" s="153">
        <v>0.83199999999999996</v>
      </c>
      <c r="P147" s="153">
        <f t="shared" si="1"/>
        <v>7.9039999999999999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132</v>
      </c>
      <c r="AT147" s="155" t="s">
        <v>128</v>
      </c>
      <c r="AU147" s="155" t="s">
        <v>133</v>
      </c>
      <c r="AY147" s="14" t="s">
        <v>125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133</v>
      </c>
      <c r="BK147" s="156">
        <f t="shared" si="9"/>
        <v>0</v>
      </c>
      <c r="BL147" s="14" t="s">
        <v>132</v>
      </c>
      <c r="BM147" s="155" t="s">
        <v>564</v>
      </c>
    </row>
    <row r="148" spans="1:65" s="2" customFormat="1" ht="16.5" customHeight="1">
      <c r="A148" s="26"/>
      <c r="B148" s="144"/>
      <c r="C148" s="145" t="s">
        <v>162</v>
      </c>
      <c r="D148" s="145" t="s">
        <v>128</v>
      </c>
      <c r="E148" s="146" t="s">
        <v>565</v>
      </c>
      <c r="F148" s="147" t="s">
        <v>566</v>
      </c>
      <c r="G148" s="148" t="s">
        <v>320</v>
      </c>
      <c r="H148" s="149">
        <v>9.5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35</v>
      </c>
      <c r="O148" s="153">
        <v>8.9999999999999993E-3</v>
      </c>
      <c r="P148" s="153">
        <f t="shared" si="1"/>
        <v>8.5499999999999993E-2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132</v>
      </c>
      <c r="AT148" s="155" t="s">
        <v>128</v>
      </c>
      <c r="AU148" s="155" t="s">
        <v>133</v>
      </c>
      <c r="AY148" s="14" t="s">
        <v>125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133</v>
      </c>
      <c r="BK148" s="156">
        <f t="shared" si="9"/>
        <v>0</v>
      </c>
      <c r="BL148" s="14" t="s">
        <v>132</v>
      </c>
      <c r="BM148" s="155" t="s">
        <v>567</v>
      </c>
    </row>
    <row r="149" spans="1:65" s="12" customFormat="1" ht="22.8" customHeight="1">
      <c r="B149" s="132"/>
      <c r="D149" s="133" t="s">
        <v>68</v>
      </c>
      <c r="E149" s="142" t="s">
        <v>133</v>
      </c>
      <c r="F149" s="142" t="s">
        <v>568</v>
      </c>
      <c r="J149" s="143">
        <f>BK149</f>
        <v>0</v>
      </c>
      <c r="L149" s="132"/>
      <c r="M149" s="136"/>
      <c r="N149" s="137"/>
      <c r="O149" s="137"/>
      <c r="P149" s="138">
        <f>SUM(P150:P157)</f>
        <v>27.681654600000005</v>
      </c>
      <c r="Q149" s="137"/>
      <c r="R149" s="138">
        <f>SUM(R150:R157)</f>
        <v>27.645543400000001</v>
      </c>
      <c r="S149" s="137"/>
      <c r="T149" s="139">
        <f>SUM(T150:T157)</f>
        <v>0</v>
      </c>
      <c r="AR149" s="133" t="s">
        <v>77</v>
      </c>
      <c r="AT149" s="140" t="s">
        <v>68</v>
      </c>
      <c r="AU149" s="140" t="s">
        <v>77</v>
      </c>
      <c r="AY149" s="133" t="s">
        <v>125</v>
      </c>
      <c r="BK149" s="141">
        <f>SUM(BK150:BK157)</f>
        <v>0</v>
      </c>
    </row>
    <row r="150" spans="1:65" s="2" customFormat="1" ht="24.15" customHeight="1">
      <c r="A150" s="26"/>
      <c r="B150" s="144"/>
      <c r="C150" s="145" t="s">
        <v>166</v>
      </c>
      <c r="D150" s="145" t="s">
        <v>128</v>
      </c>
      <c r="E150" s="146" t="s">
        <v>569</v>
      </c>
      <c r="F150" s="147" t="s">
        <v>570</v>
      </c>
      <c r="G150" s="148" t="s">
        <v>320</v>
      </c>
      <c r="H150" s="149">
        <v>0.77</v>
      </c>
      <c r="I150" s="149"/>
      <c r="J150" s="149">
        <f t="shared" ref="J150:J157" si="10">ROUND(I150*H150,2)</f>
        <v>0</v>
      </c>
      <c r="K150" s="150"/>
      <c r="L150" s="27"/>
      <c r="M150" s="151" t="s">
        <v>1</v>
      </c>
      <c r="N150" s="152" t="s">
        <v>35</v>
      </c>
      <c r="O150" s="153">
        <v>1.0968</v>
      </c>
      <c r="P150" s="153">
        <f t="shared" ref="P150:P157" si="11">O150*H150</f>
        <v>0.84453600000000006</v>
      </c>
      <c r="Q150" s="153">
        <v>2.0699999999999998</v>
      </c>
      <c r="R150" s="153">
        <f t="shared" ref="R150:R157" si="12">Q150*H150</f>
        <v>1.5938999999999999</v>
      </c>
      <c r="S150" s="153">
        <v>0</v>
      </c>
      <c r="T150" s="154">
        <f t="shared" ref="T150:T157" si="1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132</v>
      </c>
      <c r="AT150" s="155" t="s">
        <v>128</v>
      </c>
      <c r="AU150" s="155" t="s">
        <v>133</v>
      </c>
      <c r="AY150" s="14" t="s">
        <v>125</v>
      </c>
      <c r="BE150" s="156">
        <f t="shared" ref="BE150:BE157" si="14">IF(N150="základná",J150,0)</f>
        <v>0</v>
      </c>
      <c r="BF150" s="156">
        <f t="shared" ref="BF150:BF157" si="15">IF(N150="znížená",J150,0)</f>
        <v>0</v>
      </c>
      <c r="BG150" s="156">
        <f t="shared" ref="BG150:BG157" si="16">IF(N150="zákl. prenesená",J150,0)</f>
        <v>0</v>
      </c>
      <c r="BH150" s="156">
        <f t="shared" ref="BH150:BH157" si="17">IF(N150="zníž. prenesená",J150,0)</f>
        <v>0</v>
      </c>
      <c r="BI150" s="156">
        <f t="shared" ref="BI150:BI157" si="18">IF(N150="nulová",J150,0)</f>
        <v>0</v>
      </c>
      <c r="BJ150" s="14" t="s">
        <v>133</v>
      </c>
      <c r="BK150" s="156">
        <f t="shared" ref="BK150:BK157" si="19">ROUND(I150*H150,2)</f>
        <v>0</v>
      </c>
      <c r="BL150" s="14" t="s">
        <v>132</v>
      </c>
      <c r="BM150" s="155" t="s">
        <v>571</v>
      </c>
    </row>
    <row r="151" spans="1:65" s="2" customFormat="1" ht="16.5" customHeight="1">
      <c r="A151" s="26"/>
      <c r="B151" s="144"/>
      <c r="C151" s="145" t="s">
        <v>170</v>
      </c>
      <c r="D151" s="145" t="s">
        <v>128</v>
      </c>
      <c r="E151" s="146" t="s">
        <v>572</v>
      </c>
      <c r="F151" s="147" t="s">
        <v>573</v>
      </c>
      <c r="G151" s="148" t="s">
        <v>320</v>
      </c>
      <c r="H151" s="149">
        <v>3.06</v>
      </c>
      <c r="I151" s="149"/>
      <c r="J151" s="149">
        <f t="shared" si="10"/>
        <v>0</v>
      </c>
      <c r="K151" s="150"/>
      <c r="L151" s="27"/>
      <c r="M151" s="151" t="s">
        <v>1</v>
      </c>
      <c r="N151" s="152" t="s">
        <v>35</v>
      </c>
      <c r="O151" s="153">
        <v>0.61770999999999998</v>
      </c>
      <c r="P151" s="153">
        <f t="shared" si="11"/>
        <v>1.8901926</v>
      </c>
      <c r="Q151" s="153">
        <v>2.2151299999999998</v>
      </c>
      <c r="R151" s="153">
        <f t="shared" si="12"/>
        <v>6.7782977999999998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132</v>
      </c>
      <c r="AT151" s="155" t="s">
        <v>128</v>
      </c>
      <c r="AU151" s="155" t="s">
        <v>133</v>
      </c>
      <c r="AY151" s="14" t="s">
        <v>125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133</v>
      </c>
      <c r="BK151" s="156">
        <f t="shared" si="19"/>
        <v>0</v>
      </c>
      <c r="BL151" s="14" t="s">
        <v>132</v>
      </c>
      <c r="BM151" s="155" t="s">
        <v>574</v>
      </c>
    </row>
    <row r="152" spans="1:65" s="2" customFormat="1" ht="24.15" customHeight="1">
      <c r="A152" s="26"/>
      <c r="B152" s="144"/>
      <c r="C152" s="145" t="s">
        <v>174</v>
      </c>
      <c r="D152" s="145" t="s">
        <v>128</v>
      </c>
      <c r="E152" s="146" t="s">
        <v>575</v>
      </c>
      <c r="F152" s="147" t="s">
        <v>576</v>
      </c>
      <c r="G152" s="148" t="s">
        <v>131</v>
      </c>
      <c r="H152" s="149">
        <v>6.32</v>
      </c>
      <c r="I152" s="149"/>
      <c r="J152" s="149">
        <f t="shared" si="10"/>
        <v>0</v>
      </c>
      <c r="K152" s="150"/>
      <c r="L152" s="27"/>
      <c r="M152" s="151" t="s">
        <v>1</v>
      </c>
      <c r="N152" s="152" t="s">
        <v>35</v>
      </c>
      <c r="O152" s="153">
        <v>0.78800000000000003</v>
      </c>
      <c r="P152" s="153">
        <f t="shared" si="11"/>
        <v>4.9801600000000006</v>
      </c>
      <c r="Q152" s="153">
        <v>4.0699999999999998E-3</v>
      </c>
      <c r="R152" s="153">
        <f t="shared" si="12"/>
        <v>2.5722399999999999E-2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132</v>
      </c>
      <c r="AT152" s="155" t="s">
        <v>128</v>
      </c>
      <c r="AU152" s="155" t="s">
        <v>133</v>
      </c>
      <c r="AY152" s="14" t="s">
        <v>125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133</v>
      </c>
      <c r="BK152" s="156">
        <f t="shared" si="19"/>
        <v>0</v>
      </c>
      <c r="BL152" s="14" t="s">
        <v>132</v>
      </c>
      <c r="BM152" s="155" t="s">
        <v>577</v>
      </c>
    </row>
    <row r="153" spans="1:65" s="2" customFormat="1" ht="24.15" customHeight="1">
      <c r="A153" s="26"/>
      <c r="B153" s="144"/>
      <c r="C153" s="145" t="s">
        <v>178</v>
      </c>
      <c r="D153" s="145" t="s">
        <v>128</v>
      </c>
      <c r="E153" s="146" t="s">
        <v>578</v>
      </c>
      <c r="F153" s="147" t="s">
        <v>579</v>
      </c>
      <c r="G153" s="148" t="s">
        <v>131</v>
      </c>
      <c r="H153" s="149">
        <v>6.32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35</v>
      </c>
      <c r="O153" s="153">
        <v>0.32200000000000001</v>
      </c>
      <c r="P153" s="153">
        <f t="shared" si="11"/>
        <v>2.03504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132</v>
      </c>
      <c r="AT153" s="155" t="s">
        <v>128</v>
      </c>
      <c r="AU153" s="155" t="s">
        <v>133</v>
      </c>
      <c r="AY153" s="14" t="s">
        <v>125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133</v>
      </c>
      <c r="BK153" s="156">
        <f t="shared" si="19"/>
        <v>0</v>
      </c>
      <c r="BL153" s="14" t="s">
        <v>132</v>
      </c>
      <c r="BM153" s="155" t="s">
        <v>580</v>
      </c>
    </row>
    <row r="154" spans="1:65" s="2" customFormat="1" ht="33" customHeight="1">
      <c r="A154" s="26"/>
      <c r="B154" s="144"/>
      <c r="C154" s="145" t="s">
        <v>182</v>
      </c>
      <c r="D154" s="145" t="s">
        <v>128</v>
      </c>
      <c r="E154" s="146" t="s">
        <v>581</v>
      </c>
      <c r="F154" s="147" t="s">
        <v>582</v>
      </c>
      <c r="G154" s="148" t="s">
        <v>131</v>
      </c>
      <c r="H154" s="149">
        <v>18.45</v>
      </c>
      <c r="I154" s="149"/>
      <c r="J154" s="149">
        <f t="shared" si="10"/>
        <v>0</v>
      </c>
      <c r="K154" s="150"/>
      <c r="L154" s="27"/>
      <c r="M154" s="151" t="s">
        <v>1</v>
      </c>
      <c r="N154" s="152" t="s">
        <v>35</v>
      </c>
      <c r="O154" s="153">
        <v>4.0919999999999998E-2</v>
      </c>
      <c r="P154" s="153">
        <f t="shared" si="11"/>
        <v>0.75497399999999992</v>
      </c>
      <c r="Q154" s="153">
        <v>3.5200000000000001E-3</v>
      </c>
      <c r="R154" s="153">
        <f t="shared" si="12"/>
        <v>6.4944000000000002E-2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132</v>
      </c>
      <c r="AT154" s="155" t="s">
        <v>128</v>
      </c>
      <c r="AU154" s="155" t="s">
        <v>133</v>
      </c>
      <c r="AY154" s="14" t="s">
        <v>125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133</v>
      </c>
      <c r="BK154" s="156">
        <f t="shared" si="19"/>
        <v>0</v>
      </c>
      <c r="BL154" s="14" t="s">
        <v>132</v>
      </c>
      <c r="BM154" s="155" t="s">
        <v>583</v>
      </c>
    </row>
    <row r="155" spans="1:65" s="2" customFormat="1" ht="16.5" customHeight="1">
      <c r="A155" s="26"/>
      <c r="B155" s="144"/>
      <c r="C155" s="145" t="s">
        <v>186</v>
      </c>
      <c r="D155" s="145" t="s">
        <v>128</v>
      </c>
      <c r="E155" s="146" t="s">
        <v>584</v>
      </c>
      <c r="F155" s="147" t="s">
        <v>585</v>
      </c>
      <c r="G155" s="148" t="s">
        <v>320</v>
      </c>
      <c r="H155" s="149">
        <v>8.64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35</v>
      </c>
      <c r="O155" s="153">
        <v>0.58055000000000001</v>
      </c>
      <c r="P155" s="153">
        <f t="shared" si="11"/>
        <v>5.0159520000000004</v>
      </c>
      <c r="Q155" s="153">
        <v>2.2151299999999998</v>
      </c>
      <c r="R155" s="153">
        <f t="shared" si="12"/>
        <v>19.138723200000001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132</v>
      </c>
      <c r="AT155" s="155" t="s">
        <v>128</v>
      </c>
      <c r="AU155" s="155" t="s">
        <v>133</v>
      </c>
      <c r="AY155" s="14" t="s">
        <v>125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133</v>
      </c>
      <c r="BK155" s="156">
        <f t="shared" si="19"/>
        <v>0</v>
      </c>
      <c r="BL155" s="14" t="s">
        <v>132</v>
      </c>
      <c r="BM155" s="155" t="s">
        <v>586</v>
      </c>
    </row>
    <row r="156" spans="1:65" s="2" customFormat="1" ht="21.75" customHeight="1">
      <c r="A156" s="26"/>
      <c r="B156" s="144"/>
      <c r="C156" s="145" t="s">
        <v>190</v>
      </c>
      <c r="D156" s="145" t="s">
        <v>128</v>
      </c>
      <c r="E156" s="146" t="s">
        <v>587</v>
      </c>
      <c r="F156" s="147" t="s">
        <v>588</v>
      </c>
      <c r="G156" s="148" t="s">
        <v>131</v>
      </c>
      <c r="H156" s="149">
        <v>10.8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35</v>
      </c>
      <c r="O156" s="153">
        <v>0.79900000000000004</v>
      </c>
      <c r="P156" s="153">
        <f t="shared" si="11"/>
        <v>8.6292000000000009</v>
      </c>
      <c r="Q156" s="153">
        <v>4.0699999999999998E-3</v>
      </c>
      <c r="R156" s="153">
        <f t="shared" si="12"/>
        <v>4.3956000000000002E-2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132</v>
      </c>
      <c r="AT156" s="155" t="s">
        <v>128</v>
      </c>
      <c r="AU156" s="155" t="s">
        <v>133</v>
      </c>
      <c r="AY156" s="14" t="s">
        <v>125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133</v>
      </c>
      <c r="BK156" s="156">
        <f t="shared" si="19"/>
        <v>0</v>
      </c>
      <c r="BL156" s="14" t="s">
        <v>132</v>
      </c>
      <c r="BM156" s="155" t="s">
        <v>589</v>
      </c>
    </row>
    <row r="157" spans="1:65" s="2" customFormat="1" ht="24.15" customHeight="1">
      <c r="A157" s="26"/>
      <c r="B157" s="144"/>
      <c r="C157" s="145" t="s">
        <v>195</v>
      </c>
      <c r="D157" s="145" t="s">
        <v>128</v>
      </c>
      <c r="E157" s="146" t="s">
        <v>590</v>
      </c>
      <c r="F157" s="147" t="s">
        <v>591</v>
      </c>
      <c r="G157" s="148" t="s">
        <v>131</v>
      </c>
      <c r="H157" s="149">
        <v>10.8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35</v>
      </c>
      <c r="O157" s="153">
        <v>0.32700000000000001</v>
      </c>
      <c r="P157" s="153">
        <f t="shared" si="11"/>
        <v>3.5316000000000005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132</v>
      </c>
      <c r="AT157" s="155" t="s">
        <v>128</v>
      </c>
      <c r="AU157" s="155" t="s">
        <v>133</v>
      </c>
      <c r="AY157" s="14" t="s">
        <v>125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133</v>
      </c>
      <c r="BK157" s="156">
        <f t="shared" si="19"/>
        <v>0</v>
      </c>
      <c r="BL157" s="14" t="s">
        <v>132</v>
      </c>
      <c r="BM157" s="155" t="s">
        <v>592</v>
      </c>
    </row>
    <row r="158" spans="1:65" s="12" customFormat="1" ht="22.8" customHeight="1">
      <c r="B158" s="132"/>
      <c r="D158" s="133" t="s">
        <v>68</v>
      </c>
      <c r="E158" s="142" t="s">
        <v>145</v>
      </c>
      <c r="F158" s="142" t="s">
        <v>593</v>
      </c>
      <c r="J158" s="143">
        <f>BK158</f>
        <v>0</v>
      </c>
      <c r="L158" s="132"/>
      <c r="M158" s="136"/>
      <c r="N158" s="137"/>
      <c r="O158" s="137"/>
      <c r="P158" s="138">
        <f>SUM(P159:P166)</f>
        <v>129.37401</v>
      </c>
      <c r="Q158" s="137"/>
      <c r="R158" s="138">
        <f>SUM(R159:R166)</f>
        <v>134.02011999999999</v>
      </c>
      <c r="S158" s="137"/>
      <c r="T158" s="139">
        <f>SUM(T159:T166)</f>
        <v>0</v>
      </c>
      <c r="AR158" s="133" t="s">
        <v>77</v>
      </c>
      <c r="AT158" s="140" t="s">
        <v>68</v>
      </c>
      <c r="AU158" s="140" t="s">
        <v>77</v>
      </c>
      <c r="AY158" s="133" t="s">
        <v>125</v>
      </c>
      <c r="BK158" s="141">
        <f>SUM(BK159:BK166)</f>
        <v>0</v>
      </c>
    </row>
    <row r="159" spans="1:65" s="2" customFormat="1" ht="33" customHeight="1">
      <c r="A159" s="26"/>
      <c r="B159" s="144"/>
      <c r="C159" s="145" t="s">
        <v>7</v>
      </c>
      <c r="D159" s="145" t="s">
        <v>128</v>
      </c>
      <c r="E159" s="146" t="s">
        <v>594</v>
      </c>
      <c r="F159" s="147" t="s">
        <v>595</v>
      </c>
      <c r="G159" s="148" t="s">
        <v>131</v>
      </c>
      <c r="H159" s="149">
        <v>115.5</v>
      </c>
      <c r="I159" s="149"/>
      <c r="J159" s="149">
        <f t="shared" ref="J159:J166" si="20">ROUND(I159*H159,2)</f>
        <v>0</v>
      </c>
      <c r="K159" s="150"/>
      <c r="L159" s="27"/>
      <c r="M159" s="151" t="s">
        <v>1</v>
      </c>
      <c r="N159" s="152" t="s">
        <v>35</v>
      </c>
      <c r="O159" s="153">
        <v>4.8000000000000001E-2</v>
      </c>
      <c r="P159" s="153">
        <f t="shared" ref="P159:P166" si="21">O159*H159</f>
        <v>5.5440000000000005</v>
      </c>
      <c r="Q159" s="153">
        <v>0.59186000000000005</v>
      </c>
      <c r="R159" s="153">
        <f t="shared" ref="R159:R166" si="22">Q159*H159</f>
        <v>68.359830000000002</v>
      </c>
      <c r="S159" s="153">
        <v>0</v>
      </c>
      <c r="T159" s="154">
        <f t="shared" ref="T159:T166" si="23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132</v>
      </c>
      <c r="AT159" s="155" t="s">
        <v>128</v>
      </c>
      <c r="AU159" s="155" t="s">
        <v>133</v>
      </c>
      <c r="AY159" s="14" t="s">
        <v>125</v>
      </c>
      <c r="BE159" s="156">
        <f t="shared" ref="BE159:BE166" si="24">IF(N159="základná",J159,0)</f>
        <v>0</v>
      </c>
      <c r="BF159" s="156">
        <f t="shared" ref="BF159:BF166" si="25">IF(N159="znížená",J159,0)</f>
        <v>0</v>
      </c>
      <c r="BG159" s="156">
        <f t="shared" ref="BG159:BG166" si="26">IF(N159="zákl. prenesená",J159,0)</f>
        <v>0</v>
      </c>
      <c r="BH159" s="156">
        <f t="shared" ref="BH159:BH166" si="27">IF(N159="zníž. prenesená",J159,0)</f>
        <v>0</v>
      </c>
      <c r="BI159" s="156">
        <f t="shared" ref="BI159:BI166" si="28">IF(N159="nulová",J159,0)</f>
        <v>0</v>
      </c>
      <c r="BJ159" s="14" t="s">
        <v>133</v>
      </c>
      <c r="BK159" s="156">
        <f t="shared" ref="BK159:BK166" si="29">ROUND(I159*H159,2)</f>
        <v>0</v>
      </c>
      <c r="BL159" s="14" t="s">
        <v>132</v>
      </c>
      <c r="BM159" s="155" t="s">
        <v>596</v>
      </c>
    </row>
    <row r="160" spans="1:65" s="2" customFormat="1" ht="33" customHeight="1">
      <c r="A160" s="26"/>
      <c r="B160" s="144"/>
      <c r="C160" s="145" t="s">
        <v>202</v>
      </c>
      <c r="D160" s="145" t="s">
        <v>128</v>
      </c>
      <c r="E160" s="146" t="s">
        <v>597</v>
      </c>
      <c r="F160" s="147" t="s">
        <v>598</v>
      </c>
      <c r="G160" s="148" t="s">
        <v>131</v>
      </c>
      <c r="H160" s="149">
        <v>115.5</v>
      </c>
      <c r="I160" s="149"/>
      <c r="J160" s="149">
        <f t="shared" si="20"/>
        <v>0</v>
      </c>
      <c r="K160" s="150"/>
      <c r="L160" s="27"/>
      <c r="M160" s="151" t="s">
        <v>1</v>
      </c>
      <c r="N160" s="152" t="s">
        <v>35</v>
      </c>
      <c r="O160" s="153">
        <v>4.7E-2</v>
      </c>
      <c r="P160" s="153">
        <f t="shared" si="21"/>
        <v>5.4284999999999997</v>
      </c>
      <c r="Q160" s="153">
        <v>0.16192000000000001</v>
      </c>
      <c r="R160" s="153">
        <f t="shared" si="22"/>
        <v>18.70176</v>
      </c>
      <c r="S160" s="153">
        <v>0</v>
      </c>
      <c r="T160" s="15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132</v>
      </c>
      <c r="AT160" s="155" t="s">
        <v>128</v>
      </c>
      <c r="AU160" s="155" t="s">
        <v>133</v>
      </c>
      <c r="AY160" s="14" t="s">
        <v>125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4" t="s">
        <v>133</v>
      </c>
      <c r="BK160" s="156">
        <f t="shared" si="29"/>
        <v>0</v>
      </c>
      <c r="BL160" s="14" t="s">
        <v>132</v>
      </c>
      <c r="BM160" s="155" t="s">
        <v>599</v>
      </c>
    </row>
    <row r="161" spans="1:65" s="2" customFormat="1" ht="37.799999999999997" customHeight="1">
      <c r="A161" s="26"/>
      <c r="B161" s="144"/>
      <c r="C161" s="145" t="s">
        <v>206</v>
      </c>
      <c r="D161" s="145" t="s">
        <v>128</v>
      </c>
      <c r="E161" s="146" t="s">
        <v>600</v>
      </c>
      <c r="F161" s="147" t="s">
        <v>601</v>
      </c>
      <c r="G161" s="148" t="s">
        <v>131</v>
      </c>
      <c r="H161" s="149">
        <v>115.5</v>
      </c>
      <c r="I161" s="149"/>
      <c r="J161" s="149">
        <f t="shared" si="20"/>
        <v>0</v>
      </c>
      <c r="K161" s="150"/>
      <c r="L161" s="27"/>
      <c r="M161" s="151" t="s">
        <v>1</v>
      </c>
      <c r="N161" s="152" t="s">
        <v>35</v>
      </c>
      <c r="O161" s="153">
        <v>0.77041999999999999</v>
      </c>
      <c r="P161" s="153">
        <f t="shared" si="21"/>
        <v>88.983509999999995</v>
      </c>
      <c r="Q161" s="153">
        <v>9.2499999999999999E-2</v>
      </c>
      <c r="R161" s="153">
        <f t="shared" si="22"/>
        <v>10.68375</v>
      </c>
      <c r="S161" s="153">
        <v>0</v>
      </c>
      <c r="T161" s="154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132</v>
      </c>
      <c r="AT161" s="155" t="s">
        <v>128</v>
      </c>
      <c r="AU161" s="155" t="s">
        <v>133</v>
      </c>
      <c r="AY161" s="14" t="s">
        <v>125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4" t="s">
        <v>133</v>
      </c>
      <c r="BK161" s="156">
        <f t="shared" si="29"/>
        <v>0</v>
      </c>
      <c r="BL161" s="14" t="s">
        <v>132</v>
      </c>
      <c r="BM161" s="155" t="s">
        <v>602</v>
      </c>
    </row>
    <row r="162" spans="1:65" s="2" customFormat="1" ht="30" customHeight="1">
      <c r="A162" s="26"/>
      <c r="B162" s="144"/>
      <c r="C162" s="161" t="s">
        <v>210</v>
      </c>
      <c r="D162" s="161" t="s">
        <v>311</v>
      </c>
      <c r="E162" s="162" t="s">
        <v>603</v>
      </c>
      <c r="F162" s="163" t="s">
        <v>1899</v>
      </c>
      <c r="G162" s="164" t="s">
        <v>131</v>
      </c>
      <c r="H162" s="165">
        <v>117.81</v>
      </c>
      <c r="I162" s="165"/>
      <c r="J162" s="165">
        <f t="shared" si="20"/>
        <v>0</v>
      </c>
      <c r="K162" s="166"/>
      <c r="L162" s="167"/>
      <c r="M162" s="168" t="s">
        <v>1</v>
      </c>
      <c r="N162" s="169" t="s">
        <v>35</v>
      </c>
      <c r="O162" s="153">
        <v>0</v>
      </c>
      <c r="P162" s="153">
        <f t="shared" si="21"/>
        <v>0</v>
      </c>
      <c r="Q162" s="153">
        <v>0.13</v>
      </c>
      <c r="R162" s="153">
        <f t="shared" si="22"/>
        <v>15.315300000000001</v>
      </c>
      <c r="S162" s="153">
        <v>0</v>
      </c>
      <c r="T162" s="154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153</v>
      </c>
      <c r="AT162" s="155" t="s">
        <v>311</v>
      </c>
      <c r="AU162" s="155" t="s">
        <v>133</v>
      </c>
      <c r="AY162" s="14" t="s">
        <v>125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4" t="s">
        <v>133</v>
      </c>
      <c r="BK162" s="156">
        <f t="shared" si="29"/>
        <v>0</v>
      </c>
      <c r="BL162" s="14" t="s">
        <v>132</v>
      </c>
      <c r="BM162" s="155" t="s">
        <v>604</v>
      </c>
    </row>
    <row r="163" spans="1:65" s="2" customFormat="1" ht="33" customHeight="1">
      <c r="A163" s="26"/>
      <c r="B163" s="144"/>
      <c r="C163" s="145" t="s">
        <v>214</v>
      </c>
      <c r="D163" s="145" t="s">
        <v>128</v>
      </c>
      <c r="E163" s="146" t="s">
        <v>605</v>
      </c>
      <c r="F163" s="147" t="s">
        <v>606</v>
      </c>
      <c r="G163" s="148" t="s">
        <v>193</v>
      </c>
      <c r="H163" s="149">
        <v>128</v>
      </c>
      <c r="I163" s="149"/>
      <c r="J163" s="149">
        <f t="shared" si="20"/>
        <v>0</v>
      </c>
      <c r="K163" s="150"/>
      <c r="L163" s="27"/>
      <c r="M163" s="151" t="s">
        <v>1</v>
      </c>
      <c r="N163" s="152" t="s">
        <v>35</v>
      </c>
      <c r="O163" s="153">
        <v>0.20399999999999999</v>
      </c>
      <c r="P163" s="153">
        <f t="shared" si="21"/>
        <v>26.111999999999998</v>
      </c>
      <c r="Q163" s="153">
        <v>0.12584000000000001</v>
      </c>
      <c r="R163" s="153">
        <f t="shared" si="22"/>
        <v>16.107520000000001</v>
      </c>
      <c r="S163" s="153">
        <v>0</v>
      </c>
      <c r="T163" s="154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132</v>
      </c>
      <c r="AT163" s="155" t="s">
        <v>128</v>
      </c>
      <c r="AU163" s="155" t="s">
        <v>133</v>
      </c>
      <c r="AY163" s="14" t="s">
        <v>125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4" t="s">
        <v>133</v>
      </c>
      <c r="BK163" s="156">
        <f t="shared" si="29"/>
        <v>0</v>
      </c>
      <c r="BL163" s="14" t="s">
        <v>132</v>
      </c>
      <c r="BM163" s="155" t="s">
        <v>607</v>
      </c>
    </row>
    <row r="164" spans="1:65" s="2" customFormat="1" ht="21.75" customHeight="1">
      <c r="A164" s="26"/>
      <c r="B164" s="144"/>
      <c r="C164" s="161" t="s">
        <v>219</v>
      </c>
      <c r="D164" s="161" t="s">
        <v>311</v>
      </c>
      <c r="E164" s="162" t="s">
        <v>608</v>
      </c>
      <c r="F164" s="163" t="s">
        <v>609</v>
      </c>
      <c r="G164" s="164" t="s">
        <v>217</v>
      </c>
      <c r="H164" s="165">
        <v>130</v>
      </c>
      <c r="I164" s="165"/>
      <c r="J164" s="165">
        <f t="shared" si="20"/>
        <v>0</v>
      </c>
      <c r="K164" s="166"/>
      <c r="L164" s="167"/>
      <c r="M164" s="168" t="s">
        <v>1</v>
      </c>
      <c r="N164" s="169" t="s">
        <v>35</v>
      </c>
      <c r="O164" s="153">
        <v>0</v>
      </c>
      <c r="P164" s="153">
        <f t="shared" si="21"/>
        <v>0</v>
      </c>
      <c r="Q164" s="153">
        <v>2.3E-2</v>
      </c>
      <c r="R164" s="153">
        <f t="shared" si="22"/>
        <v>2.9899999999999998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153</v>
      </c>
      <c r="AT164" s="155" t="s">
        <v>311</v>
      </c>
      <c r="AU164" s="155" t="s">
        <v>133</v>
      </c>
      <c r="AY164" s="14" t="s">
        <v>125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133</v>
      </c>
      <c r="BK164" s="156">
        <f t="shared" si="29"/>
        <v>0</v>
      </c>
      <c r="BL164" s="14" t="s">
        <v>132</v>
      </c>
      <c r="BM164" s="155" t="s">
        <v>610</v>
      </c>
    </row>
    <row r="165" spans="1:65" s="2" customFormat="1" ht="24.15" customHeight="1">
      <c r="A165" s="26"/>
      <c r="B165" s="144"/>
      <c r="C165" s="145" t="s">
        <v>223</v>
      </c>
      <c r="D165" s="145" t="s">
        <v>128</v>
      </c>
      <c r="E165" s="146" t="s">
        <v>611</v>
      </c>
      <c r="F165" s="147" t="s">
        <v>612</v>
      </c>
      <c r="G165" s="148" t="s">
        <v>193</v>
      </c>
      <c r="H165" s="149">
        <v>6</v>
      </c>
      <c r="I165" s="149"/>
      <c r="J165" s="149">
        <f t="shared" si="20"/>
        <v>0</v>
      </c>
      <c r="K165" s="150"/>
      <c r="L165" s="27"/>
      <c r="M165" s="151" t="s">
        <v>1</v>
      </c>
      <c r="N165" s="152" t="s">
        <v>35</v>
      </c>
      <c r="O165" s="153">
        <v>0.55100000000000005</v>
      </c>
      <c r="P165" s="153">
        <f t="shared" si="21"/>
        <v>3.306</v>
      </c>
      <c r="Q165" s="153">
        <v>0.17965999999999999</v>
      </c>
      <c r="R165" s="153">
        <f t="shared" si="22"/>
        <v>1.07796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132</v>
      </c>
      <c r="AT165" s="155" t="s">
        <v>128</v>
      </c>
      <c r="AU165" s="155" t="s">
        <v>133</v>
      </c>
      <c r="AY165" s="14" t="s">
        <v>125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133</v>
      </c>
      <c r="BK165" s="156">
        <f t="shared" si="29"/>
        <v>0</v>
      </c>
      <c r="BL165" s="14" t="s">
        <v>132</v>
      </c>
      <c r="BM165" s="155" t="s">
        <v>613</v>
      </c>
    </row>
    <row r="166" spans="1:65" s="2" customFormat="1" ht="24.15" customHeight="1">
      <c r="A166" s="26"/>
      <c r="B166" s="144"/>
      <c r="C166" s="161" t="s">
        <v>227</v>
      </c>
      <c r="D166" s="161" t="s">
        <v>311</v>
      </c>
      <c r="E166" s="162" t="s">
        <v>614</v>
      </c>
      <c r="F166" s="163" t="s">
        <v>615</v>
      </c>
      <c r="G166" s="164" t="s">
        <v>217</v>
      </c>
      <c r="H166" s="165">
        <v>56</v>
      </c>
      <c r="I166" s="165"/>
      <c r="J166" s="165">
        <f t="shared" si="20"/>
        <v>0</v>
      </c>
      <c r="K166" s="166"/>
      <c r="L166" s="167"/>
      <c r="M166" s="168" t="s">
        <v>1</v>
      </c>
      <c r="N166" s="169" t="s">
        <v>35</v>
      </c>
      <c r="O166" s="153">
        <v>0</v>
      </c>
      <c r="P166" s="153">
        <f t="shared" si="21"/>
        <v>0</v>
      </c>
      <c r="Q166" s="153">
        <v>1.4E-2</v>
      </c>
      <c r="R166" s="153">
        <f t="shared" si="22"/>
        <v>0.78400000000000003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153</v>
      </c>
      <c r="AT166" s="155" t="s">
        <v>311</v>
      </c>
      <c r="AU166" s="155" t="s">
        <v>133</v>
      </c>
      <c r="AY166" s="14" t="s">
        <v>125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133</v>
      </c>
      <c r="BK166" s="156">
        <f t="shared" si="29"/>
        <v>0</v>
      </c>
      <c r="BL166" s="14" t="s">
        <v>132</v>
      </c>
      <c r="BM166" s="155" t="s">
        <v>616</v>
      </c>
    </row>
    <row r="167" spans="1:65" s="12" customFormat="1" ht="22.8" customHeight="1">
      <c r="B167" s="132"/>
      <c r="D167" s="133" t="s">
        <v>68</v>
      </c>
      <c r="E167" s="142" t="s">
        <v>126</v>
      </c>
      <c r="F167" s="142" t="s">
        <v>617</v>
      </c>
      <c r="J167" s="143">
        <f>BK167</f>
        <v>0</v>
      </c>
      <c r="L167" s="132"/>
      <c r="M167" s="136"/>
      <c r="N167" s="137"/>
      <c r="O167" s="137"/>
      <c r="P167" s="138">
        <f>SUM(P168:P175)</f>
        <v>1062.4961375</v>
      </c>
      <c r="Q167" s="137"/>
      <c r="R167" s="138">
        <f>SUM(R168:R175)</f>
        <v>53.381012699999999</v>
      </c>
      <c r="S167" s="137"/>
      <c r="T167" s="139">
        <f>SUM(T168:T175)</f>
        <v>0</v>
      </c>
      <c r="AR167" s="133" t="s">
        <v>77</v>
      </c>
      <c r="AT167" s="140" t="s">
        <v>68</v>
      </c>
      <c r="AU167" s="140" t="s">
        <v>77</v>
      </c>
      <c r="AY167" s="133" t="s">
        <v>125</v>
      </c>
      <c r="BK167" s="141">
        <f>SUM(BK168:BK175)</f>
        <v>0</v>
      </c>
    </row>
    <row r="168" spans="1:65" s="2" customFormat="1" ht="33" customHeight="1">
      <c r="A168" s="26"/>
      <c r="B168" s="144"/>
      <c r="C168" s="145" t="s">
        <v>232</v>
      </c>
      <c r="D168" s="145" t="s">
        <v>128</v>
      </c>
      <c r="E168" s="146" t="s">
        <v>618</v>
      </c>
      <c r="F168" s="147" t="s">
        <v>619</v>
      </c>
      <c r="G168" s="148" t="s">
        <v>131</v>
      </c>
      <c r="H168" s="149">
        <v>1476.7</v>
      </c>
      <c r="I168" s="149"/>
      <c r="J168" s="149">
        <f t="shared" ref="J168:J175" si="30">ROUND(I168*H168,2)</f>
        <v>0</v>
      </c>
      <c r="K168" s="150"/>
      <c r="L168" s="27"/>
      <c r="M168" s="151" t="s">
        <v>1</v>
      </c>
      <c r="N168" s="152" t="s">
        <v>35</v>
      </c>
      <c r="O168" s="153">
        <v>0.26415</v>
      </c>
      <c r="P168" s="153">
        <f t="shared" ref="P168:P175" si="31">O168*H168</f>
        <v>390.07030500000002</v>
      </c>
      <c r="Q168" s="153">
        <v>1.5350000000000001E-2</v>
      </c>
      <c r="R168" s="153">
        <f t="shared" ref="R168:R175" si="32">Q168*H168</f>
        <v>22.667345000000001</v>
      </c>
      <c r="S168" s="153">
        <v>0</v>
      </c>
      <c r="T168" s="154">
        <f t="shared" ref="T168:T175" si="33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132</v>
      </c>
      <c r="AT168" s="155" t="s">
        <v>128</v>
      </c>
      <c r="AU168" s="155" t="s">
        <v>133</v>
      </c>
      <c r="AY168" s="14" t="s">
        <v>125</v>
      </c>
      <c r="BE168" s="156">
        <f t="shared" ref="BE168:BE175" si="34">IF(N168="základná",J168,0)</f>
        <v>0</v>
      </c>
      <c r="BF168" s="156">
        <f t="shared" ref="BF168:BF175" si="35">IF(N168="znížená",J168,0)</f>
        <v>0</v>
      </c>
      <c r="BG168" s="156">
        <f t="shared" ref="BG168:BG175" si="36">IF(N168="zákl. prenesená",J168,0)</f>
        <v>0</v>
      </c>
      <c r="BH168" s="156">
        <f t="shared" ref="BH168:BH175" si="37">IF(N168="zníž. prenesená",J168,0)</f>
        <v>0</v>
      </c>
      <c r="BI168" s="156">
        <f t="shared" ref="BI168:BI175" si="38">IF(N168="nulová",J168,0)</f>
        <v>0</v>
      </c>
      <c r="BJ168" s="14" t="s">
        <v>133</v>
      </c>
      <c r="BK168" s="156">
        <f t="shared" ref="BK168:BK175" si="39">ROUND(I168*H168,2)</f>
        <v>0</v>
      </c>
      <c r="BL168" s="14" t="s">
        <v>132</v>
      </c>
      <c r="BM168" s="155" t="s">
        <v>620</v>
      </c>
    </row>
    <row r="169" spans="1:65" s="2" customFormat="1" ht="37.799999999999997" customHeight="1">
      <c r="A169" s="26"/>
      <c r="B169" s="144"/>
      <c r="C169" s="145" t="s">
        <v>236</v>
      </c>
      <c r="D169" s="145" t="s">
        <v>128</v>
      </c>
      <c r="E169" s="146" t="s">
        <v>621</v>
      </c>
      <c r="F169" s="147" t="s">
        <v>622</v>
      </c>
      <c r="G169" s="148" t="s">
        <v>131</v>
      </c>
      <c r="H169" s="149">
        <v>1476.7</v>
      </c>
      <c r="I169" s="149"/>
      <c r="J169" s="149">
        <f t="shared" si="30"/>
        <v>0</v>
      </c>
      <c r="K169" s="150"/>
      <c r="L169" s="27"/>
      <c r="M169" s="151" t="s">
        <v>1</v>
      </c>
      <c r="N169" s="152" t="s">
        <v>35</v>
      </c>
      <c r="O169" s="153">
        <v>5.203E-2</v>
      </c>
      <c r="P169" s="153">
        <f t="shared" si="31"/>
        <v>76.832701</v>
      </c>
      <c r="Q169" s="153">
        <v>1.4999999999999999E-4</v>
      </c>
      <c r="R169" s="153">
        <f t="shared" si="32"/>
        <v>0.22150499999999998</v>
      </c>
      <c r="S169" s="153">
        <v>0</v>
      </c>
      <c r="T169" s="154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132</v>
      </c>
      <c r="AT169" s="155" t="s">
        <v>128</v>
      </c>
      <c r="AU169" s="155" t="s">
        <v>133</v>
      </c>
      <c r="AY169" s="14" t="s">
        <v>125</v>
      </c>
      <c r="BE169" s="156">
        <f t="shared" si="34"/>
        <v>0</v>
      </c>
      <c r="BF169" s="156">
        <f t="shared" si="35"/>
        <v>0</v>
      </c>
      <c r="BG169" s="156">
        <f t="shared" si="36"/>
        <v>0</v>
      </c>
      <c r="BH169" s="156">
        <f t="shared" si="37"/>
        <v>0</v>
      </c>
      <c r="BI169" s="156">
        <f t="shared" si="38"/>
        <v>0</v>
      </c>
      <c r="BJ169" s="14" t="s">
        <v>133</v>
      </c>
      <c r="BK169" s="156">
        <f t="shared" si="39"/>
        <v>0</v>
      </c>
      <c r="BL169" s="14" t="s">
        <v>132</v>
      </c>
      <c r="BM169" s="155" t="s">
        <v>623</v>
      </c>
    </row>
    <row r="170" spans="1:65" s="2" customFormat="1" ht="24.15" customHeight="1">
      <c r="A170" s="26"/>
      <c r="B170" s="144"/>
      <c r="C170" s="145" t="s">
        <v>240</v>
      </c>
      <c r="D170" s="145" t="s">
        <v>128</v>
      </c>
      <c r="E170" s="146" t="s">
        <v>624</v>
      </c>
      <c r="F170" s="147" t="s">
        <v>625</v>
      </c>
      <c r="G170" s="148" t="s">
        <v>131</v>
      </c>
      <c r="H170" s="149">
        <v>1351.6</v>
      </c>
      <c r="I170" s="149"/>
      <c r="J170" s="149">
        <f t="shared" si="30"/>
        <v>0</v>
      </c>
      <c r="K170" s="150"/>
      <c r="L170" s="27"/>
      <c r="M170" s="151" t="s">
        <v>1</v>
      </c>
      <c r="N170" s="152" t="s">
        <v>35</v>
      </c>
      <c r="O170" s="153">
        <v>0.27783000000000002</v>
      </c>
      <c r="P170" s="153">
        <f t="shared" si="31"/>
        <v>375.51502800000003</v>
      </c>
      <c r="Q170" s="153">
        <v>8.9300000000000004E-3</v>
      </c>
      <c r="R170" s="153">
        <f t="shared" si="32"/>
        <v>12.069787999999999</v>
      </c>
      <c r="S170" s="153">
        <v>0</v>
      </c>
      <c r="T170" s="154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132</v>
      </c>
      <c r="AT170" s="155" t="s">
        <v>128</v>
      </c>
      <c r="AU170" s="155" t="s">
        <v>133</v>
      </c>
      <c r="AY170" s="14" t="s">
        <v>125</v>
      </c>
      <c r="BE170" s="156">
        <f t="shared" si="34"/>
        <v>0</v>
      </c>
      <c r="BF170" s="156">
        <f t="shared" si="35"/>
        <v>0</v>
      </c>
      <c r="BG170" s="156">
        <f t="shared" si="36"/>
        <v>0</v>
      </c>
      <c r="BH170" s="156">
        <f t="shared" si="37"/>
        <v>0</v>
      </c>
      <c r="BI170" s="156">
        <f t="shared" si="38"/>
        <v>0</v>
      </c>
      <c r="BJ170" s="14" t="s">
        <v>133</v>
      </c>
      <c r="BK170" s="156">
        <f t="shared" si="39"/>
        <v>0</v>
      </c>
      <c r="BL170" s="14" t="s">
        <v>132</v>
      </c>
      <c r="BM170" s="155" t="s">
        <v>626</v>
      </c>
    </row>
    <row r="171" spans="1:65" s="2" customFormat="1" ht="24.15" customHeight="1">
      <c r="A171" s="26"/>
      <c r="B171" s="144"/>
      <c r="C171" s="145" t="s">
        <v>244</v>
      </c>
      <c r="D171" s="145" t="s">
        <v>128</v>
      </c>
      <c r="E171" s="146" t="s">
        <v>627</v>
      </c>
      <c r="F171" s="147" t="s">
        <v>628</v>
      </c>
      <c r="G171" s="148" t="s">
        <v>131</v>
      </c>
      <c r="H171" s="149">
        <v>1476.7</v>
      </c>
      <c r="I171" s="149"/>
      <c r="J171" s="149">
        <f t="shared" si="30"/>
        <v>0</v>
      </c>
      <c r="K171" s="150"/>
      <c r="L171" s="27"/>
      <c r="M171" s="151" t="s">
        <v>1</v>
      </c>
      <c r="N171" s="152" t="s">
        <v>35</v>
      </c>
      <c r="O171" s="153">
        <v>0.11085</v>
      </c>
      <c r="P171" s="153">
        <f t="shared" si="31"/>
        <v>163.692195</v>
      </c>
      <c r="Q171" s="153">
        <v>4.15E-3</v>
      </c>
      <c r="R171" s="153">
        <f t="shared" si="32"/>
        <v>6.1283050000000001</v>
      </c>
      <c r="S171" s="153">
        <v>0</v>
      </c>
      <c r="T171" s="154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132</v>
      </c>
      <c r="AT171" s="155" t="s">
        <v>128</v>
      </c>
      <c r="AU171" s="155" t="s">
        <v>133</v>
      </c>
      <c r="AY171" s="14" t="s">
        <v>125</v>
      </c>
      <c r="BE171" s="156">
        <f t="shared" si="34"/>
        <v>0</v>
      </c>
      <c r="BF171" s="156">
        <f t="shared" si="35"/>
        <v>0</v>
      </c>
      <c r="BG171" s="156">
        <f t="shared" si="36"/>
        <v>0</v>
      </c>
      <c r="BH171" s="156">
        <f t="shared" si="37"/>
        <v>0</v>
      </c>
      <c r="BI171" s="156">
        <f t="shared" si="38"/>
        <v>0</v>
      </c>
      <c r="BJ171" s="14" t="s">
        <v>133</v>
      </c>
      <c r="BK171" s="156">
        <f t="shared" si="39"/>
        <v>0</v>
      </c>
      <c r="BL171" s="14" t="s">
        <v>132</v>
      </c>
      <c r="BM171" s="155" t="s">
        <v>629</v>
      </c>
    </row>
    <row r="172" spans="1:65" s="2" customFormat="1" ht="24.15" customHeight="1">
      <c r="A172" s="26"/>
      <c r="B172" s="144"/>
      <c r="C172" s="145" t="s">
        <v>248</v>
      </c>
      <c r="D172" s="145" t="s">
        <v>128</v>
      </c>
      <c r="E172" s="146" t="s">
        <v>630</v>
      </c>
      <c r="F172" s="147" t="s">
        <v>631</v>
      </c>
      <c r="G172" s="148" t="s">
        <v>131</v>
      </c>
      <c r="H172" s="149">
        <v>25.07</v>
      </c>
      <c r="I172" s="149"/>
      <c r="J172" s="149">
        <f t="shared" si="30"/>
        <v>0</v>
      </c>
      <c r="K172" s="150"/>
      <c r="L172" s="27"/>
      <c r="M172" s="151" t="s">
        <v>1</v>
      </c>
      <c r="N172" s="152" t="s">
        <v>35</v>
      </c>
      <c r="O172" s="153">
        <v>0.44364999999999999</v>
      </c>
      <c r="P172" s="153">
        <f t="shared" si="31"/>
        <v>11.1223055</v>
      </c>
      <c r="Q172" s="153">
        <v>5.8709999999999998E-2</v>
      </c>
      <c r="R172" s="153">
        <f t="shared" si="32"/>
        <v>1.4718597</v>
      </c>
      <c r="S172" s="153">
        <v>0</v>
      </c>
      <c r="T172" s="154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132</v>
      </c>
      <c r="AT172" s="155" t="s">
        <v>128</v>
      </c>
      <c r="AU172" s="155" t="s">
        <v>133</v>
      </c>
      <c r="AY172" s="14" t="s">
        <v>125</v>
      </c>
      <c r="BE172" s="156">
        <f t="shared" si="34"/>
        <v>0</v>
      </c>
      <c r="BF172" s="156">
        <f t="shared" si="35"/>
        <v>0</v>
      </c>
      <c r="BG172" s="156">
        <f t="shared" si="36"/>
        <v>0</v>
      </c>
      <c r="BH172" s="156">
        <f t="shared" si="37"/>
        <v>0</v>
      </c>
      <c r="BI172" s="156">
        <f t="shared" si="38"/>
        <v>0</v>
      </c>
      <c r="BJ172" s="14" t="s">
        <v>133</v>
      </c>
      <c r="BK172" s="156">
        <f t="shared" si="39"/>
        <v>0</v>
      </c>
      <c r="BL172" s="14" t="s">
        <v>132</v>
      </c>
      <c r="BM172" s="155" t="s">
        <v>632</v>
      </c>
    </row>
    <row r="173" spans="1:65" s="2" customFormat="1" ht="24.15" customHeight="1">
      <c r="A173" s="26"/>
      <c r="B173" s="144"/>
      <c r="C173" s="145" t="s">
        <v>252</v>
      </c>
      <c r="D173" s="145" t="s">
        <v>128</v>
      </c>
      <c r="E173" s="146" t="s">
        <v>633</v>
      </c>
      <c r="F173" s="147" t="s">
        <v>634</v>
      </c>
      <c r="G173" s="148" t="s">
        <v>131</v>
      </c>
      <c r="H173" s="149">
        <v>55.3</v>
      </c>
      <c r="I173" s="149"/>
      <c r="J173" s="149">
        <f t="shared" si="30"/>
        <v>0</v>
      </c>
      <c r="K173" s="150"/>
      <c r="L173" s="27"/>
      <c r="M173" s="151" t="s">
        <v>1</v>
      </c>
      <c r="N173" s="152" t="s">
        <v>35</v>
      </c>
      <c r="O173" s="153">
        <v>0.81850999999999996</v>
      </c>
      <c r="P173" s="153">
        <f t="shared" si="31"/>
        <v>45.263602999999996</v>
      </c>
      <c r="Q173" s="153">
        <v>0.19570000000000001</v>
      </c>
      <c r="R173" s="153">
        <f t="shared" si="32"/>
        <v>10.82221</v>
      </c>
      <c r="S173" s="153">
        <v>0</v>
      </c>
      <c r="T173" s="154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132</v>
      </c>
      <c r="AT173" s="155" t="s">
        <v>128</v>
      </c>
      <c r="AU173" s="155" t="s">
        <v>133</v>
      </c>
      <c r="AY173" s="14" t="s">
        <v>125</v>
      </c>
      <c r="BE173" s="156">
        <f t="shared" si="34"/>
        <v>0</v>
      </c>
      <c r="BF173" s="156">
        <f t="shared" si="35"/>
        <v>0</v>
      </c>
      <c r="BG173" s="156">
        <f t="shared" si="36"/>
        <v>0</v>
      </c>
      <c r="BH173" s="156">
        <f t="shared" si="37"/>
        <v>0</v>
      </c>
      <c r="BI173" s="156">
        <f t="shared" si="38"/>
        <v>0</v>
      </c>
      <c r="BJ173" s="14" t="s">
        <v>133</v>
      </c>
      <c r="BK173" s="156">
        <f t="shared" si="39"/>
        <v>0</v>
      </c>
      <c r="BL173" s="14" t="s">
        <v>132</v>
      </c>
      <c r="BM173" s="155" t="s">
        <v>635</v>
      </c>
    </row>
    <row r="174" spans="1:65" s="2" customFormat="1" ht="24.15" customHeight="1">
      <c r="A174" s="26"/>
      <c r="B174" s="144"/>
      <c r="C174" s="145" t="s">
        <v>258</v>
      </c>
      <c r="D174" s="145" t="s">
        <v>128</v>
      </c>
      <c r="E174" s="146" t="s">
        <v>636</v>
      </c>
      <c r="F174" s="147" t="s">
        <v>637</v>
      </c>
      <c r="G174" s="148" t="s">
        <v>217</v>
      </c>
      <c r="H174" s="149">
        <v>1</v>
      </c>
      <c r="I174" s="149"/>
      <c r="J174" s="149">
        <f t="shared" si="30"/>
        <v>0</v>
      </c>
      <c r="K174" s="150"/>
      <c r="L174" s="27"/>
      <c r="M174" s="151" t="s">
        <v>1</v>
      </c>
      <c r="N174" s="152" t="s">
        <v>35</v>
      </c>
      <c r="O174" s="153">
        <v>0</v>
      </c>
      <c r="P174" s="153">
        <f t="shared" si="31"/>
        <v>0</v>
      </c>
      <c r="Q174" s="153">
        <v>0</v>
      </c>
      <c r="R174" s="153">
        <f t="shared" si="32"/>
        <v>0</v>
      </c>
      <c r="S174" s="153">
        <v>0</v>
      </c>
      <c r="T174" s="154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132</v>
      </c>
      <c r="AT174" s="155" t="s">
        <v>128</v>
      </c>
      <c r="AU174" s="155" t="s">
        <v>133</v>
      </c>
      <c r="AY174" s="14" t="s">
        <v>125</v>
      </c>
      <c r="BE174" s="156">
        <f t="shared" si="34"/>
        <v>0</v>
      </c>
      <c r="BF174" s="156">
        <f t="shared" si="35"/>
        <v>0</v>
      </c>
      <c r="BG174" s="156">
        <f t="shared" si="36"/>
        <v>0</v>
      </c>
      <c r="BH174" s="156">
        <f t="shared" si="37"/>
        <v>0</v>
      </c>
      <c r="BI174" s="156">
        <f t="shared" si="38"/>
        <v>0</v>
      </c>
      <c r="BJ174" s="14" t="s">
        <v>133</v>
      </c>
      <c r="BK174" s="156">
        <f t="shared" si="39"/>
        <v>0</v>
      </c>
      <c r="BL174" s="14" t="s">
        <v>132</v>
      </c>
      <c r="BM174" s="155" t="s">
        <v>638</v>
      </c>
    </row>
    <row r="175" spans="1:65" s="2" customFormat="1" ht="24.15" customHeight="1">
      <c r="A175" s="26"/>
      <c r="B175" s="144"/>
      <c r="C175" s="161" t="s">
        <v>266</v>
      </c>
      <c r="D175" s="161" t="s">
        <v>311</v>
      </c>
      <c r="E175" s="162" t="s">
        <v>639</v>
      </c>
      <c r="F175" s="163" t="s">
        <v>640</v>
      </c>
      <c r="G175" s="164" t="s">
        <v>217</v>
      </c>
      <c r="H175" s="165">
        <v>1</v>
      </c>
      <c r="I175" s="165"/>
      <c r="J175" s="165">
        <f t="shared" si="30"/>
        <v>0</v>
      </c>
      <c r="K175" s="166"/>
      <c r="L175" s="167"/>
      <c r="M175" s="168" t="s">
        <v>1</v>
      </c>
      <c r="N175" s="169" t="s">
        <v>35</v>
      </c>
      <c r="O175" s="153">
        <v>0</v>
      </c>
      <c r="P175" s="153">
        <f t="shared" si="31"/>
        <v>0</v>
      </c>
      <c r="Q175" s="153">
        <v>0</v>
      </c>
      <c r="R175" s="153">
        <f t="shared" si="32"/>
        <v>0</v>
      </c>
      <c r="S175" s="153">
        <v>0</v>
      </c>
      <c r="T175" s="154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153</v>
      </c>
      <c r="AT175" s="155" t="s">
        <v>311</v>
      </c>
      <c r="AU175" s="155" t="s">
        <v>133</v>
      </c>
      <c r="AY175" s="14" t="s">
        <v>125</v>
      </c>
      <c r="BE175" s="156">
        <f t="shared" si="34"/>
        <v>0</v>
      </c>
      <c r="BF175" s="156">
        <f t="shared" si="35"/>
        <v>0</v>
      </c>
      <c r="BG175" s="156">
        <f t="shared" si="36"/>
        <v>0</v>
      </c>
      <c r="BH175" s="156">
        <f t="shared" si="37"/>
        <v>0</v>
      </c>
      <c r="BI175" s="156">
        <f t="shared" si="38"/>
        <v>0</v>
      </c>
      <c r="BJ175" s="14" t="s">
        <v>133</v>
      </c>
      <c r="BK175" s="156">
        <f t="shared" si="39"/>
        <v>0</v>
      </c>
      <c r="BL175" s="14" t="s">
        <v>132</v>
      </c>
      <c r="BM175" s="155" t="s">
        <v>641</v>
      </c>
    </row>
    <row r="176" spans="1:65" s="12" customFormat="1" ht="22.8" customHeight="1">
      <c r="B176" s="132"/>
      <c r="D176" s="133" t="s">
        <v>68</v>
      </c>
      <c r="E176" s="142" t="s">
        <v>156</v>
      </c>
      <c r="F176" s="142" t="s">
        <v>165</v>
      </c>
      <c r="J176" s="143">
        <f>BK176</f>
        <v>0</v>
      </c>
      <c r="L176" s="132"/>
      <c r="M176" s="136"/>
      <c r="N176" s="137"/>
      <c r="O176" s="137"/>
      <c r="P176" s="138">
        <f>SUM(P177:P195)</f>
        <v>929.31253600000002</v>
      </c>
      <c r="Q176" s="137"/>
      <c r="R176" s="138">
        <f>SUM(R177:R195)</f>
        <v>3.7013750000000001</v>
      </c>
      <c r="S176" s="137"/>
      <c r="T176" s="139">
        <f>SUM(T177:T195)</f>
        <v>47.206920000000004</v>
      </c>
      <c r="AR176" s="133" t="s">
        <v>77</v>
      </c>
      <c r="AT176" s="140" t="s">
        <v>68</v>
      </c>
      <c r="AU176" s="140" t="s">
        <v>77</v>
      </c>
      <c r="AY176" s="133" t="s">
        <v>125</v>
      </c>
      <c r="BK176" s="141">
        <f>SUM(BK177:BK195)</f>
        <v>0</v>
      </c>
    </row>
    <row r="177" spans="1:65" s="2" customFormat="1" ht="24.15" customHeight="1">
      <c r="A177" s="26"/>
      <c r="B177" s="144"/>
      <c r="C177" s="145" t="s">
        <v>270</v>
      </c>
      <c r="D177" s="145" t="s">
        <v>128</v>
      </c>
      <c r="E177" s="146" t="s">
        <v>642</v>
      </c>
      <c r="F177" s="147" t="s">
        <v>643</v>
      </c>
      <c r="G177" s="148" t="s">
        <v>131</v>
      </c>
      <c r="H177" s="149">
        <v>962</v>
      </c>
      <c r="I177" s="149"/>
      <c r="J177" s="149">
        <f t="shared" ref="J177:J195" si="40">ROUND(I177*H177,2)</f>
        <v>0</v>
      </c>
      <c r="K177" s="150"/>
      <c r="L177" s="27"/>
      <c r="M177" s="151" t="s">
        <v>1</v>
      </c>
      <c r="N177" s="152" t="s">
        <v>35</v>
      </c>
      <c r="O177" s="153">
        <v>9.9210000000000007E-2</v>
      </c>
      <c r="P177" s="153">
        <f t="shared" ref="P177:P195" si="41">O177*H177</f>
        <v>95.440020000000004</v>
      </c>
      <c r="Q177" s="153">
        <v>1.5299999999999999E-3</v>
      </c>
      <c r="R177" s="153">
        <f t="shared" ref="R177:R195" si="42">Q177*H177</f>
        <v>1.4718599999999999</v>
      </c>
      <c r="S177" s="153">
        <v>0</v>
      </c>
      <c r="T177" s="154">
        <f t="shared" ref="T177:T195" si="4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132</v>
      </c>
      <c r="AT177" s="155" t="s">
        <v>128</v>
      </c>
      <c r="AU177" s="155" t="s">
        <v>133</v>
      </c>
      <c r="AY177" s="14" t="s">
        <v>125</v>
      </c>
      <c r="BE177" s="156">
        <f t="shared" ref="BE177:BE195" si="44">IF(N177="základná",J177,0)</f>
        <v>0</v>
      </c>
      <c r="BF177" s="156">
        <f t="shared" ref="BF177:BF195" si="45">IF(N177="znížená",J177,0)</f>
        <v>0</v>
      </c>
      <c r="BG177" s="156">
        <f t="shared" ref="BG177:BG195" si="46">IF(N177="zákl. prenesená",J177,0)</f>
        <v>0</v>
      </c>
      <c r="BH177" s="156">
        <f t="shared" ref="BH177:BH195" si="47">IF(N177="zníž. prenesená",J177,0)</f>
        <v>0</v>
      </c>
      <c r="BI177" s="156">
        <f t="shared" ref="BI177:BI195" si="48">IF(N177="nulová",J177,0)</f>
        <v>0</v>
      </c>
      <c r="BJ177" s="14" t="s">
        <v>133</v>
      </c>
      <c r="BK177" s="156">
        <f t="shared" ref="BK177:BK195" si="49">ROUND(I177*H177,2)</f>
        <v>0</v>
      </c>
      <c r="BL177" s="14" t="s">
        <v>132</v>
      </c>
      <c r="BM177" s="155" t="s">
        <v>644</v>
      </c>
    </row>
    <row r="178" spans="1:65" s="2" customFormat="1" ht="24.15" customHeight="1">
      <c r="A178" s="26"/>
      <c r="B178" s="144"/>
      <c r="C178" s="145" t="s">
        <v>274</v>
      </c>
      <c r="D178" s="145" t="s">
        <v>128</v>
      </c>
      <c r="E178" s="146" t="s">
        <v>645</v>
      </c>
      <c r="F178" s="147" t="s">
        <v>646</v>
      </c>
      <c r="G178" s="148" t="s">
        <v>131</v>
      </c>
      <c r="H178" s="149">
        <v>354</v>
      </c>
      <c r="I178" s="149"/>
      <c r="J178" s="149">
        <f t="shared" si="40"/>
        <v>0</v>
      </c>
      <c r="K178" s="150"/>
      <c r="L178" s="27"/>
      <c r="M178" s="151" t="s">
        <v>1</v>
      </c>
      <c r="N178" s="152" t="s">
        <v>35</v>
      </c>
      <c r="O178" s="153">
        <v>0.252</v>
      </c>
      <c r="P178" s="153">
        <f t="shared" si="41"/>
        <v>89.207999999999998</v>
      </c>
      <c r="Q178" s="153">
        <v>6.1799999999999997E-3</v>
      </c>
      <c r="R178" s="153">
        <f t="shared" si="42"/>
        <v>2.1877200000000001</v>
      </c>
      <c r="S178" s="153">
        <v>0</v>
      </c>
      <c r="T178" s="154">
        <f t="shared" si="4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132</v>
      </c>
      <c r="AT178" s="155" t="s">
        <v>128</v>
      </c>
      <c r="AU178" s="155" t="s">
        <v>133</v>
      </c>
      <c r="AY178" s="14" t="s">
        <v>125</v>
      </c>
      <c r="BE178" s="156">
        <f t="shared" si="44"/>
        <v>0</v>
      </c>
      <c r="BF178" s="156">
        <f t="shared" si="45"/>
        <v>0</v>
      </c>
      <c r="BG178" s="156">
        <f t="shared" si="46"/>
        <v>0</v>
      </c>
      <c r="BH178" s="156">
        <f t="shared" si="47"/>
        <v>0</v>
      </c>
      <c r="BI178" s="156">
        <f t="shared" si="48"/>
        <v>0</v>
      </c>
      <c r="BJ178" s="14" t="s">
        <v>133</v>
      </c>
      <c r="BK178" s="156">
        <f t="shared" si="49"/>
        <v>0</v>
      </c>
      <c r="BL178" s="14" t="s">
        <v>132</v>
      </c>
      <c r="BM178" s="155" t="s">
        <v>647</v>
      </c>
    </row>
    <row r="179" spans="1:65" s="2" customFormat="1" ht="16.5" customHeight="1">
      <c r="A179" s="26"/>
      <c r="B179" s="144"/>
      <c r="C179" s="145" t="s">
        <v>419</v>
      </c>
      <c r="D179" s="145" t="s">
        <v>128</v>
      </c>
      <c r="E179" s="146" t="s">
        <v>648</v>
      </c>
      <c r="F179" s="147" t="s">
        <v>649</v>
      </c>
      <c r="G179" s="148" t="s">
        <v>131</v>
      </c>
      <c r="H179" s="149">
        <v>835.9</v>
      </c>
      <c r="I179" s="149"/>
      <c r="J179" s="149">
        <f t="shared" si="40"/>
        <v>0</v>
      </c>
      <c r="K179" s="150"/>
      <c r="L179" s="27"/>
      <c r="M179" s="151" t="s">
        <v>1</v>
      </c>
      <c r="N179" s="152" t="s">
        <v>35</v>
      </c>
      <c r="O179" s="153">
        <v>0.32401000000000002</v>
      </c>
      <c r="P179" s="153">
        <f t="shared" si="41"/>
        <v>270.83995900000002</v>
      </c>
      <c r="Q179" s="153">
        <v>5.0000000000000002E-5</v>
      </c>
      <c r="R179" s="153">
        <f t="shared" si="42"/>
        <v>4.1794999999999999E-2</v>
      </c>
      <c r="S179" s="153">
        <v>0</v>
      </c>
      <c r="T179" s="154">
        <f t="shared" si="4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132</v>
      </c>
      <c r="AT179" s="155" t="s">
        <v>128</v>
      </c>
      <c r="AU179" s="155" t="s">
        <v>133</v>
      </c>
      <c r="AY179" s="14" t="s">
        <v>125</v>
      </c>
      <c r="BE179" s="156">
        <f t="shared" si="44"/>
        <v>0</v>
      </c>
      <c r="BF179" s="156">
        <f t="shared" si="45"/>
        <v>0</v>
      </c>
      <c r="BG179" s="156">
        <f t="shared" si="46"/>
        <v>0</v>
      </c>
      <c r="BH179" s="156">
        <f t="shared" si="47"/>
        <v>0</v>
      </c>
      <c r="BI179" s="156">
        <f t="shared" si="48"/>
        <v>0</v>
      </c>
      <c r="BJ179" s="14" t="s">
        <v>133</v>
      </c>
      <c r="BK179" s="156">
        <f t="shared" si="49"/>
        <v>0</v>
      </c>
      <c r="BL179" s="14" t="s">
        <v>132</v>
      </c>
      <c r="BM179" s="155" t="s">
        <v>650</v>
      </c>
    </row>
    <row r="180" spans="1:65" s="2" customFormat="1" ht="37.799999999999997" customHeight="1">
      <c r="A180" s="26"/>
      <c r="B180" s="144"/>
      <c r="C180" s="145" t="s">
        <v>423</v>
      </c>
      <c r="D180" s="145" t="s">
        <v>128</v>
      </c>
      <c r="E180" s="146" t="s">
        <v>651</v>
      </c>
      <c r="F180" s="147" t="s">
        <v>652</v>
      </c>
      <c r="G180" s="148" t="s">
        <v>320</v>
      </c>
      <c r="H180" s="149">
        <v>8.3000000000000007</v>
      </c>
      <c r="I180" s="149"/>
      <c r="J180" s="149">
        <f t="shared" si="40"/>
        <v>0</v>
      </c>
      <c r="K180" s="150"/>
      <c r="L180" s="27"/>
      <c r="M180" s="151" t="s">
        <v>1</v>
      </c>
      <c r="N180" s="152" t="s">
        <v>35</v>
      </c>
      <c r="O180" s="153">
        <v>5.8433900000000003</v>
      </c>
      <c r="P180" s="153">
        <f t="shared" si="41"/>
        <v>48.500137000000009</v>
      </c>
      <c r="Q180" s="153">
        <v>0</v>
      </c>
      <c r="R180" s="153">
        <f t="shared" si="42"/>
        <v>0</v>
      </c>
      <c r="S180" s="153">
        <v>2.2000000000000002</v>
      </c>
      <c r="T180" s="154">
        <f t="shared" si="43"/>
        <v>18.260000000000002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132</v>
      </c>
      <c r="AT180" s="155" t="s">
        <v>128</v>
      </c>
      <c r="AU180" s="155" t="s">
        <v>133</v>
      </c>
      <c r="AY180" s="14" t="s">
        <v>125</v>
      </c>
      <c r="BE180" s="156">
        <f t="shared" si="44"/>
        <v>0</v>
      </c>
      <c r="BF180" s="156">
        <f t="shared" si="45"/>
        <v>0</v>
      </c>
      <c r="BG180" s="156">
        <f t="shared" si="46"/>
        <v>0</v>
      </c>
      <c r="BH180" s="156">
        <f t="shared" si="47"/>
        <v>0</v>
      </c>
      <c r="BI180" s="156">
        <f t="shared" si="48"/>
        <v>0</v>
      </c>
      <c r="BJ180" s="14" t="s">
        <v>133</v>
      </c>
      <c r="BK180" s="156">
        <f t="shared" si="49"/>
        <v>0</v>
      </c>
      <c r="BL180" s="14" t="s">
        <v>132</v>
      </c>
      <c r="BM180" s="155" t="s">
        <v>653</v>
      </c>
    </row>
    <row r="181" spans="1:65" s="2" customFormat="1" ht="33" customHeight="1">
      <c r="A181" s="26"/>
      <c r="B181" s="144"/>
      <c r="C181" s="145" t="s">
        <v>427</v>
      </c>
      <c r="D181" s="145" t="s">
        <v>128</v>
      </c>
      <c r="E181" s="146" t="s">
        <v>654</v>
      </c>
      <c r="F181" s="147" t="s">
        <v>655</v>
      </c>
      <c r="G181" s="148" t="s">
        <v>131</v>
      </c>
      <c r="H181" s="149">
        <v>80.37</v>
      </c>
      <c r="I181" s="149"/>
      <c r="J181" s="149">
        <f t="shared" si="40"/>
        <v>0</v>
      </c>
      <c r="K181" s="150"/>
      <c r="L181" s="27"/>
      <c r="M181" s="151" t="s">
        <v>1</v>
      </c>
      <c r="N181" s="152" t="s">
        <v>35</v>
      </c>
      <c r="O181" s="153">
        <v>0.16600000000000001</v>
      </c>
      <c r="P181" s="153">
        <f t="shared" si="41"/>
        <v>13.341420000000001</v>
      </c>
      <c r="Q181" s="153">
        <v>0</v>
      </c>
      <c r="R181" s="153">
        <f t="shared" si="42"/>
        <v>0</v>
      </c>
      <c r="S181" s="153">
        <v>0.02</v>
      </c>
      <c r="T181" s="154">
        <f t="shared" si="43"/>
        <v>1.6074000000000002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132</v>
      </c>
      <c r="AT181" s="155" t="s">
        <v>128</v>
      </c>
      <c r="AU181" s="155" t="s">
        <v>133</v>
      </c>
      <c r="AY181" s="14" t="s">
        <v>125</v>
      </c>
      <c r="BE181" s="156">
        <f t="shared" si="44"/>
        <v>0</v>
      </c>
      <c r="BF181" s="156">
        <f t="shared" si="45"/>
        <v>0</v>
      </c>
      <c r="BG181" s="156">
        <f t="shared" si="46"/>
        <v>0</v>
      </c>
      <c r="BH181" s="156">
        <f t="shared" si="47"/>
        <v>0</v>
      </c>
      <c r="BI181" s="156">
        <f t="shared" si="48"/>
        <v>0</v>
      </c>
      <c r="BJ181" s="14" t="s">
        <v>133</v>
      </c>
      <c r="BK181" s="156">
        <f t="shared" si="49"/>
        <v>0</v>
      </c>
      <c r="BL181" s="14" t="s">
        <v>132</v>
      </c>
      <c r="BM181" s="155" t="s">
        <v>656</v>
      </c>
    </row>
    <row r="182" spans="1:65" s="2" customFormat="1" ht="24.15" customHeight="1">
      <c r="A182" s="26"/>
      <c r="B182" s="144"/>
      <c r="C182" s="145" t="s">
        <v>431</v>
      </c>
      <c r="D182" s="145" t="s">
        <v>128</v>
      </c>
      <c r="E182" s="146" t="s">
        <v>657</v>
      </c>
      <c r="F182" s="147" t="s">
        <v>658</v>
      </c>
      <c r="G182" s="148" t="s">
        <v>217</v>
      </c>
      <c r="H182" s="149">
        <v>1</v>
      </c>
      <c r="I182" s="149"/>
      <c r="J182" s="149">
        <f t="shared" si="40"/>
        <v>0</v>
      </c>
      <c r="K182" s="150"/>
      <c r="L182" s="27"/>
      <c r="M182" s="151" t="s">
        <v>1</v>
      </c>
      <c r="N182" s="152" t="s">
        <v>35</v>
      </c>
      <c r="O182" s="153">
        <v>4.9000000000000002E-2</v>
      </c>
      <c r="P182" s="153">
        <f t="shared" si="41"/>
        <v>4.9000000000000002E-2</v>
      </c>
      <c r="Q182" s="153">
        <v>0</v>
      </c>
      <c r="R182" s="153">
        <f t="shared" si="42"/>
        <v>0</v>
      </c>
      <c r="S182" s="153">
        <v>2.4E-2</v>
      </c>
      <c r="T182" s="154">
        <f t="shared" si="43"/>
        <v>2.4E-2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132</v>
      </c>
      <c r="AT182" s="155" t="s">
        <v>128</v>
      </c>
      <c r="AU182" s="155" t="s">
        <v>133</v>
      </c>
      <c r="AY182" s="14" t="s">
        <v>125</v>
      </c>
      <c r="BE182" s="156">
        <f t="shared" si="44"/>
        <v>0</v>
      </c>
      <c r="BF182" s="156">
        <f t="shared" si="45"/>
        <v>0</v>
      </c>
      <c r="BG182" s="156">
        <f t="shared" si="46"/>
        <v>0</v>
      </c>
      <c r="BH182" s="156">
        <f t="shared" si="47"/>
        <v>0</v>
      </c>
      <c r="BI182" s="156">
        <f t="shared" si="48"/>
        <v>0</v>
      </c>
      <c r="BJ182" s="14" t="s">
        <v>133</v>
      </c>
      <c r="BK182" s="156">
        <f t="shared" si="49"/>
        <v>0</v>
      </c>
      <c r="BL182" s="14" t="s">
        <v>132</v>
      </c>
      <c r="BM182" s="155" t="s">
        <v>659</v>
      </c>
    </row>
    <row r="183" spans="1:65" s="2" customFormat="1" ht="24.15" customHeight="1">
      <c r="A183" s="26"/>
      <c r="B183" s="144"/>
      <c r="C183" s="145" t="s">
        <v>435</v>
      </c>
      <c r="D183" s="145" t="s">
        <v>128</v>
      </c>
      <c r="E183" s="146" t="s">
        <v>660</v>
      </c>
      <c r="F183" s="147" t="s">
        <v>661</v>
      </c>
      <c r="G183" s="148" t="s">
        <v>131</v>
      </c>
      <c r="H183" s="149">
        <v>170.6</v>
      </c>
      <c r="I183" s="149"/>
      <c r="J183" s="149">
        <f t="shared" si="40"/>
        <v>0</v>
      </c>
      <c r="K183" s="150"/>
      <c r="L183" s="27"/>
      <c r="M183" s="151" t="s">
        <v>1</v>
      </c>
      <c r="N183" s="152" t="s">
        <v>35</v>
      </c>
      <c r="O183" s="153">
        <v>3.6999999999999998E-2</v>
      </c>
      <c r="P183" s="153">
        <f t="shared" si="41"/>
        <v>6.3121999999999998</v>
      </c>
      <c r="Q183" s="153">
        <v>0</v>
      </c>
      <c r="R183" s="153">
        <f t="shared" si="42"/>
        <v>0</v>
      </c>
      <c r="S183" s="153">
        <v>4.0000000000000001E-3</v>
      </c>
      <c r="T183" s="154">
        <f t="shared" si="43"/>
        <v>0.68240000000000001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132</v>
      </c>
      <c r="AT183" s="155" t="s">
        <v>128</v>
      </c>
      <c r="AU183" s="155" t="s">
        <v>133</v>
      </c>
      <c r="AY183" s="14" t="s">
        <v>125</v>
      </c>
      <c r="BE183" s="156">
        <f t="shared" si="44"/>
        <v>0</v>
      </c>
      <c r="BF183" s="156">
        <f t="shared" si="45"/>
        <v>0</v>
      </c>
      <c r="BG183" s="156">
        <f t="shared" si="46"/>
        <v>0</v>
      </c>
      <c r="BH183" s="156">
        <f t="shared" si="47"/>
        <v>0</v>
      </c>
      <c r="BI183" s="156">
        <f t="shared" si="48"/>
        <v>0</v>
      </c>
      <c r="BJ183" s="14" t="s">
        <v>133</v>
      </c>
      <c r="BK183" s="156">
        <f t="shared" si="49"/>
        <v>0</v>
      </c>
      <c r="BL183" s="14" t="s">
        <v>132</v>
      </c>
      <c r="BM183" s="155" t="s">
        <v>662</v>
      </c>
    </row>
    <row r="184" spans="1:65" s="2" customFormat="1" ht="24.15" customHeight="1">
      <c r="A184" s="26"/>
      <c r="B184" s="144"/>
      <c r="C184" s="145" t="s">
        <v>292</v>
      </c>
      <c r="D184" s="145" t="s">
        <v>128</v>
      </c>
      <c r="E184" s="146" t="s">
        <v>663</v>
      </c>
      <c r="F184" s="147" t="s">
        <v>664</v>
      </c>
      <c r="G184" s="148" t="s">
        <v>131</v>
      </c>
      <c r="H184" s="149">
        <v>1.82</v>
      </c>
      <c r="I184" s="149"/>
      <c r="J184" s="149">
        <f t="shared" si="40"/>
        <v>0</v>
      </c>
      <c r="K184" s="150"/>
      <c r="L184" s="27"/>
      <c r="M184" s="151" t="s">
        <v>1</v>
      </c>
      <c r="N184" s="152" t="s">
        <v>35</v>
      </c>
      <c r="O184" s="153">
        <v>1.6</v>
      </c>
      <c r="P184" s="153">
        <f t="shared" si="41"/>
        <v>2.9120000000000004</v>
      </c>
      <c r="Q184" s="153">
        <v>0</v>
      </c>
      <c r="R184" s="153">
        <f t="shared" si="42"/>
        <v>0</v>
      </c>
      <c r="S184" s="153">
        <v>7.5999999999999998E-2</v>
      </c>
      <c r="T184" s="154">
        <f t="shared" si="43"/>
        <v>0.13832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132</v>
      </c>
      <c r="AT184" s="155" t="s">
        <v>128</v>
      </c>
      <c r="AU184" s="155" t="s">
        <v>133</v>
      </c>
      <c r="AY184" s="14" t="s">
        <v>125</v>
      </c>
      <c r="BE184" s="156">
        <f t="shared" si="44"/>
        <v>0</v>
      </c>
      <c r="BF184" s="156">
        <f t="shared" si="45"/>
        <v>0</v>
      </c>
      <c r="BG184" s="156">
        <f t="shared" si="46"/>
        <v>0</v>
      </c>
      <c r="BH184" s="156">
        <f t="shared" si="47"/>
        <v>0</v>
      </c>
      <c r="BI184" s="156">
        <f t="shared" si="48"/>
        <v>0</v>
      </c>
      <c r="BJ184" s="14" t="s">
        <v>133</v>
      </c>
      <c r="BK184" s="156">
        <f t="shared" si="49"/>
        <v>0</v>
      </c>
      <c r="BL184" s="14" t="s">
        <v>132</v>
      </c>
      <c r="BM184" s="155" t="s">
        <v>665</v>
      </c>
    </row>
    <row r="185" spans="1:65" s="2" customFormat="1" ht="24.15" customHeight="1">
      <c r="A185" s="26"/>
      <c r="B185" s="144"/>
      <c r="C185" s="145" t="s">
        <v>294</v>
      </c>
      <c r="D185" s="145" t="s">
        <v>128</v>
      </c>
      <c r="E185" s="146" t="s">
        <v>666</v>
      </c>
      <c r="F185" s="147" t="s">
        <v>667</v>
      </c>
      <c r="G185" s="148" t="s">
        <v>217</v>
      </c>
      <c r="H185" s="149">
        <v>14</v>
      </c>
      <c r="I185" s="149"/>
      <c r="J185" s="149">
        <f t="shared" si="40"/>
        <v>0</v>
      </c>
      <c r="K185" s="150"/>
      <c r="L185" s="27"/>
      <c r="M185" s="151" t="s">
        <v>1</v>
      </c>
      <c r="N185" s="152" t="s">
        <v>35</v>
      </c>
      <c r="O185" s="153">
        <v>0.21099999999999999</v>
      </c>
      <c r="P185" s="153">
        <f t="shared" si="41"/>
        <v>2.9539999999999997</v>
      </c>
      <c r="Q185" s="153">
        <v>0</v>
      </c>
      <c r="R185" s="153">
        <f t="shared" si="42"/>
        <v>0</v>
      </c>
      <c r="S185" s="153">
        <v>2.5999999999999999E-2</v>
      </c>
      <c r="T185" s="154">
        <f t="shared" si="43"/>
        <v>0.36399999999999999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132</v>
      </c>
      <c r="AT185" s="155" t="s">
        <v>128</v>
      </c>
      <c r="AU185" s="155" t="s">
        <v>133</v>
      </c>
      <c r="AY185" s="14" t="s">
        <v>125</v>
      </c>
      <c r="BE185" s="156">
        <f t="shared" si="44"/>
        <v>0</v>
      </c>
      <c r="BF185" s="156">
        <f t="shared" si="45"/>
        <v>0</v>
      </c>
      <c r="BG185" s="156">
        <f t="shared" si="46"/>
        <v>0</v>
      </c>
      <c r="BH185" s="156">
        <f t="shared" si="47"/>
        <v>0</v>
      </c>
      <c r="BI185" s="156">
        <f t="shared" si="48"/>
        <v>0</v>
      </c>
      <c r="BJ185" s="14" t="s">
        <v>133</v>
      </c>
      <c r="BK185" s="156">
        <f t="shared" si="49"/>
        <v>0</v>
      </c>
      <c r="BL185" s="14" t="s">
        <v>132</v>
      </c>
      <c r="BM185" s="155" t="s">
        <v>668</v>
      </c>
    </row>
    <row r="186" spans="1:65" s="2" customFormat="1" ht="24.15" customHeight="1">
      <c r="A186" s="26"/>
      <c r="B186" s="144"/>
      <c r="C186" s="145" t="s">
        <v>296</v>
      </c>
      <c r="D186" s="145" t="s">
        <v>128</v>
      </c>
      <c r="E186" s="146" t="s">
        <v>669</v>
      </c>
      <c r="F186" s="147" t="s">
        <v>670</v>
      </c>
      <c r="G186" s="148" t="s">
        <v>217</v>
      </c>
      <c r="H186" s="149">
        <v>9</v>
      </c>
      <c r="I186" s="149"/>
      <c r="J186" s="149">
        <f t="shared" si="40"/>
        <v>0</v>
      </c>
      <c r="K186" s="150"/>
      <c r="L186" s="27"/>
      <c r="M186" s="151" t="s">
        <v>1</v>
      </c>
      <c r="N186" s="152" t="s">
        <v>35</v>
      </c>
      <c r="O186" s="153">
        <v>0.49199999999999999</v>
      </c>
      <c r="P186" s="153">
        <f t="shared" si="41"/>
        <v>4.4279999999999999</v>
      </c>
      <c r="Q186" s="153">
        <v>0</v>
      </c>
      <c r="R186" s="153">
        <f t="shared" si="42"/>
        <v>0</v>
      </c>
      <c r="S186" s="153">
        <v>5.7000000000000002E-2</v>
      </c>
      <c r="T186" s="154">
        <f t="shared" si="43"/>
        <v>0.51300000000000001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132</v>
      </c>
      <c r="AT186" s="155" t="s">
        <v>128</v>
      </c>
      <c r="AU186" s="155" t="s">
        <v>133</v>
      </c>
      <c r="AY186" s="14" t="s">
        <v>125</v>
      </c>
      <c r="BE186" s="156">
        <f t="shared" si="44"/>
        <v>0</v>
      </c>
      <c r="BF186" s="156">
        <f t="shared" si="45"/>
        <v>0</v>
      </c>
      <c r="BG186" s="156">
        <f t="shared" si="46"/>
        <v>0</v>
      </c>
      <c r="BH186" s="156">
        <f t="shared" si="47"/>
        <v>0</v>
      </c>
      <c r="BI186" s="156">
        <f t="shared" si="48"/>
        <v>0</v>
      </c>
      <c r="BJ186" s="14" t="s">
        <v>133</v>
      </c>
      <c r="BK186" s="156">
        <f t="shared" si="49"/>
        <v>0</v>
      </c>
      <c r="BL186" s="14" t="s">
        <v>132</v>
      </c>
      <c r="BM186" s="155" t="s">
        <v>671</v>
      </c>
    </row>
    <row r="187" spans="1:65" s="2" customFormat="1" ht="24.15" customHeight="1">
      <c r="A187" s="26"/>
      <c r="B187" s="144"/>
      <c r="C187" s="145" t="s">
        <v>298</v>
      </c>
      <c r="D187" s="145" t="s">
        <v>128</v>
      </c>
      <c r="E187" s="146" t="s">
        <v>672</v>
      </c>
      <c r="F187" s="147" t="s">
        <v>673</v>
      </c>
      <c r="G187" s="148" t="s">
        <v>217</v>
      </c>
      <c r="H187" s="149">
        <v>8</v>
      </c>
      <c r="I187" s="149"/>
      <c r="J187" s="149">
        <f t="shared" si="40"/>
        <v>0</v>
      </c>
      <c r="K187" s="150"/>
      <c r="L187" s="27"/>
      <c r="M187" s="151" t="s">
        <v>1</v>
      </c>
      <c r="N187" s="152" t="s">
        <v>35</v>
      </c>
      <c r="O187" s="153">
        <v>2.4239999999999999</v>
      </c>
      <c r="P187" s="153">
        <f t="shared" si="41"/>
        <v>19.391999999999999</v>
      </c>
      <c r="Q187" s="153">
        <v>0</v>
      </c>
      <c r="R187" s="153">
        <f t="shared" si="42"/>
        <v>0</v>
      </c>
      <c r="S187" s="153">
        <v>0.29199999999999998</v>
      </c>
      <c r="T187" s="154">
        <f t="shared" si="43"/>
        <v>2.3359999999999999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132</v>
      </c>
      <c r="AT187" s="155" t="s">
        <v>128</v>
      </c>
      <c r="AU187" s="155" t="s">
        <v>133</v>
      </c>
      <c r="AY187" s="14" t="s">
        <v>125</v>
      </c>
      <c r="BE187" s="156">
        <f t="shared" si="44"/>
        <v>0</v>
      </c>
      <c r="BF187" s="156">
        <f t="shared" si="45"/>
        <v>0</v>
      </c>
      <c r="BG187" s="156">
        <f t="shared" si="46"/>
        <v>0</v>
      </c>
      <c r="BH187" s="156">
        <f t="shared" si="47"/>
        <v>0</v>
      </c>
      <c r="BI187" s="156">
        <f t="shared" si="48"/>
        <v>0</v>
      </c>
      <c r="BJ187" s="14" t="s">
        <v>133</v>
      </c>
      <c r="BK187" s="156">
        <f t="shared" si="49"/>
        <v>0</v>
      </c>
      <c r="BL187" s="14" t="s">
        <v>132</v>
      </c>
      <c r="BM187" s="155" t="s">
        <v>674</v>
      </c>
    </row>
    <row r="188" spans="1:65" s="2" customFormat="1" ht="24.15" customHeight="1">
      <c r="A188" s="26"/>
      <c r="B188" s="144"/>
      <c r="C188" s="145" t="s">
        <v>300</v>
      </c>
      <c r="D188" s="145" t="s">
        <v>128</v>
      </c>
      <c r="E188" s="146" t="s">
        <v>675</v>
      </c>
      <c r="F188" s="147" t="s">
        <v>676</v>
      </c>
      <c r="G188" s="148" t="s">
        <v>217</v>
      </c>
      <c r="H188" s="149">
        <v>4</v>
      </c>
      <c r="I188" s="149"/>
      <c r="J188" s="149">
        <f t="shared" si="40"/>
        <v>0</v>
      </c>
      <c r="K188" s="150"/>
      <c r="L188" s="27"/>
      <c r="M188" s="151" t="s">
        <v>1</v>
      </c>
      <c r="N188" s="152" t="s">
        <v>35</v>
      </c>
      <c r="O188" s="153">
        <v>0.123</v>
      </c>
      <c r="P188" s="153">
        <f t="shared" si="41"/>
        <v>0.49199999999999999</v>
      </c>
      <c r="Q188" s="153">
        <v>0</v>
      </c>
      <c r="R188" s="153">
        <f t="shared" si="42"/>
        <v>0</v>
      </c>
      <c r="S188" s="153">
        <v>2E-3</v>
      </c>
      <c r="T188" s="154">
        <f t="shared" si="43"/>
        <v>8.0000000000000002E-3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132</v>
      </c>
      <c r="AT188" s="155" t="s">
        <v>128</v>
      </c>
      <c r="AU188" s="155" t="s">
        <v>133</v>
      </c>
      <c r="AY188" s="14" t="s">
        <v>125</v>
      </c>
      <c r="BE188" s="156">
        <f t="shared" si="44"/>
        <v>0</v>
      </c>
      <c r="BF188" s="156">
        <f t="shared" si="45"/>
        <v>0</v>
      </c>
      <c r="BG188" s="156">
        <f t="shared" si="46"/>
        <v>0</v>
      </c>
      <c r="BH188" s="156">
        <f t="shared" si="47"/>
        <v>0</v>
      </c>
      <c r="BI188" s="156">
        <f t="shared" si="48"/>
        <v>0</v>
      </c>
      <c r="BJ188" s="14" t="s">
        <v>133</v>
      </c>
      <c r="BK188" s="156">
        <f t="shared" si="49"/>
        <v>0</v>
      </c>
      <c r="BL188" s="14" t="s">
        <v>132</v>
      </c>
      <c r="BM188" s="155" t="s">
        <v>677</v>
      </c>
    </row>
    <row r="189" spans="1:65" s="2" customFormat="1" ht="33" customHeight="1">
      <c r="A189" s="26"/>
      <c r="B189" s="144"/>
      <c r="C189" s="145" t="s">
        <v>302</v>
      </c>
      <c r="D189" s="145" t="s">
        <v>128</v>
      </c>
      <c r="E189" s="146" t="s">
        <v>678</v>
      </c>
      <c r="F189" s="147" t="s">
        <v>679</v>
      </c>
      <c r="G189" s="148" t="s">
        <v>131</v>
      </c>
      <c r="H189" s="149">
        <v>1476.7</v>
      </c>
      <c r="I189" s="149"/>
      <c r="J189" s="149">
        <f t="shared" si="40"/>
        <v>0</v>
      </c>
      <c r="K189" s="150"/>
      <c r="L189" s="27"/>
      <c r="M189" s="151" t="s">
        <v>1</v>
      </c>
      <c r="N189" s="152" t="s">
        <v>35</v>
      </c>
      <c r="O189" s="153">
        <v>7.8100000000000003E-2</v>
      </c>
      <c r="P189" s="153">
        <f t="shared" si="41"/>
        <v>115.33027000000001</v>
      </c>
      <c r="Q189" s="153">
        <v>0</v>
      </c>
      <c r="R189" s="153">
        <f t="shared" si="42"/>
        <v>0</v>
      </c>
      <c r="S189" s="153">
        <v>0.01</v>
      </c>
      <c r="T189" s="154">
        <f t="shared" si="43"/>
        <v>14.767000000000001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132</v>
      </c>
      <c r="AT189" s="155" t="s">
        <v>128</v>
      </c>
      <c r="AU189" s="155" t="s">
        <v>133</v>
      </c>
      <c r="AY189" s="14" t="s">
        <v>125</v>
      </c>
      <c r="BE189" s="156">
        <f t="shared" si="44"/>
        <v>0</v>
      </c>
      <c r="BF189" s="156">
        <f t="shared" si="45"/>
        <v>0</v>
      </c>
      <c r="BG189" s="156">
        <f t="shared" si="46"/>
        <v>0</v>
      </c>
      <c r="BH189" s="156">
        <f t="shared" si="47"/>
        <v>0</v>
      </c>
      <c r="BI189" s="156">
        <f t="shared" si="48"/>
        <v>0</v>
      </c>
      <c r="BJ189" s="14" t="s">
        <v>133</v>
      </c>
      <c r="BK189" s="156">
        <f t="shared" si="49"/>
        <v>0</v>
      </c>
      <c r="BL189" s="14" t="s">
        <v>132</v>
      </c>
      <c r="BM189" s="155" t="s">
        <v>680</v>
      </c>
    </row>
    <row r="190" spans="1:65" s="2" customFormat="1" ht="37.799999999999997" customHeight="1">
      <c r="A190" s="26"/>
      <c r="B190" s="144"/>
      <c r="C190" s="145" t="s">
        <v>304</v>
      </c>
      <c r="D190" s="145" t="s">
        <v>128</v>
      </c>
      <c r="E190" s="146" t="s">
        <v>681</v>
      </c>
      <c r="F190" s="147" t="s">
        <v>682</v>
      </c>
      <c r="G190" s="148" t="s">
        <v>131</v>
      </c>
      <c r="H190" s="149">
        <v>125.1</v>
      </c>
      <c r="I190" s="149"/>
      <c r="J190" s="149">
        <f t="shared" si="40"/>
        <v>0</v>
      </c>
      <c r="K190" s="150"/>
      <c r="L190" s="27"/>
      <c r="M190" s="151" t="s">
        <v>1</v>
      </c>
      <c r="N190" s="152" t="s">
        <v>35</v>
      </c>
      <c r="O190" s="153">
        <v>0.28399999999999997</v>
      </c>
      <c r="P190" s="153">
        <f t="shared" si="41"/>
        <v>35.528399999999998</v>
      </c>
      <c r="Q190" s="153">
        <v>0</v>
      </c>
      <c r="R190" s="153">
        <f t="shared" si="42"/>
        <v>0</v>
      </c>
      <c r="S190" s="153">
        <v>6.8000000000000005E-2</v>
      </c>
      <c r="T190" s="154">
        <f t="shared" si="43"/>
        <v>8.5068000000000001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132</v>
      </c>
      <c r="AT190" s="155" t="s">
        <v>128</v>
      </c>
      <c r="AU190" s="155" t="s">
        <v>133</v>
      </c>
      <c r="AY190" s="14" t="s">
        <v>125</v>
      </c>
      <c r="BE190" s="156">
        <f t="shared" si="44"/>
        <v>0</v>
      </c>
      <c r="BF190" s="156">
        <f t="shared" si="45"/>
        <v>0</v>
      </c>
      <c r="BG190" s="156">
        <f t="shared" si="46"/>
        <v>0</v>
      </c>
      <c r="BH190" s="156">
        <f t="shared" si="47"/>
        <v>0</v>
      </c>
      <c r="BI190" s="156">
        <f t="shared" si="48"/>
        <v>0</v>
      </c>
      <c r="BJ190" s="14" t="s">
        <v>133</v>
      </c>
      <c r="BK190" s="156">
        <f t="shared" si="49"/>
        <v>0</v>
      </c>
      <c r="BL190" s="14" t="s">
        <v>132</v>
      </c>
      <c r="BM190" s="155" t="s">
        <v>683</v>
      </c>
    </row>
    <row r="191" spans="1:65" s="2" customFormat="1" ht="21.75" customHeight="1">
      <c r="A191" s="26"/>
      <c r="B191" s="144"/>
      <c r="C191" s="145" t="s">
        <v>684</v>
      </c>
      <c r="D191" s="145" t="s">
        <v>128</v>
      </c>
      <c r="E191" s="146" t="s">
        <v>237</v>
      </c>
      <c r="F191" s="147" t="s">
        <v>238</v>
      </c>
      <c r="G191" s="148" t="s">
        <v>230</v>
      </c>
      <c r="H191" s="149">
        <v>102.41</v>
      </c>
      <c r="I191" s="149"/>
      <c r="J191" s="149">
        <f t="shared" si="40"/>
        <v>0</v>
      </c>
      <c r="K191" s="150"/>
      <c r="L191" s="27"/>
      <c r="M191" s="151" t="s">
        <v>1</v>
      </c>
      <c r="N191" s="152" t="s">
        <v>35</v>
      </c>
      <c r="O191" s="153">
        <v>0.59799999999999998</v>
      </c>
      <c r="P191" s="153">
        <f t="shared" si="41"/>
        <v>61.241179999999993</v>
      </c>
      <c r="Q191" s="153">
        <v>0</v>
      </c>
      <c r="R191" s="153">
        <f t="shared" si="42"/>
        <v>0</v>
      </c>
      <c r="S191" s="153">
        <v>0</v>
      </c>
      <c r="T191" s="154">
        <f t="shared" si="4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132</v>
      </c>
      <c r="AT191" s="155" t="s">
        <v>128</v>
      </c>
      <c r="AU191" s="155" t="s">
        <v>133</v>
      </c>
      <c r="AY191" s="14" t="s">
        <v>125</v>
      </c>
      <c r="BE191" s="156">
        <f t="shared" si="44"/>
        <v>0</v>
      </c>
      <c r="BF191" s="156">
        <f t="shared" si="45"/>
        <v>0</v>
      </c>
      <c r="BG191" s="156">
        <f t="shared" si="46"/>
        <v>0</v>
      </c>
      <c r="BH191" s="156">
        <f t="shared" si="47"/>
        <v>0</v>
      </c>
      <c r="BI191" s="156">
        <f t="shared" si="48"/>
        <v>0</v>
      </c>
      <c r="BJ191" s="14" t="s">
        <v>133</v>
      </c>
      <c r="BK191" s="156">
        <f t="shared" si="49"/>
        <v>0</v>
      </c>
      <c r="BL191" s="14" t="s">
        <v>132</v>
      </c>
      <c r="BM191" s="155" t="s">
        <v>685</v>
      </c>
    </row>
    <row r="192" spans="1:65" s="2" customFormat="1" ht="24.15" customHeight="1">
      <c r="A192" s="26"/>
      <c r="B192" s="144"/>
      <c r="C192" s="145" t="s">
        <v>686</v>
      </c>
      <c r="D192" s="145" t="s">
        <v>128</v>
      </c>
      <c r="E192" s="146" t="s">
        <v>241</v>
      </c>
      <c r="F192" s="147" t="s">
        <v>242</v>
      </c>
      <c r="G192" s="148" t="s">
        <v>230</v>
      </c>
      <c r="H192" s="149">
        <v>1536.15</v>
      </c>
      <c r="I192" s="149"/>
      <c r="J192" s="149">
        <f t="shared" si="40"/>
        <v>0</v>
      </c>
      <c r="K192" s="150"/>
      <c r="L192" s="27"/>
      <c r="M192" s="151" t="s">
        <v>1</v>
      </c>
      <c r="N192" s="152" t="s">
        <v>35</v>
      </c>
      <c r="O192" s="153">
        <v>7.0000000000000001E-3</v>
      </c>
      <c r="P192" s="153">
        <f t="shared" si="41"/>
        <v>10.75305</v>
      </c>
      <c r="Q192" s="153">
        <v>0</v>
      </c>
      <c r="R192" s="153">
        <f t="shared" si="42"/>
        <v>0</v>
      </c>
      <c r="S192" s="153">
        <v>0</v>
      </c>
      <c r="T192" s="154">
        <f t="shared" si="4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132</v>
      </c>
      <c r="AT192" s="155" t="s">
        <v>128</v>
      </c>
      <c r="AU192" s="155" t="s">
        <v>133</v>
      </c>
      <c r="AY192" s="14" t="s">
        <v>125</v>
      </c>
      <c r="BE192" s="156">
        <f t="shared" si="44"/>
        <v>0</v>
      </c>
      <c r="BF192" s="156">
        <f t="shared" si="45"/>
        <v>0</v>
      </c>
      <c r="BG192" s="156">
        <f t="shared" si="46"/>
        <v>0</v>
      </c>
      <c r="BH192" s="156">
        <f t="shared" si="47"/>
        <v>0</v>
      </c>
      <c r="BI192" s="156">
        <f t="shared" si="48"/>
        <v>0</v>
      </c>
      <c r="BJ192" s="14" t="s">
        <v>133</v>
      </c>
      <c r="BK192" s="156">
        <f t="shared" si="49"/>
        <v>0</v>
      </c>
      <c r="BL192" s="14" t="s">
        <v>132</v>
      </c>
      <c r="BM192" s="155" t="s">
        <v>687</v>
      </c>
    </row>
    <row r="193" spans="1:65" s="2" customFormat="1" ht="24.15" customHeight="1">
      <c r="A193" s="26"/>
      <c r="B193" s="144"/>
      <c r="C193" s="145" t="s">
        <v>688</v>
      </c>
      <c r="D193" s="145" t="s">
        <v>128</v>
      </c>
      <c r="E193" s="146" t="s">
        <v>245</v>
      </c>
      <c r="F193" s="147" t="s">
        <v>246</v>
      </c>
      <c r="G193" s="148" t="s">
        <v>230</v>
      </c>
      <c r="H193" s="149">
        <v>102.41</v>
      </c>
      <c r="I193" s="149"/>
      <c r="J193" s="149">
        <f t="shared" si="40"/>
        <v>0</v>
      </c>
      <c r="K193" s="150"/>
      <c r="L193" s="27"/>
      <c r="M193" s="151" t="s">
        <v>1</v>
      </c>
      <c r="N193" s="152" t="s">
        <v>35</v>
      </c>
      <c r="O193" s="153">
        <v>0.89</v>
      </c>
      <c r="P193" s="153">
        <f t="shared" si="41"/>
        <v>91.144899999999993</v>
      </c>
      <c r="Q193" s="153">
        <v>0</v>
      </c>
      <c r="R193" s="153">
        <f t="shared" si="42"/>
        <v>0</v>
      </c>
      <c r="S193" s="153">
        <v>0</v>
      </c>
      <c r="T193" s="154">
        <f t="shared" si="4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132</v>
      </c>
      <c r="AT193" s="155" t="s">
        <v>128</v>
      </c>
      <c r="AU193" s="155" t="s">
        <v>133</v>
      </c>
      <c r="AY193" s="14" t="s">
        <v>125</v>
      </c>
      <c r="BE193" s="156">
        <f t="shared" si="44"/>
        <v>0</v>
      </c>
      <c r="BF193" s="156">
        <f t="shared" si="45"/>
        <v>0</v>
      </c>
      <c r="BG193" s="156">
        <f t="shared" si="46"/>
        <v>0</v>
      </c>
      <c r="BH193" s="156">
        <f t="shared" si="47"/>
        <v>0</v>
      </c>
      <c r="BI193" s="156">
        <f t="shared" si="48"/>
        <v>0</v>
      </c>
      <c r="BJ193" s="14" t="s">
        <v>133</v>
      </c>
      <c r="BK193" s="156">
        <f t="shared" si="49"/>
        <v>0</v>
      </c>
      <c r="BL193" s="14" t="s">
        <v>132</v>
      </c>
      <c r="BM193" s="155" t="s">
        <v>689</v>
      </c>
    </row>
    <row r="194" spans="1:65" s="2" customFormat="1" ht="24.15" customHeight="1">
      <c r="A194" s="26"/>
      <c r="B194" s="144"/>
      <c r="C194" s="145" t="s">
        <v>690</v>
      </c>
      <c r="D194" s="145" t="s">
        <v>128</v>
      </c>
      <c r="E194" s="146" t="s">
        <v>249</v>
      </c>
      <c r="F194" s="147" t="s">
        <v>250</v>
      </c>
      <c r="G194" s="148" t="s">
        <v>230</v>
      </c>
      <c r="H194" s="149">
        <v>614.46</v>
      </c>
      <c r="I194" s="149"/>
      <c r="J194" s="149">
        <f t="shared" si="40"/>
        <v>0</v>
      </c>
      <c r="K194" s="150"/>
      <c r="L194" s="27"/>
      <c r="M194" s="151" t="s">
        <v>1</v>
      </c>
      <c r="N194" s="152" t="s">
        <v>35</v>
      </c>
      <c r="O194" s="153">
        <v>0.1</v>
      </c>
      <c r="P194" s="153">
        <f t="shared" si="41"/>
        <v>61.446000000000005</v>
      </c>
      <c r="Q194" s="153">
        <v>0</v>
      </c>
      <c r="R194" s="153">
        <f t="shared" si="42"/>
        <v>0</v>
      </c>
      <c r="S194" s="153">
        <v>0</v>
      </c>
      <c r="T194" s="154">
        <f t="shared" si="4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132</v>
      </c>
      <c r="AT194" s="155" t="s">
        <v>128</v>
      </c>
      <c r="AU194" s="155" t="s">
        <v>133</v>
      </c>
      <c r="AY194" s="14" t="s">
        <v>125</v>
      </c>
      <c r="BE194" s="156">
        <f t="shared" si="44"/>
        <v>0</v>
      </c>
      <c r="BF194" s="156">
        <f t="shared" si="45"/>
        <v>0</v>
      </c>
      <c r="BG194" s="156">
        <f t="shared" si="46"/>
        <v>0</v>
      </c>
      <c r="BH194" s="156">
        <f t="shared" si="47"/>
        <v>0</v>
      </c>
      <c r="BI194" s="156">
        <f t="shared" si="48"/>
        <v>0</v>
      </c>
      <c r="BJ194" s="14" t="s">
        <v>133</v>
      </c>
      <c r="BK194" s="156">
        <f t="shared" si="49"/>
        <v>0</v>
      </c>
      <c r="BL194" s="14" t="s">
        <v>132</v>
      </c>
      <c r="BM194" s="155" t="s">
        <v>691</v>
      </c>
    </row>
    <row r="195" spans="1:65" s="2" customFormat="1" ht="24.15" customHeight="1">
      <c r="A195" s="26"/>
      <c r="B195" s="144"/>
      <c r="C195" s="145" t="s">
        <v>692</v>
      </c>
      <c r="D195" s="145" t="s">
        <v>128</v>
      </c>
      <c r="E195" s="146" t="s">
        <v>253</v>
      </c>
      <c r="F195" s="147" t="s">
        <v>254</v>
      </c>
      <c r="G195" s="148" t="s">
        <v>230</v>
      </c>
      <c r="H195" s="149">
        <v>102.41</v>
      </c>
      <c r="I195" s="149"/>
      <c r="J195" s="149">
        <f t="shared" si="40"/>
        <v>0</v>
      </c>
      <c r="K195" s="150"/>
      <c r="L195" s="27"/>
      <c r="M195" s="151" t="s">
        <v>1</v>
      </c>
      <c r="N195" s="152" t="s">
        <v>35</v>
      </c>
      <c r="O195" s="153">
        <v>0</v>
      </c>
      <c r="P195" s="153">
        <f t="shared" si="41"/>
        <v>0</v>
      </c>
      <c r="Q195" s="153">
        <v>0</v>
      </c>
      <c r="R195" s="153">
        <f t="shared" si="42"/>
        <v>0</v>
      </c>
      <c r="S195" s="153">
        <v>0</v>
      </c>
      <c r="T195" s="154">
        <f t="shared" si="4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132</v>
      </c>
      <c r="AT195" s="155" t="s">
        <v>128</v>
      </c>
      <c r="AU195" s="155" t="s">
        <v>133</v>
      </c>
      <c r="AY195" s="14" t="s">
        <v>125</v>
      </c>
      <c r="BE195" s="156">
        <f t="shared" si="44"/>
        <v>0</v>
      </c>
      <c r="BF195" s="156">
        <f t="shared" si="45"/>
        <v>0</v>
      </c>
      <c r="BG195" s="156">
        <f t="shared" si="46"/>
        <v>0</v>
      </c>
      <c r="BH195" s="156">
        <f t="shared" si="47"/>
        <v>0</v>
      </c>
      <c r="BI195" s="156">
        <f t="shared" si="48"/>
        <v>0</v>
      </c>
      <c r="BJ195" s="14" t="s">
        <v>133</v>
      </c>
      <c r="BK195" s="156">
        <f t="shared" si="49"/>
        <v>0</v>
      </c>
      <c r="BL195" s="14" t="s">
        <v>132</v>
      </c>
      <c r="BM195" s="155" t="s">
        <v>693</v>
      </c>
    </row>
    <row r="196" spans="1:65" s="12" customFormat="1" ht="22.8" customHeight="1">
      <c r="B196" s="132"/>
      <c r="D196" s="133" t="s">
        <v>68</v>
      </c>
      <c r="E196" s="142" t="s">
        <v>256</v>
      </c>
      <c r="F196" s="142" t="s">
        <v>694</v>
      </c>
      <c r="J196" s="143">
        <f>BK196</f>
        <v>0</v>
      </c>
      <c r="L196" s="132"/>
      <c r="M196" s="136"/>
      <c r="N196" s="137"/>
      <c r="O196" s="137"/>
      <c r="P196" s="138">
        <f>P197</f>
        <v>86.361750000000001</v>
      </c>
      <c r="Q196" s="137"/>
      <c r="R196" s="138">
        <f>R197</f>
        <v>0</v>
      </c>
      <c r="S196" s="137"/>
      <c r="T196" s="139">
        <f>T197</f>
        <v>0</v>
      </c>
      <c r="AR196" s="133" t="s">
        <v>77</v>
      </c>
      <c r="AT196" s="140" t="s">
        <v>68</v>
      </c>
      <c r="AU196" s="140" t="s">
        <v>77</v>
      </c>
      <c r="AY196" s="133" t="s">
        <v>125</v>
      </c>
      <c r="BK196" s="141">
        <f>BK197</f>
        <v>0</v>
      </c>
    </row>
    <row r="197" spans="1:65" s="2" customFormat="1" ht="33" customHeight="1">
      <c r="A197" s="26"/>
      <c r="B197" s="144"/>
      <c r="C197" s="145" t="s">
        <v>695</v>
      </c>
      <c r="D197" s="145" t="s">
        <v>128</v>
      </c>
      <c r="E197" s="146" t="s">
        <v>696</v>
      </c>
      <c r="F197" s="147" t="s">
        <v>697</v>
      </c>
      <c r="G197" s="148" t="s">
        <v>230</v>
      </c>
      <c r="H197" s="149">
        <v>219.75</v>
      </c>
      <c r="I197" s="149"/>
      <c r="J197" s="149">
        <f>ROUND(I197*H197,2)</f>
        <v>0</v>
      </c>
      <c r="K197" s="150"/>
      <c r="L197" s="27"/>
      <c r="M197" s="151" t="s">
        <v>1</v>
      </c>
      <c r="N197" s="152" t="s">
        <v>35</v>
      </c>
      <c r="O197" s="153">
        <v>0.39300000000000002</v>
      </c>
      <c r="P197" s="153">
        <f>O197*H197</f>
        <v>86.361750000000001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132</v>
      </c>
      <c r="AT197" s="155" t="s">
        <v>128</v>
      </c>
      <c r="AU197" s="155" t="s">
        <v>133</v>
      </c>
      <c r="AY197" s="14" t="s">
        <v>125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4" t="s">
        <v>133</v>
      </c>
      <c r="BK197" s="156">
        <f>ROUND(I197*H197,2)</f>
        <v>0</v>
      </c>
      <c r="BL197" s="14" t="s">
        <v>132</v>
      </c>
      <c r="BM197" s="155" t="s">
        <v>698</v>
      </c>
    </row>
    <row r="198" spans="1:65" s="12" customFormat="1" ht="25.95" customHeight="1">
      <c r="B198" s="132"/>
      <c r="D198" s="133" t="s">
        <v>68</v>
      </c>
      <c r="E198" s="134" t="s">
        <v>262</v>
      </c>
      <c r="F198" s="134" t="s">
        <v>263</v>
      </c>
      <c r="J198" s="135">
        <f>BK198</f>
        <v>0</v>
      </c>
      <c r="L198" s="132"/>
      <c r="M198" s="136"/>
      <c r="N198" s="137"/>
      <c r="O198" s="137"/>
      <c r="P198" s="138">
        <f>P199+P206+P211+P219+P222+P227+P241+P244+P246+P252+P256</f>
        <v>1510.9480418999999</v>
      </c>
      <c r="Q198" s="137"/>
      <c r="R198" s="138">
        <f>R199+R206+R211+R219+R222+R227+R241+R244+R246+R252+R256</f>
        <v>14.678454700000003</v>
      </c>
      <c r="S198" s="137"/>
      <c r="T198" s="139">
        <f>T199+T206+T211+T219+T222+T227+T241+T244+T246+T252+T256</f>
        <v>2.4268800000000001</v>
      </c>
      <c r="AR198" s="133" t="s">
        <v>133</v>
      </c>
      <c r="AT198" s="140" t="s">
        <v>68</v>
      </c>
      <c r="AU198" s="140" t="s">
        <v>69</v>
      </c>
      <c r="AY198" s="133" t="s">
        <v>125</v>
      </c>
      <c r="BK198" s="141">
        <f>BK199+BK206+BK211+BK219+BK222+BK227+BK241+BK244+BK246+BK252+BK256</f>
        <v>0</v>
      </c>
    </row>
    <row r="199" spans="1:65" s="12" customFormat="1" ht="22.8" customHeight="1">
      <c r="B199" s="132"/>
      <c r="D199" s="133" t="s">
        <v>68</v>
      </c>
      <c r="E199" s="142" t="s">
        <v>699</v>
      </c>
      <c r="F199" s="142" t="s">
        <v>700</v>
      </c>
      <c r="J199" s="143">
        <f>BK199</f>
        <v>0</v>
      </c>
      <c r="L199" s="132"/>
      <c r="M199" s="136"/>
      <c r="N199" s="137"/>
      <c r="O199" s="137"/>
      <c r="P199" s="138">
        <f>SUM(P200:P205)</f>
        <v>21.865446999999996</v>
      </c>
      <c r="Q199" s="137"/>
      <c r="R199" s="138">
        <f>SUM(R200:R205)</f>
        <v>0.30104399999999998</v>
      </c>
      <c r="S199" s="137"/>
      <c r="T199" s="139">
        <f>SUM(T200:T205)</f>
        <v>0</v>
      </c>
      <c r="AR199" s="133" t="s">
        <v>133</v>
      </c>
      <c r="AT199" s="140" t="s">
        <v>68</v>
      </c>
      <c r="AU199" s="140" t="s">
        <v>77</v>
      </c>
      <c r="AY199" s="133" t="s">
        <v>125</v>
      </c>
      <c r="BK199" s="141">
        <f>SUM(BK200:BK205)</f>
        <v>0</v>
      </c>
    </row>
    <row r="200" spans="1:65" s="2" customFormat="1" ht="37.799999999999997" customHeight="1">
      <c r="A200" s="26"/>
      <c r="B200" s="144"/>
      <c r="C200" s="145" t="s">
        <v>701</v>
      </c>
      <c r="D200" s="145" t="s">
        <v>128</v>
      </c>
      <c r="E200" s="146" t="s">
        <v>702</v>
      </c>
      <c r="F200" s="147" t="s">
        <v>703</v>
      </c>
      <c r="G200" s="148" t="s">
        <v>131</v>
      </c>
      <c r="H200" s="149">
        <v>47</v>
      </c>
      <c r="I200" s="149"/>
      <c r="J200" s="149">
        <f t="shared" ref="J200:J205" si="50">ROUND(I200*H200,2)</f>
        <v>0</v>
      </c>
      <c r="K200" s="150"/>
      <c r="L200" s="27"/>
      <c r="M200" s="151" t="s">
        <v>1</v>
      </c>
      <c r="N200" s="152" t="s">
        <v>35</v>
      </c>
      <c r="O200" s="153">
        <v>0.25337999999999999</v>
      </c>
      <c r="P200" s="153">
        <f t="shared" ref="P200:P205" si="51">O200*H200</f>
        <v>11.908859999999999</v>
      </c>
      <c r="Q200" s="153">
        <v>3.5000000000000001E-3</v>
      </c>
      <c r="R200" s="153">
        <f t="shared" ref="R200:R205" si="52">Q200*H200</f>
        <v>0.16450000000000001</v>
      </c>
      <c r="S200" s="153">
        <v>0</v>
      </c>
      <c r="T200" s="154">
        <f t="shared" ref="T200:T205" si="53"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182</v>
      </c>
      <c r="AT200" s="155" t="s">
        <v>128</v>
      </c>
      <c r="AU200" s="155" t="s">
        <v>133</v>
      </c>
      <c r="AY200" s="14" t="s">
        <v>125</v>
      </c>
      <c r="BE200" s="156">
        <f t="shared" ref="BE200:BE205" si="54">IF(N200="základná",J200,0)</f>
        <v>0</v>
      </c>
      <c r="BF200" s="156">
        <f t="shared" ref="BF200:BF205" si="55">IF(N200="znížená",J200,0)</f>
        <v>0</v>
      </c>
      <c r="BG200" s="156">
        <f t="shared" ref="BG200:BG205" si="56">IF(N200="zákl. prenesená",J200,0)</f>
        <v>0</v>
      </c>
      <c r="BH200" s="156">
        <f t="shared" ref="BH200:BH205" si="57">IF(N200="zníž. prenesená",J200,0)</f>
        <v>0</v>
      </c>
      <c r="BI200" s="156">
        <f t="shared" ref="BI200:BI205" si="58">IF(N200="nulová",J200,0)</f>
        <v>0</v>
      </c>
      <c r="BJ200" s="14" t="s">
        <v>133</v>
      </c>
      <c r="BK200" s="156">
        <f t="shared" ref="BK200:BK205" si="59">ROUND(I200*H200,2)</f>
        <v>0</v>
      </c>
      <c r="BL200" s="14" t="s">
        <v>182</v>
      </c>
      <c r="BM200" s="155" t="s">
        <v>704</v>
      </c>
    </row>
    <row r="201" spans="1:65" s="2" customFormat="1" ht="37.799999999999997" customHeight="1">
      <c r="A201" s="26"/>
      <c r="B201" s="144"/>
      <c r="C201" s="145" t="s">
        <v>705</v>
      </c>
      <c r="D201" s="145" t="s">
        <v>128</v>
      </c>
      <c r="E201" s="146" t="s">
        <v>706</v>
      </c>
      <c r="F201" s="147" t="s">
        <v>707</v>
      </c>
      <c r="G201" s="148" t="s">
        <v>131</v>
      </c>
      <c r="H201" s="149">
        <v>9.4</v>
      </c>
      <c r="I201" s="149"/>
      <c r="J201" s="149">
        <f t="shared" si="50"/>
        <v>0</v>
      </c>
      <c r="K201" s="150"/>
      <c r="L201" s="27"/>
      <c r="M201" s="151" t="s">
        <v>1</v>
      </c>
      <c r="N201" s="152" t="s">
        <v>35</v>
      </c>
      <c r="O201" s="153">
        <v>0.29337999999999997</v>
      </c>
      <c r="P201" s="153">
        <f t="shared" si="51"/>
        <v>2.7577719999999997</v>
      </c>
      <c r="Q201" s="153">
        <v>3.5000000000000001E-3</v>
      </c>
      <c r="R201" s="153">
        <f t="shared" si="52"/>
        <v>3.2899999999999999E-2</v>
      </c>
      <c r="S201" s="153">
        <v>0</v>
      </c>
      <c r="T201" s="154">
        <f t="shared" si="5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182</v>
      </c>
      <c r="AT201" s="155" t="s">
        <v>128</v>
      </c>
      <c r="AU201" s="155" t="s">
        <v>133</v>
      </c>
      <c r="AY201" s="14" t="s">
        <v>125</v>
      </c>
      <c r="BE201" s="156">
        <f t="shared" si="54"/>
        <v>0</v>
      </c>
      <c r="BF201" s="156">
        <f t="shared" si="55"/>
        <v>0</v>
      </c>
      <c r="BG201" s="156">
        <f t="shared" si="56"/>
        <v>0</v>
      </c>
      <c r="BH201" s="156">
        <f t="shared" si="57"/>
        <v>0</v>
      </c>
      <c r="BI201" s="156">
        <f t="shared" si="58"/>
        <v>0</v>
      </c>
      <c r="BJ201" s="14" t="s">
        <v>133</v>
      </c>
      <c r="BK201" s="156">
        <f t="shared" si="59"/>
        <v>0</v>
      </c>
      <c r="BL201" s="14" t="s">
        <v>182</v>
      </c>
      <c r="BM201" s="155" t="s">
        <v>708</v>
      </c>
    </row>
    <row r="202" spans="1:65" s="2" customFormat="1" ht="24.15" customHeight="1">
      <c r="A202" s="26"/>
      <c r="B202" s="144"/>
      <c r="C202" s="145" t="s">
        <v>709</v>
      </c>
      <c r="D202" s="145" t="s">
        <v>128</v>
      </c>
      <c r="E202" s="146" t="s">
        <v>710</v>
      </c>
      <c r="F202" s="147" t="s">
        <v>711</v>
      </c>
      <c r="G202" s="148" t="s">
        <v>131</v>
      </c>
      <c r="H202" s="149">
        <v>43.55</v>
      </c>
      <c r="I202" s="149"/>
      <c r="J202" s="149">
        <f t="shared" si="50"/>
        <v>0</v>
      </c>
      <c r="K202" s="150"/>
      <c r="L202" s="27"/>
      <c r="M202" s="151" t="s">
        <v>1</v>
      </c>
      <c r="N202" s="152" t="s">
        <v>35</v>
      </c>
      <c r="O202" s="153">
        <v>0.1653</v>
      </c>
      <c r="P202" s="153">
        <f t="shared" si="51"/>
        <v>7.1988149999999997</v>
      </c>
      <c r="Q202" s="153">
        <v>8.0000000000000007E-5</v>
      </c>
      <c r="R202" s="153">
        <f t="shared" si="52"/>
        <v>3.4840000000000001E-3</v>
      </c>
      <c r="S202" s="153">
        <v>0</v>
      </c>
      <c r="T202" s="154">
        <f t="shared" si="5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182</v>
      </c>
      <c r="AT202" s="155" t="s">
        <v>128</v>
      </c>
      <c r="AU202" s="155" t="s">
        <v>133</v>
      </c>
      <c r="AY202" s="14" t="s">
        <v>125</v>
      </c>
      <c r="BE202" s="156">
        <f t="shared" si="54"/>
        <v>0</v>
      </c>
      <c r="BF202" s="156">
        <f t="shared" si="55"/>
        <v>0</v>
      </c>
      <c r="BG202" s="156">
        <f t="shared" si="56"/>
        <v>0</v>
      </c>
      <c r="BH202" s="156">
        <f t="shared" si="57"/>
        <v>0</v>
      </c>
      <c r="BI202" s="156">
        <f t="shared" si="58"/>
        <v>0</v>
      </c>
      <c r="BJ202" s="14" t="s">
        <v>133</v>
      </c>
      <c r="BK202" s="156">
        <f t="shared" si="59"/>
        <v>0</v>
      </c>
      <c r="BL202" s="14" t="s">
        <v>182</v>
      </c>
      <c r="BM202" s="155" t="s">
        <v>712</v>
      </c>
    </row>
    <row r="203" spans="1:65" s="2" customFormat="1" ht="45.6" customHeight="1">
      <c r="A203" s="26"/>
      <c r="B203" s="144"/>
      <c r="C203" s="161" t="s">
        <v>713</v>
      </c>
      <c r="D203" s="161" t="s">
        <v>311</v>
      </c>
      <c r="E203" s="162" t="s">
        <v>714</v>
      </c>
      <c r="F203" s="163" t="s">
        <v>1900</v>
      </c>
      <c r="G203" s="164" t="s">
        <v>131</v>
      </c>
      <c r="H203" s="165">
        <v>50.08</v>
      </c>
      <c r="I203" s="165"/>
      <c r="J203" s="165">
        <f t="shared" si="50"/>
        <v>0</v>
      </c>
      <c r="K203" s="166"/>
      <c r="L203" s="167"/>
      <c r="M203" s="168" t="s">
        <v>1</v>
      </c>
      <c r="N203" s="169" t="s">
        <v>35</v>
      </c>
      <c r="O203" s="153">
        <v>0</v>
      </c>
      <c r="P203" s="153">
        <f t="shared" si="51"/>
        <v>0</v>
      </c>
      <c r="Q203" s="153">
        <v>2E-3</v>
      </c>
      <c r="R203" s="153">
        <f t="shared" si="52"/>
        <v>0.10016</v>
      </c>
      <c r="S203" s="153">
        <v>0</v>
      </c>
      <c r="T203" s="154">
        <f t="shared" si="5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248</v>
      </c>
      <c r="AT203" s="155" t="s">
        <v>311</v>
      </c>
      <c r="AU203" s="155" t="s">
        <v>133</v>
      </c>
      <c r="AY203" s="14" t="s">
        <v>125</v>
      </c>
      <c r="BE203" s="156">
        <f t="shared" si="54"/>
        <v>0</v>
      </c>
      <c r="BF203" s="156">
        <f t="shared" si="55"/>
        <v>0</v>
      </c>
      <c r="BG203" s="156">
        <f t="shared" si="56"/>
        <v>0</v>
      </c>
      <c r="BH203" s="156">
        <f t="shared" si="57"/>
        <v>0</v>
      </c>
      <c r="BI203" s="156">
        <f t="shared" si="58"/>
        <v>0</v>
      </c>
      <c r="BJ203" s="14" t="s">
        <v>133</v>
      </c>
      <c r="BK203" s="156">
        <f t="shared" si="59"/>
        <v>0</v>
      </c>
      <c r="BL203" s="14" t="s">
        <v>182</v>
      </c>
      <c r="BM203" s="155" t="s">
        <v>715</v>
      </c>
    </row>
    <row r="204" spans="1:65" s="2" customFormat="1" ht="33" customHeight="1">
      <c r="A204" s="26"/>
      <c r="B204" s="144"/>
      <c r="C204" s="161" t="s">
        <v>716</v>
      </c>
      <c r="D204" s="161" t="s">
        <v>311</v>
      </c>
      <c r="E204" s="162" t="s">
        <v>717</v>
      </c>
      <c r="F204" s="163" t="s">
        <v>718</v>
      </c>
      <c r="G204" s="164" t="s">
        <v>193</v>
      </c>
      <c r="H204" s="165">
        <v>87.1</v>
      </c>
      <c r="I204" s="165"/>
      <c r="J204" s="165">
        <f t="shared" si="50"/>
        <v>0</v>
      </c>
      <c r="K204" s="166"/>
      <c r="L204" s="167"/>
      <c r="M204" s="168" t="s">
        <v>1</v>
      </c>
      <c r="N204" s="169" t="s">
        <v>35</v>
      </c>
      <c r="O204" s="153">
        <v>0</v>
      </c>
      <c r="P204" s="153">
        <f t="shared" si="51"/>
        <v>0</v>
      </c>
      <c r="Q204" s="153">
        <v>0</v>
      </c>
      <c r="R204" s="153">
        <f t="shared" si="52"/>
        <v>0</v>
      </c>
      <c r="S204" s="153">
        <v>0</v>
      </c>
      <c r="T204" s="154">
        <f t="shared" si="5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153</v>
      </c>
      <c r="AT204" s="155" t="s">
        <v>311</v>
      </c>
      <c r="AU204" s="155" t="s">
        <v>133</v>
      </c>
      <c r="AY204" s="14" t="s">
        <v>125</v>
      </c>
      <c r="BE204" s="156">
        <f t="shared" si="54"/>
        <v>0</v>
      </c>
      <c r="BF204" s="156">
        <f t="shared" si="55"/>
        <v>0</v>
      </c>
      <c r="BG204" s="156">
        <f t="shared" si="56"/>
        <v>0</v>
      </c>
      <c r="BH204" s="156">
        <f t="shared" si="57"/>
        <v>0</v>
      </c>
      <c r="BI204" s="156">
        <f t="shared" si="58"/>
        <v>0</v>
      </c>
      <c r="BJ204" s="14" t="s">
        <v>133</v>
      </c>
      <c r="BK204" s="156">
        <f t="shared" si="59"/>
        <v>0</v>
      </c>
      <c r="BL204" s="14" t="s">
        <v>132</v>
      </c>
      <c r="BM204" s="155" t="s">
        <v>719</v>
      </c>
    </row>
    <row r="205" spans="1:65" s="2" customFormat="1" ht="24.15" customHeight="1">
      <c r="A205" s="26"/>
      <c r="B205" s="144"/>
      <c r="C205" s="145" t="s">
        <v>720</v>
      </c>
      <c r="D205" s="145" t="s">
        <v>128</v>
      </c>
      <c r="E205" s="146" t="s">
        <v>721</v>
      </c>
      <c r="F205" s="147" t="s">
        <v>722</v>
      </c>
      <c r="G205" s="148" t="s">
        <v>723</v>
      </c>
      <c r="H205" s="149">
        <v>2.5499999999999998</v>
      </c>
      <c r="I205" s="149"/>
      <c r="J205" s="149">
        <f t="shared" si="50"/>
        <v>0</v>
      </c>
      <c r="K205" s="150"/>
      <c r="L205" s="27"/>
      <c r="M205" s="151" t="s">
        <v>1</v>
      </c>
      <c r="N205" s="152" t="s">
        <v>35</v>
      </c>
      <c r="O205" s="153">
        <v>0</v>
      </c>
      <c r="P205" s="153">
        <f t="shared" si="51"/>
        <v>0</v>
      </c>
      <c r="Q205" s="153">
        <v>0</v>
      </c>
      <c r="R205" s="153">
        <f t="shared" si="52"/>
        <v>0</v>
      </c>
      <c r="S205" s="153">
        <v>0</v>
      </c>
      <c r="T205" s="154">
        <f t="shared" si="5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182</v>
      </c>
      <c r="AT205" s="155" t="s">
        <v>128</v>
      </c>
      <c r="AU205" s="155" t="s">
        <v>133</v>
      </c>
      <c r="AY205" s="14" t="s">
        <v>125</v>
      </c>
      <c r="BE205" s="156">
        <f t="shared" si="54"/>
        <v>0</v>
      </c>
      <c r="BF205" s="156">
        <f t="shared" si="55"/>
        <v>0</v>
      </c>
      <c r="BG205" s="156">
        <f t="shared" si="56"/>
        <v>0</v>
      </c>
      <c r="BH205" s="156">
        <f t="shared" si="57"/>
        <v>0</v>
      </c>
      <c r="BI205" s="156">
        <f t="shared" si="58"/>
        <v>0</v>
      </c>
      <c r="BJ205" s="14" t="s">
        <v>133</v>
      </c>
      <c r="BK205" s="156">
        <f t="shared" si="59"/>
        <v>0</v>
      </c>
      <c r="BL205" s="14" t="s">
        <v>182</v>
      </c>
      <c r="BM205" s="155" t="s">
        <v>724</v>
      </c>
    </row>
    <row r="206" spans="1:65" s="12" customFormat="1" ht="22.8" customHeight="1">
      <c r="B206" s="132"/>
      <c r="D206" s="133" t="s">
        <v>68</v>
      </c>
      <c r="E206" s="142" t="s">
        <v>725</v>
      </c>
      <c r="F206" s="142" t="s">
        <v>726</v>
      </c>
      <c r="J206" s="143">
        <f>BK206</f>
        <v>0</v>
      </c>
      <c r="L206" s="132"/>
      <c r="M206" s="136"/>
      <c r="N206" s="137"/>
      <c r="O206" s="137"/>
      <c r="P206" s="138">
        <f>SUM(P207:P210)</f>
        <v>0.48590999999999995</v>
      </c>
      <c r="Q206" s="137"/>
      <c r="R206" s="138">
        <f>SUM(R207:R210)</f>
        <v>8.1000000000000006E-4</v>
      </c>
      <c r="S206" s="137"/>
      <c r="T206" s="139">
        <f>SUM(T207:T210)</f>
        <v>0</v>
      </c>
      <c r="AR206" s="133" t="s">
        <v>133</v>
      </c>
      <c r="AT206" s="140" t="s">
        <v>68</v>
      </c>
      <c r="AU206" s="140" t="s">
        <v>77</v>
      </c>
      <c r="AY206" s="133" t="s">
        <v>125</v>
      </c>
      <c r="BK206" s="141">
        <f>SUM(BK207:BK210)</f>
        <v>0</v>
      </c>
    </row>
    <row r="207" spans="1:65" s="2" customFormat="1" ht="24.15" customHeight="1">
      <c r="A207" s="26"/>
      <c r="B207" s="144"/>
      <c r="C207" s="145" t="s">
        <v>727</v>
      </c>
      <c r="D207" s="145" t="s">
        <v>128</v>
      </c>
      <c r="E207" s="146" t="s">
        <v>728</v>
      </c>
      <c r="F207" s="147" t="s">
        <v>729</v>
      </c>
      <c r="G207" s="148" t="s">
        <v>217</v>
      </c>
      <c r="H207" s="149">
        <v>1</v>
      </c>
      <c r="I207" s="149"/>
      <c r="J207" s="149">
        <f>ROUND(I207*H207,2)</f>
        <v>0</v>
      </c>
      <c r="K207" s="150"/>
      <c r="L207" s="27"/>
      <c r="M207" s="151" t="s">
        <v>1</v>
      </c>
      <c r="N207" s="152" t="s">
        <v>35</v>
      </c>
      <c r="O207" s="153">
        <v>0.16500000000000001</v>
      </c>
      <c r="P207" s="153">
        <f>O207*H207</f>
        <v>0.16500000000000001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182</v>
      </c>
      <c r="AT207" s="155" t="s">
        <v>128</v>
      </c>
      <c r="AU207" s="155" t="s">
        <v>133</v>
      </c>
      <c r="AY207" s="14" t="s">
        <v>125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4" t="s">
        <v>133</v>
      </c>
      <c r="BK207" s="156">
        <f>ROUND(I207*H207,2)</f>
        <v>0</v>
      </c>
      <c r="BL207" s="14" t="s">
        <v>182</v>
      </c>
      <c r="BM207" s="155" t="s">
        <v>730</v>
      </c>
    </row>
    <row r="208" spans="1:65" s="2" customFormat="1" ht="24.15" customHeight="1">
      <c r="A208" s="26"/>
      <c r="B208" s="144"/>
      <c r="C208" s="145" t="s">
        <v>731</v>
      </c>
      <c r="D208" s="145" t="s">
        <v>128</v>
      </c>
      <c r="E208" s="146" t="s">
        <v>732</v>
      </c>
      <c r="F208" s="147" t="s">
        <v>733</v>
      </c>
      <c r="G208" s="148" t="s">
        <v>217</v>
      </c>
      <c r="H208" s="149">
        <v>1</v>
      </c>
      <c r="I208" s="149"/>
      <c r="J208" s="149">
        <f>ROUND(I208*H208,2)</f>
        <v>0</v>
      </c>
      <c r="K208" s="150"/>
      <c r="L208" s="27"/>
      <c r="M208" s="151" t="s">
        <v>1</v>
      </c>
      <c r="N208" s="152" t="s">
        <v>35</v>
      </c>
      <c r="O208" s="153">
        <v>0.32090999999999997</v>
      </c>
      <c r="P208" s="153">
        <f>O208*H208</f>
        <v>0.32090999999999997</v>
      </c>
      <c r="Q208" s="153">
        <v>1E-4</v>
      </c>
      <c r="R208" s="153">
        <f>Q208*H208</f>
        <v>1E-4</v>
      </c>
      <c r="S208" s="153">
        <v>0</v>
      </c>
      <c r="T208" s="154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182</v>
      </c>
      <c r="AT208" s="155" t="s">
        <v>128</v>
      </c>
      <c r="AU208" s="155" t="s">
        <v>133</v>
      </c>
      <c r="AY208" s="14" t="s">
        <v>125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4" t="s">
        <v>133</v>
      </c>
      <c r="BK208" s="156">
        <f>ROUND(I208*H208,2)</f>
        <v>0</v>
      </c>
      <c r="BL208" s="14" t="s">
        <v>182</v>
      </c>
      <c r="BM208" s="155" t="s">
        <v>734</v>
      </c>
    </row>
    <row r="209" spans="1:65" s="2" customFormat="1" ht="24.15" customHeight="1">
      <c r="A209" s="26"/>
      <c r="B209" s="144"/>
      <c r="C209" s="161" t="s">
        <v>735</v>
      </c>
      <c r="D209" s="161" t="s">
        <v>311</v>
      </c>
      <c r="E209" s="162" t="s">
        <v>736</v>
      </c>
      <c r="F209" s="163" t="s">
        <v>737</v>
      </c>
      <c r="G209" s="164" t="s">
        <v>217</v>
      </c>
      <c r="H209" s="165">
        <v>1</v>
      </c>
      <c r="I209" s="165"/>
      <c r="J209" s="165">
        <f>ROUND(I209*H209,2)</f>
        <v>0</v>
      </c>
      <c r="K209" s="166"/>
      <c r="L209" s="167"/>
      <c r="M209" s="168" t="s">
        <v>1</v>
      </c>
      <c r="N209" s="169" t="s">
        <v>35</v>
      </c>
      <c r="O209" s="153">
        <v>0</v>
      </c>
      <c r="P209" s="153">
        <f>O209*H209</f>
        <v>0</v>
      </c>
      <c r="Q209" s="153">
        <v>7.1000000000000002E-4</v>
      </c>
      <c r="R209" s="153">
        <f>Q209*H209</f>
        <v>7.1000000000000002E-4</v>
      </c>
      <c r="S209" s="153">
        <v>0</v>
      </c>
      <c r="T209" s="154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248</v>
      </c>
      <c r="AT209" s="155" t="s">
        <v>311</v>
      </c>
      <c r="AU209" s="155" t="s">
        <v>133</v>
      </c>
      <c r="AY209" s="14" t="s">
        <v>125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4" t="s">
        <v>133</v>
      </c>
      <c r="BK209" s="156">
        <f>ROUND(I209*H209,2)</f>
        <v>0</v>
      </c>
      <c r="BL209" s="14" t="s">
        <v>182</v>
      </c>
      <c r="BM209" s="155" t="s">
        <v>738</v>
      </c>
    </row>
    <row r="210" spans="1:65" s="2" customFormat="1" ht="24.15" customHeight="1">
      <c r="A210" s="26"/>
      <c r="B210" s="144"/>
      <c r="C210" s="145" t="s">
        <v>739</v>
      </c>
      <c r="D210" s="145" t="s">
        <v>128</v>
      </c>
      <c r="E210" s="146" t="s">
        <v>740</v>
      </c>
      <c r="F210" s="147" t="s">
        <v>741</v>
      </c>
      <c r="G210" s="148" t="s">
        <v>723</v>
      </c>
      <c r="H210" s="149">
        <v>1.1000000000000001</v>
      </c>
      <c r="I210" s="149"/>
      <c r="J210" s="149">
        <f>ROUND(I210*H210,2)</f>
        <v>0</v>
      </c>
      <c r="K210" s="150"/>
      <c r="L210" s="27"/>
      <c r="M210" s="151" t="s">
        <v>1</v>
      </c>
      <c r="N210" s="152" t="s">
        <v>35</v>
      </c>
      <c r="O210" s="153">
        <v>0</v>
      </c>
      <c r="P210" s="153">
        <f>O210*H210</f>
        <v>0</v>
      </c>
      <c r="Q210" s="153">
        <v>0</v>
      </c>
      <c r="R210" s="153">
        <f>Q210*H210</f>
        <v>0</v>
      </c>
      <c r="S210" s="153">
        <v>0</v>
      </c>
      <c r="T210" s="154">
        <f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182</v>
      </c>
      <c r="AT210" s="155" t="s">
        <v>128</v>
      </c>
      <c r="AU210" s="155" t="s">
        <v>133</v>
      </c>
      <c r="AY210" s="14" t="s">
        <v>125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4" t="s">
        <v>133</v>
      </c>
      <c r="BK210" s="156">
        <f>ROUND(I210*H210,2)</f>
        <v>0</v>
      </c>
      <c r="BL210" s="14" t="s">
        <v>182</v>
      </c>
      <c r="BM210" s="155" t="s">
        <v>742</v>
      </c>
    </row>
    <row r="211" spans="1:65" s="12" customFormat="1" ht="22.8" customHeight="1">
      <c r="B211" s="132"/>
      <c r="D211" s="133" t="s">
        <v>68</v>
      </c>
      <c r="E211" s="142" t="s">
        <v>743</v>
      </c>
      <c r="F211" s="142" t="s">
        <v>744</v>
      </c>
      <c r="J211" s="143">
        <f>BK211</f>
        <v>0</v>
      </c>
      <c r="L211" s="132"/>
      <c r="M211" s="136"/>
      <c r="N211" s="137"/>
      <c r="O211" s="137"/>
      <c r="P211" s="138">
        <f>SUM(P212:P218)</f>
        <v>802.89500499999997</v>
      </c>
      <c r="Q211" s="137"/>
      <c r="R211" s="138">
        <f>SUM(R212:R218)</f>
        <v>6.993829400000001</v>
      </c>
      <c r="S211" s="137"/>
      <c r="T211" s="139">
        <f>SUM(T212:T218)</f>
        <v>0</v>
      </c>
      <c r="AR211" s="133" t="s">
        <v>133</v>
      </c>
      <c r="AT211" s="140" t="s">
        <v>68</v>
      </c>
      <c r="AU211" s="140" t="s">
        <v>77</v>
      </c>
      <c r="AY211" s="133" t="s">
        <v>125</v>
      </c>
      <c r="BK211" s="141">
        <f>SUM(BK212:BK218)</f>
        <v>0</v>
      </c>
    </row>
    <row r="212" spans="1:65" s="2" customFormat="1" ht="37.799999999999997" customHeight="1">
      <c r="A212" s="26"/>
      <c r="B212" s="144"/>
      <c r="C212" s="145" t="s">
        <v>745</v>
      </c>
      <c r="D212" s="145" t="s">
        <v>128</v>
      </c>
      <c r="E212" s="146" t="s">
        <v>746</v>
      </c>
      <c r="F212" s="147" t="s">
        <v>1901</v>
      </c>
      <c r="G212" s="148" t="s">
        <v>131</v>
      </c>
      <c r="H212" s="149">
        <v>49.16</v>
      </c>
      <c r="I212" s="149"/>
      <c r="J212" s="149">
        <f t="shared" ref="J212:J218" si="60">ROUND(I212*H212,2)</f>
        <v>0</v>
      </c>
      <c r="K212" s="150"/>
      <c r="L212" s="27"/>
      <c r="M212" s="151" t="s">
        <v>1</v>
      </c>
      <c r="N212" s="152" t="s">
        <v>35</v>
      </c>
      <c r="O212" s="153">
        <v>0.91500000000000004</v>
      </c>
      <c r="P212" s="153">
        <f t="shared" ref="P212:P218" si="61">O212*H212</f>
        <v>44.981400000000001</v>
      </c>
      <c r="Q212" s="153">
        <v>3.329E-2</v>
      </c>
      <c r="R212" s="153">
        <f t="shared" ref="R212:R218" si="62">Q212*H212</f>
        <v>1.6365364</v>
      </c>
      <c r="S212" s="153">
        <v>0</v>
      </c>
      <c r="T212" s="154">
        <f t="shared" ref="T212:T218" si="63"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182</v>
      </c>
      <c r="AT212" s="155" t="s">
        <v>128</v>
      </c>
      <c r="AU212" s="155" t="s">
        <v>133</v>
      </c>
      <c r="AY212" s="14" t="s">
        <v>125</v>
      </c>
      <c r="BE212" s="156">
        <f t="shared" ref="BE212:BE218" si="64">IF(N212="základná",J212,0)</f>
        <v>0</v>
      </c>
      <c r="BF212" s="156">
        <f t="shared" ref="BF212:BF218" si="65">IF(N212="znížená",J212,0)</f>
        <v>0</v>
      </c>
      <c r="BG212" s="156">
        <f t="shared" ref="BG212:BG218" si="66">IF(N212="zákl. prenesená",J212,0)</f>
        <v>0</v>
      </c>
      <c r="BH212" s="156">
        <f t="shared" ref="BH212:BH218" si="67">IF(N212="zníž. prenesená",J212,0)</f>
        <v>0</v>
      </c>
      <c r="BI212" s="156">
        <f t="shared" ref="BI212:BI218" si="68">IF(N212="nulová",J212,0)</f>
        <v>0</v>
      </c>
      <c r="BJ212" s="14" t="s">
        <v>133</v>
      </c>
      <c r="BK212" s="156">
        <f t="shared" ref="BK212:BK218" si="69">ROUND(I212*H212,2)</f>
        <v>0</v>
      </c>
      <c r="BL212" s="14" t="s">
        <v>182</v>
      </c>
      <c r="BM212" s="155" t="s">
        <v>747</v>
      </c>
    </row>
    <row r="213" spans="1:65" s="2" customFormat="1" ht="24.15" customHeight="1">
      <c r="A213" s="26"/>
      <c r="B213" s="144"/>
      <c r="C213" s="145" t="s">
        <v>748</v>
      </c>
      <c r="D213" s="145" t="s">
        <v>128</v>
      </c>
      <c r="E213" s="146" t="s">
        <v>749</v>
      </c>
      <c r="F213" s="147" t="s">
        <v>750</v>
      </c>
      <c r="G213" s="148" t="s">
        <v>131</v>
      </c>
      <c r="H213" s="149">
        <v>307.89999999999998</v>
      </c>
      <c r="I213" s="149"/>
      <c r="J213" s="149">
        <f t="shared" si="60"/>
        <v>0</v>
      </c>
      <c r="K213" s="150"/>
      <c r="L213" s="27"/>
      <c r="M213" s="151" t="s">
        <v>1</v>
      </c>
      <c r="N213" s="152" t="s">
        <v>35</v>
      </c>
      <c r="O213" s="153">
        <v>0.60621999999999998</v>
      </c>
      <c r="P213" s="153">
        <f t="shared" si="61"/>
        <v>186.65513799999999</v>
      </c>
      <c r="Q213" s="153">
        <v>6.0000000000000002E-5</v>
      </c>
      <c r="R213" s="153">
        <f t="shared" si="62"/>
        <v>1.8474000000000001E-2</v>
      </c>
      <c r="S213" s="153">
        <v>0</v>
      </c>
      <c r="T213" s="154">
        <f t="shared" si="6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182</v>
      </c>
      <c r="AT213" s="155" t="s">
        <v>128</v>
      </c>
      <c r="AU213" s="155" t="s">
        <v>133</v>
      </c>
      <c r="AY213" s="14" t="s">
        <v>125</v>
      </c>
      <c r="BE213" s="156">
        <f t="shared" si="64"/>
        <v>0</v>
      </c>
      <c r="BF213" s="156">
        <f t="shared" si="65"/>
        <v>0</v>
      </c>
      <c r="BG213" s="156">
        <f t="shared" si="66"/>
        <v>0</v>
      </c>
      <c r="BH213" s="156">
        <f t="shared" si="67"/>
        <v>0</v>
      </c>
      <c r="BI213" s="156">
        <f t="shared" si="68"/>
        <v>0</v>
      </c>
      <c r="BJ213" s="14" t="s">
        <v>133</v>
      </c>
      <c r="BK213" s="156">
        <f t="shared" si="69"/>
        <v>0</v>
      </c>
      <c r="BL213" s="14" t="s">
        <v>182</v>
      </c>
      <c r="BM213" s="155" t="s">
        <v>751</v>
      </c>
    </row>
    <row r="214" spans="1:65" s="2" customFormat="1" ht="37.799999999999997" customHeight="1">
      <c r="A214" s="26"/>
      <c r="B214" s="144"/>
      <c r="C214" s="145" t="s">
        <v>752</v>
      </c>
      <c r="D214" s="145" t="s">
        <v>128</v>
      </c>
      <c r="E214" s="146" t="s">
        <v>753</v>
      </c>
      <c r="F214" s="147" t="s">
        <v>754</v>
      </c>
      <c r="G214" s="148" t="s">
        <v>131</v>
      </c>
      <c r="H214" s="149">
        <v>307.89999999999998</v>
      </c>
      <c r="I214" s="149"/>
      <c r="J214" s="149">
        <f t="shared" si="60"/>
        <v>0</v>
      </c>
      <c r="K214" s="150"/>
      <c r="L214" s="27"/>
      <c r="M214" s="151" t="s">
        <v>1</v>
      </c>
      <c r="N214" s="152" t="s">
        <v>35</v>
      </c>
      <c r="O214" s="153">
        <v>0.74341999999999997</v>
      </c>
      <c r="P214" s="153">
        <f t="shared" si="61"/>
        <v>228.89901799999998</v>
      </c>
      <c r="Q214" s="153">
        <v>1.17E-3</v>
      </c>
      <c r="R214" s="153">
        <f t="shared" si="62"/>
        <v>0.36024299999999998</v>
      </c>
      <c r="S214" s="153">
        <v>0</v>
      </c>
      <c r="T214" s="154">
        <f t="shared" si="6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182</v>
      </c>
      <c r="AT214" s="155" t="s">
        <v>128</v>
      </c>
      <c r="AU214" s="155" t="s">
        <v>133</v>
      </c>
      <c r="AY214" s="14" t="s">
        <v>125</v>
      </c>
      <c r="BE214" s="156">
        <f t="shared" si="64"/>
        <v>0</v>
      </c>
      <c r="BF214" s="156">
        <f t="shared" si="65"/>
        <v>0</v>
      </c>
      <c r="BG214" s="156">
        <f t="shared" si="66"/>
        <v>0</v>
      </c>
      <c r="BH214" s="156">
        <f t="shared" si="67"/>
        <v>0</v>
      </c>
      <c r="BI214" s="156">
        <f t="shared" si="68"/>
        <v>0</v>
      </c>
      <c r="BJ214" s="14" t="s">
        <v>133</v>
      </c>
      <c r="BK214" s="156">
        <f t="shared" si="69"/>
        <v>0</v>
      </c>
      <c r="BL214" s="14" t="s">
        <v>182</v>
      </c>
      <c r="BM214" s="155" t="s">
        <v>755</v>
      </c>
    </row>
    <row r="215" spans="1:65" s="2" customFormat="1" ht="36" customHeight="1">
      <c r="A215" s="26"/>
      <c r="B215" s="144"/>
      <c r="C215" s="161" t="s">
        <v>756</v>
      </c>
      <c r="D215" s="161" t="s">
        <v>311</v>
      </c>
      <c r="E215" s="162" t="s">
        <v>757</v>
      </c>
      <c r="F215" s="163" t="s">
        <v>1902</v>
      </c>
      <c r="G215" s="164" t="s">
        <v>131</v>
      </c>
      <c r="H215" s="165">
        <v>323.3</v>
      </c>
      <c r="I215" s="165"/>
      <c r="J215" s="165">
        <f t="shared" si="60"/>
        <v>0</v>
      </c>
      <c r="K215" s="166"/>
      <c r="L215" s="167"/>
      <c r="M215" s="168" t="s">
        <v>1</v>
      </c>
      <c r="N215" s="169" t="s">
        <v>35</v>
      </c>
      <c r="O215" s="153">
        <v>0</v>
      </c>
      <c r="P215" s="153">
        <f t="shared" si="61"/>
        <v>0</v>
      </c>
      <c r="Q215" s="153">
        <v>4.5399999999999998E-3</v>
      </c>
      <c r="R215" s="153">
        <f t="shared" si="62"/>
        <v>1.4677819999999999</v>
      </c>
      <c r="S215" s="153">
        <v>0</v>
      </c>
      <c r="T215" s="154">
        <f t="shared" si="6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248</v>
      </c>
      <c r="AT215" s="155" t="s">
        <v>311</v>
      </c>
      <c r="AU215" s="155" t="s">
        <v>133</v>
      </c>
      <c r="AY215" s="14" t="s">
        <v>125</v>
      </c>
      <c r="BE215" s="156">
        <f t="shared" si="64"/>
        <v>0</v>
      </c>
      <c r="BF215" s="156">
        <f t="shared" si="65"/>
        <v>0</v>
      </c>
      <c r="BG215" s="156">
        <f t="shared" si="66"/>
        <v>0</v>
      </c>
      <c r="BH215" s="156">
        <f t="shared" si="67"/>
        <v>0</v>
      </c>
      <c r="BI215" s="156">
        <f t="shared" si="68"/>
        <v>0</v>
      </c>
      <c r="BJ215" s="14" t="s">
        <v>133</v>
      </c>
      <c r="BK215" s="156">
        <f t="shared" si="69"/>
        <v>0</v>
      </c>
      <c r="BL215" s="14" t="s">
        <v>182</v>
      </c>
      <c r="BM215" s="155" t="s">
        <v>758</v>
      </c>
    </row>
    <row r="216" spans="1:65" s="2" customFormat="1" ht="37.799999999999997" customHeight="1">
      <c r="A216" s="26"/>
      <c r="B216" s="144"/>
      <c r="C216" s="145" t="s">
        <v>759</v>
      </c>
      <c r="D216" s="145" t="s">
        <v>128</v>
      </c>
      <c r="E216" s="146" t="s">
        <v>760</v>
      </c>
      <c r="F216" s="147" t="s">
        <v>761</v>
      </c>
      <c r="G216" s="148" t="s">
        <v>131</v>
      </c>
      <c r="H216" s="149">
        <v>364.6</v>
      </c>
      <c r="I216" s="149"/>
      <c r="J216" s="149">
        <f t="shared" si="60"/>
        <v>0</v>
      </c>
      <c r="K216" s="150"/>
      <c r="L216" s="27"/>
      <c r="M216" s="151" t="s">
        <v>1</v>
      </c>
      <c r="N216" s="152" t="s">
        <v>35</v>
      </c>
      <c r="O216" s="153">
        <v>0.76968999999999999</v>
      </c>
      <c r="P216" s="153">
        <f t="shared" si="61"/>
        <v>280.62897400000003</v>
      </c>
      <c r="Q216" s="153">
        <v>8.5400000000000007E-3</v>
      </c>
      <c r="R216" s="153">
        <f t="shared" si="62"/>
        <v>3.1136840000000006</v>
      </c>
      <c r="S216" s="153">
        <v>0</v>
      </c>
      <c r="T216" s="154">
        <f t="shared" si="6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182</v>
      </c>
      <c r="AT216" s="155" t="s">
        <v>128</v>
      </c>
      <c r="AU216" s="155" t="s">
        <v>133</v>
      </c>
      <c r="AY216" s="14" t="s">
        <v>125</v>
      </c>
      <c r="BE216" s="156">
        <f t="shared" si="64"/>
        <v>0</v>
      </c>
      <c r="BF216" s="156">
        <f t="shared" si="65"/>
        <v>0</v>
      </c>
      <c r="BG216" s="156">
        <f t="shared" si="66"/>
        <v>0</v>
      </c>
      <c r="BH216" s="156">
        <f t="shared" si="67"/>
        <v>0</v>
      </c>
      <c r="BI216" s="156">
        <f t="shared" si="68"/>
        <v>0</v>
      </c>
      <c r="BJ216" s="14" t="s">
        <v>133</v>
      </c>
      <c r="BK216" s="156">
        <f t="shared" si="69"/>
        <v>0</v>
      </c>
      <c r="BL216" s="14" t="s">
        <v>182</v>
      </c>
      <c r="BM216" s="155" t="s">
        <v>762</v>
      </c>
    </row>
    <row r="217" spans="1:65" s="2" customFormat="1" ht="37.799999999999997" customHeight="1">
      <c r="A217" s="26"/>
      <c r="B217" s="144"/>
      <c r="C217" s="145" t="s">
        <v>763</v>
      </c>
      <c r="D217" s="145" t="s">
        <v>128</v>
      </c>
      <c r="E217" s="146" t="s">
        <v>764</v>
      </c>
      <c r="F217" s="147" t="s">
        <v>765</v>
      </c>
      <c r="G217" s="148" t="s">
        <v>131</v>
      </c>
      <c r="H217" s="149">
        <v>46.5</v>
      </c>
      <c r="I217" s="149"/>
      <c r="J217" s="149">
        <f t="shared" si="60"/>
        <v>0</v>
      </c>
      <c r="K217" s="150"/>
      <c r="L217" s="27"/>
      <c r="M217" s="151" t="s">
        <v>1</v>
      </c>
      <c r="N217" s="152" t="s">
        <v>35</v>
      </c>
      <c r="O217" s="153">
        <v>0.76968999999999999</v>
      </c>
      <c r="P217" s="153">
        <f t="shared" si="61"/>
        <v>35.790585</v>
      </c>
      <c r="Q217" s="153">
        <v>8.5400000000000007E-3</v>
      </c>
      <c r="R217" s="153">
        <f t="shared" si="62"/>
        <v>0.39711000000000002</v>
      </c>
      <c r="S217" s="153">
        <v>0</v>
      </c>
      <c r="T217" s="154">
        <f t="shared" si="6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182</v>
      </c>
      <c r="AT217" s="155" t="s">
        <v>128</v>
      </c>
      <c r="AU217" s="155" t="s">
        <v>133</v>
      </c>
      <c r="AY217" s="14" t="s">
        <v>125</v>
      </c>
      <c r="BE217" s="156">
        <f t="shared" si="64"/>
        <v>0</v>
      </c>
      <c r="BF217" s="156">
        <f t="shared" si="65"/>
        <v>0</v>
      </c>
      <c r="BG217" s="156">
        <f t="shared" si="66"/>
        <v>0</v>
      </c>
      <c r="BH217" s="156">
        <f t="shared" si="67"/>
        <v>0</v>
      </c>
      <c r="BI217" s="156">
        <f t="shared" si="68"/>
        <v>0</v>
      </c>
      <c r="BJ217" s="14" t="s">
        <v>133</v>
      </c>
      <c r="BK217" s="156">
        <f t="shared" si="69"/>
        <v>0</v>
      </c>
      <c r="BL217" s="14" t="s">
        <v>182</v>
      </c>
      <c r="BM217" s="155" t="s">
        <v>766</v>
      </c>
    </row>
    <row r="218" spans="1:65" s="2" customFormat="1" ht="24.15" customHeight="1">
      <c r="A218" s="26"/>
      <c r="B218" s="144"/>
      <c r="C218" s="145" t="s">
        <v>767</v>
      </c>
      <c r="D218" s="145" t="s">
        <v>128</v>
      </c>
      <c r="E218" s="146" t="s">
        <v>768</v>
      </c>
      <c r="F218" s="147" t="s">
        <v>769</v>
      </c>
      <c r="G218" s="148" t="s">
        <v>230</v>
      </c>
      <c r="H218" s="149">
        <v>6.99</v>
      </c>
      <c r="I218" s="149"/>
      <c r="J218" s="149">
        <f t="shared" si="60"/>
        <v>0</v>
      </c>
      <c r="K218" s="150"/>
      <c r="L218" s="27"/>
      <c r="M218" s="151" t="s">
        <v>1</v>
      </c>
      <c r="N218" s="152" t="s">
        <v>35</v>
      </c>
      <c r="O218" s="153">
        <v>3.7109999999999999</v>
      </c>
      <c r="P218" s="153">
        <f t="shared" si="61"/>
        <v>25.939889999999998</v>
      </c>
      <c r="Q218" s="153">
        <v>0</v>
      </c>
      <c r="R218" s="153">
        <f t="shared" si="62"/>
        <v>0</v>
      </c>
      <c r="S218" s="153">
        <v>0</v>
      </c>
      <c r="T218" s="154">
        <f t="shared" si="6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182</v>
      </c>
      <c r="AT218" s="155" t="s">
        <v>128</v>
      </c>
      <c r="AU218" s="155" t="s">
        <v>133</v>
      </c>
      <c r="AY218" s="14" t="s">
        <v>125</v>
      </c>
      <c r="BE218" s="156">
        <f t="shared" si="64"/>
        <v>0</v>
      </c>
      <c r="BF218" s="156">
        <f t="shared" si="65"/>
        <v>0</v>
      </c>
      <c r="BG218" s="156">
        <f t="shared" si="66"/>
        <v>0</v>
      </c>
      <c r="BH218" s="156">
        <f t="shared" si="67"/>
        <v>0</v>
      </c>
      <c r="BI218" s="156">
        <f t="shared" si="68"/>
        <v>0</v>
      </c>
      <c r="BJ218" s="14" t="s">
        <v>133</v>
      </c>
      <c r="BK218" s="156">
        <f t="shared" si="69"/>
        <v>0</v>
      </c>
      <c r="BL218" s="14" t="s">
        <v>182</v>
      </c>
      <c r="BM218" s="155" t="s">
        <v>770</v>
      </c>
    </row>
    <row r="219" spans="1:65" s="12" customFormat="1" ht="22.8" customHeight="1">
      <c r="B219" s="132"/>
      <c r="D219" s="133" t="s">
        <v>68</v>
      </c>
      <c r="E219" s="142" t="s">
        <v>466</v>
      </c>
      <c r="F219" s="142" t="s">
        <v>467</v>
      </c>
      <c r="J219" s="143">
        <f>BK219</f>
        <v>0</v>
      </c>
      <c r="L219" s="132"/>
      <c r="M219" s="136"/>
      <c r="N219" s="137"/>
      <c r="O219" s="137"/>
      <c r="P219" s="138">
        <f>SUM(P220:P221)</f>
        <v>0</v>
      </c>
      <c r="Q219" s="137"/>
      <c r="R219" s="138">
        <f>SUM(R220:R221)</f>
        <v>0</v>
      </c>
      <c r="S219" s="137"/>
      <c r="T219" s="139">
        <f>SUM(T220:T221)</f>
        <v>0</v>
      </c>
      <c r="AR219" s="133" t="s">
        <v>133</v>
      </c>
      <c r="AT219" s="140" t="s">
        <v>68</v>
      </c>
      <c r="AU219" s="140" t="s">
        <v>77</v>
      </c>
      <c r="AY219" s="133" t="s">
        <v>125</v>
      </c>
      <c r="BK219" s="141">
        <f>SUM(BK220:BK221)</f>
        <v>0</v>
      </c>
    </row>
    <row r="220" spans="1:65" s="2" customFormat="1" ht="37.799999999999997" customHeight="1">
      <c r="A220" s="26"/>
      <c r="B220" s="144"/>
      <c r="C220" s="145" t="s">
        <v>771</v>
      </c>
      <c r="D220" s="145" t="s">
        <v>128</v>
      </c>
      <c r="E220" s="146" t="s">
        <v>772</v>
      </c>
      <c r="F220" s="147" t="s">
        <v>773</v>
      </c>
      <c r="G220" s="148" t="s">
        <v>217</v>
      </c>
      <c r="H220" s="149">
        <v>1</v>
      </c>
      <c r="I220" s="149"/>
      <c r="J220" s="149">
        <f>ROUND(I220*H220,2)</f>
        <v>0</v>
      </c>
      <c r="K220" s="150"/>
      <c r="L220" s="27"/>
      <c r="M220" s="151" t="s">
        <v>1</v>
      </c>
      <c r="N220" s="152" t="s">
        <v>35</v>
      </c>
      <c r="O220" s="153">
        <v>0</v>
      </c>
      <c r="P220" s="153">
        <f>O220*H220</f>
        <v>0</v>
      </c>
      <c r="Q220" s="153">
        <v>0</v>
      </c>
      <c r="R220" s="153">
        <f>Q220*H220</f>
        <v>0</v>
      </c>
      <c r="S220" s="153">
        <v>0</v>
      </c>
      <c r="T220" s="154">
        <f>S220*H220</f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132</v>
      </c>
      <c r="AT220" s="155" t="s">
        <v>128</v>
      </c>
      <c r="AU220" s="155" t="s">
        <v>133</v>
      </c>
      <c r="AY220" s="14" t="s">
        <v>125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4" t="s">
        <v>133</v>
      </c>
      <c r="BK220" s="156">
        <f>ROUND(I220*H220,2)</f>
        <v>0</v>
      </c>
      <c r="BL220" s="14" t="s">
        <v>132</v>
      </c>
      <c r="BM220" s="155" t="s">
        <v>774</v>
      </c>
    </row>
    <row r="221" spans="1:65" s="2" customFormat="1" ht="44.25" customHeight="1">
      <c r="A221" s="26"/>
      <c r="B221" s="144"/>
      <c r="C221" s="161" t="s">
        <v>775</v>
      </c>
      <c r="D221" s="161" t="s">
        <v>311</v>
      </c>
      <c r="E221" s="162" t="s">
        <v>776</v>
      </c>
      <c r="F221" s="163" t="s">
        <v>777</v>
      </c>
      <c r="G221" s="164" t="s">
        <v>217</v>
      </c>
      <c r="H221" s="165">
        <v>1</v>
      </c>
      <c r="I221" s="165"/>
      <c r="J221" s="165">
        <f>ROUND(I221*H221,2)</f>
        <v>0</v>
      </c>
      <c r="K221" s="166"/>
      <c r="L221" s="167"/>
      <c r="M221" s="168" t="s">
        <v>1</v>
      </c>
      <c r="N221" s="169" t="s">
        <v>35</v>
      </c>
      <c r="O221" s="153">
        <v>0</v>
      </c>
      <c r="P221" s="153">
        <f>O221*H221</f>
        <v>0</v>
      </c>
      <c r="Q221" s="153">
        <v>0</v>
      </c>
      <c r="R221" s="153">
        <f>Q221*H221</f>
        <v>0</v>
      </c>
      <c r="S221" s="153">
        <v>0</v>
      </c>
      <c r="T221" s="154">
        <f>S221*H221</f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153</v>
      </c>
      <c r="AT221" s="155" t="s">
        <v>311</v>
      </c>
      <c r="AU221" s="155" t="s">
        <v>133</v>
      </c>
      <c r="AY221" s="14" t="s">
        <v>125</v>
      </c>
      <c r="BE221" s="156">
        <f>IF(N221="základná",J221,0)</f>
        <v>0</v>
      </c>
      <c r="BF221" s="156">
        <f>IF(N221="znížená",J221,0)</f>
        <v>0</v>
      </c>
      <c r="BG221" s="156">
        <f>IF(N221="zákl. prenesená",J221,0)</f>
        <v>0</v>
      </c>
      <c r="BH221" s="156">
        <f>IF(N221="zníž. prenesená",J221,0)</f>
        <v>0</v>
      </c>
      <c r="BI221" s="156">
        <f>IF(N221="nulová",J221,0)</f>
        <v>0</v>
      </c>
      <c r="BJ221" s="14" t="s">
        <v>133</v>
      </c>
      <c r="BK221" s="156">
        <f>ROUND(I221*H221,2)</f>
        <v>0</v>
      </c>
      <c r="BL221" s="14" t="s">
        <v>132</v>
      </c>
      <c r="BM221" s="155" t="s">
        <v>778</v>
      </c>
    </row>
    <row r="222" spans="1:65" s="12" customFormat="1" ht="22.8" customHeight="1">
      <c r="B222" s="132"/>
      <c r="D222" s="133" t="s">
        <v>68</v>
      </c>
      <c r="E222" s="142" t="s">
        <v>264</v>
      </c>
      <c r="F222" s="142" t="s">
        <v>265</v>
      </c>
      <c r="J222" s="143">
        <f>BK222</f>
        <v>0</v>
      </c>
      <c r="L222" s="132"/>
      <c r="M222" s="136"/>
      <c r="N222" s="137"/>
      <c r="O222" s="137"/>
      <c r="P222" s="138">
        <f>SUM(P223:P226)</f>
        <v>171.02800000000002</v>
      </c>
      <c r="Q222" s="137"/>
      <c r="R222" s="138">
        <f>SUM(R223:R226)</f>
        <v>1</v>
      </c>
      <c r="S222" s="137"/>
      <c r="T222" s="139">
        <f>SUM(T223:T226)</f>
        <v>2.028</v>
      </c>
      <c r="AR222" s="133" t="s">
        <v>133</v>
      </c>
      <c r="AT222" s="140" t="s">
        <v>68</v>
      </c>
      <c r="AU222" s="140" t="s">
        <v>77</v>
      </c>
      <c r="AY222" s="133" t="s">
        <v>125</v>
      </c>
      <c r="BK222" s="141">
        <f>SUM(BK223:BK226)</f>
        <v>0</v>
      </c>
    </row>
    <row r="223" spans="1:65" s="2" customFormat="1" ht="16.5" customHeight="1">
      <c r="A223" s="26"/>
      <c r="B223" s="144"/>
      <c r="C223" s="145" t="s">
        <v>779</v>
      </c>
      <c r="D223" s="145" t="s">
        <v>128</v>
      </c>
      <c r="E223" s="146" t="s">
        <v>780</v>
      </c>
      <c r="F223" s="147" t="s">
        <v>781</v>
      </c>
      <c r="G223" s="148" t="s">
        <v>131</v>
      </c>
      <c r="H223" s="149">
        <v>338</v>
      </c>
      <c r="I223" s="149"/>
      <c r="J223" s="149">
        <f>ROUND(I223*H223,2)</f>
        <v>0</v>
      </c>
      <c r="K223" s="150"/>
      <c r="L223" s="27"/>
      <c r="M223" s="151" t="s">
        <v>1</v>
      </c>
      <c r="N223" s="152" t="s">
        <v>35</v>
      </c>
      <c r="O223" s="153">
        <v>0.40699999999999997</v>
      </c>
      <c r="P223" s="153">
        <f>O223*H223</f>
        <v>137.566</v>
      </c>
      <c r="Q223" s="153">
        <v>0</v>
      </c>
      <c r="R223" s="153">
        <f>Q223*H223</f>
        <v>0</v>
      </c>
      <c r="S223" s="153">
        <v>4.0000000000000001E-3</v>
      </c>
      <c r="T223" s="154">
        <f>S223*H223</f>
        <v>1.3520000000000001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182</v>
      </c>
      <c r="AT223" s="155" t="s">
        <v>128</v>
      </c>
      <c r="AU223" s="155" t="s">
        <v>133</v>
      </c>
      <c r="AY223" s="14" t="s">
        <v>125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4" t="s">
        <v>133</v>
      </c>
      <c r="BK223" s="156">
        <f>ROUND(I223*H223,2)</f>
        <v>0</v>
      </c>
      <c r="BL223" s="14" t="s">
        <v>182</v>
      </c>
      <c r="BM223" s="155" t="s">
        <v>782</v>
      </c>
    </row>
    <row r="224" spans="1:65" s="2" customFormat="1" ht="16.5" customHeight="1">
      <c r="A224" s="26"/>
      <c r="B224" s="144"/>
      <c r="C224" s="145" t="s">
        <v>783</v>
      </c>
      <c r="D224" s="145" t="s">
        <v>128</v>
      </c>
      <c r="E224" s="146" t="s">
        <v>784</v>
      </c>
      <c r="F224" s="147" t="s">
        <v>785</v>
      </c>
      <c r="G224" s="148" t="s">
        <v>131</v>
      </c>
      <c r="H224" s="149">
        <v>338</v>
      </c>
      <c r="I224" s="149"/>
      <c r="J224" s="149">
        <f>ROUND(I224*H224,2)</f>
        <v>0</v>
      </c>
      <c r="K224" s="150"/>
      <c r="L224" s="27"/>
      <c r="M224" s="151" t="s">
        <v>1</v>
      </c>
      <c r="N224" s="152" t="s">
        <v>35</v>
      </c>
      <c r="O224" s="153">
        <v>9.9000000000000005E-2</v>
      </c>
      <c r="P224" s="153">
        <f>O224*H224</f>
        <v>33.462000000000003</v>
      </c>
      <c r="Q224" s="153">
        <v>0</v>
      </c>
      <c r="R224" s="153">
        <f>Q224*H224</f>
        <v>0</v>
      </c>
      <c r="S224" s="153">
        <v>2E-3</v>
      </c>
      <c r="T224" s="154">
        <f>S224*H224</f>
        <v>0.67600000000000005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182</v>
      </c>
      <c r="AT224" s="155" t="s">
        <v>128</v>
      </c>
      <c r="AU224" s="155" t="s">
        <v>133</v>
      </c>
      <c r="AY224" s="14" t="s">
        <v>125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4" t="s">
        <v>133</v>
      </c>
      <c r="BK224" s="156">
        <f>ROUND(I224*H224,2)</f>
        <v>0</v>
      </c>
      <c r="BL224" s="14" t="s">
        <v>182</v>
      </c>
      <c r="BM224" s="155" t="s">
        <v>786</v>
      </c>
    </row>
    <row r="225" spans="1:65" s="2" customFormat="1" ht="24.15" customHeight="1">
      <c r="A225" s="26"/>
      <c r="B225" s="144"/>
      <c r="C225" s="145" t="s">
        <v>787</v>
      </c>
      <c r="D225" s="145" t="s">
        <v>128</v>
      </c>
      <c r="E225" s="146" t="s">
        <v>788</v>
      </c>
      <c r="F225" s="147" t="s">
        <v>789</v>
      </c>
      <c r="G225" s="148" t="s">
        <v>217</v>
      </c>
      <c r="H225" s="149">
        <v>1</v>
      </c>
      <c r="I225" s="149"/>
      <c r="J225" s="149">
        <f>ROUND(I225*H225,2)</f>
        <v>0</v>
      </c>
      <c r="K225" s="150"/>
      <c r="L225" s="27"/>
      <c r="M225" s="151" t="s">
        <v>1</v>
      </c>
      <c r="N225" s="152" t="s">
        <v>35</v>
      </c>
      <c r="O225" s="153">
        <v>0</v>
      </c>
      <c r="P225" s="153">
        <f>O225*H225</f>
        <v>0</v>
      </c>
      <c r="Q225" s="153">
        <v>1</v>
      </c>
      <c r="R225" s="153">
        <f>Q225*H225</f>
        <v>1</v>
      </c>
      <c r="S225" s="153">
        <v>0</v>
      </c>
      <c r="T225" s="154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132</v>
      </c>
      <c r="AT225" s="155" t="s">
        <v>128</v>
      </c>
      <c r="AU225" s="155" t="s">
        <v>133</v>
      </c>
      <c r="AY225" s="14" t="s">
        <v>125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4" t="s">
        <v>133</v>
      </c>
      <c r="BK225" s="156">
        <f>ROUND(I225*H225,2)</f>
        <v>0</v>
      </c>
      <c r="BL225" s="14" t="s">
        <v>132</v>
      </c>
      <c r="BM225" s="155" t="s">
        <v>790</v>
      </c>
    </row>
    <row r="226" spans="1:65" s="2" customFormat="1" ht="21.75" customHeight="1">
      <c r="A226" s="26"/>
      <c r="B226" s="144"/>
      <c r="C226" s="145" t="s">
        <v>791</v>
      </c>
      <c r="D226" s="145" t="s">
        <v>128</v>
      </c>
      <c r="E226" s="146" t="s">
        <v>792</v>
      </c>
      <c r="F226" s="147" t="s">
        <v>793</v>
      </c>
      <c r="G226" s="148" t="s">
        <v>217</v>
      </c>
      <c r="H226" s="149">
        <v>1</v>
      </c>
      <c r="I226" s="149"/>
      <c r="J226" s="149">
        <f>ROUND(I226*H226,2)</f>
        <v>0</v>
      </c>
      <c r="K226" s="150"/>
      <c r="L226" s="27"/>
      <c r="M226" s="151" t="s">
        <v>1</v>
      </c>
      <c r="N226" s="152" t="s">
        <v>35</v>
      </c>
      <c r="O226" s="153">
        <v>0</v>
      </c>
      <c r="P226" s="153">
        <f>O226*H226</f>
        <v>0</v>
      </c>
      <c r="Q226" s="153">
        <v>0</v>
      </c>
      <c r="R226" s="153">
        <f>Q226*H226</f>
        <v>0</v>
      </c>
      <c r="S226" s="153">
        <v>0</v>
      </c>
      <c r="T226" s="154">
        <f>S226*H226</f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132</v>
      </c>
      <c r="AT226" s="155" t="s">
        <v>128</v>
      </c>
      <c r="AU226" s="155" t="s">
        <v>133</v>
      </c>
      <c r="AY226" s="14" t="s">
        <v>125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4" t="s">
        <v>133</v>
      </c>
      <c r="BK226" s="156">
        <f>ROUND(I226*H226,2)</f>
        <v>0</v>
      </c>
      <c r="BL226" s="14" t="s">
        <v>132</v>
      </c>
      <c r="BM226" s="155" t="s">
        <v>794</v>
      </c>
    </row>
    <row r="227" spans="1:65" s="12" customFormat="1" ht="22.8" customHeight="1">
      <c r="B227" s="132"/>
      <c r="D227" s="133" t="s">
        <v>68</v>
      </c>
      <c r="E227" s="142" t="s">
        <v>795</v>
      </c>
      <c r="F227" s="142" t="s">
        <v>796</v>
      </c>
      <c r="J227" s="143">
        <f>BK227</f>
        <v>0</v>
      </c>
      <c r="L227" s="132"/>
      <c r="M227" s="136"/>
      <c r="N227" s="137"/>
      <c r="O227" s="137"/>
      <c r="P227" s="138">
        <f>SUM(P228:P240)</f>
        <v>103.87307679999999</v>
      </c>
      <c r="Q227" s="137"/>
      <c r="R227" s="138">
        <f>SUM(R228:R240)</f>
        <v>2.1250127999999999</v>
      </c>
      <c r="S227" s="137"/>
      <c r="T227" s="139">
        <f>SUM(T228:T240)</f>
        <v>0</v>
      </c>
      <c r="AR227" s="133" t="s">
        <v>133</v>
      </c>
      <c r="AT227" s="140" t="s">
        <v>68</v>
      </c>
      <c r="AU227" s="140" t="s">
        <v>77</v>
      </c>
      <c r="AY227" s="133" t="s">
        <v>125</v>
      </c>
      <c r="BK227" s="141">
        <f>SUM(BK228:BK240)</f>
        <v>0</v>
      </c>
    </row>
    <row r="228" spans="1:65" s="2" customFormat="1" ht="33" customHeight="1">
      <c r="A228" s="26"/>
      <c r="B228" s="144"/>
      <c r="C228" s="145" t="s">
        <v>797</v>
      </c>
      <c r="D228" s="145" t="s">
        <v>128</v>
      </c>
      <c r="E228" s="146" t="s">
        <v>798</v>
      </c>
      <c r="F228" s="147" t="s">
        <v>799</v>
      </c>
      <c r="G228" s="148" t="s">
        <v>131</v>
      </c>
      <c r="H228" s="149">
        <v>33.369999999999997</v>
      </c>
      <c r="I228" s="149"/>
      <c r="J228" s="149">
        <f t="shared" ref="J228:J240" si="70">ROUND(I228*H228,2)</f>
        <v>0</v>
      </c>
      <c r="K228" s="150"/>
      <c r="L228" s="27"/>
      <c r="M228" s="151" t="s">
        <v>1</v>
      </c>
      <c r="N228" s="152" t="s">
        <v>35</v>
      </c>
      <c r="O228" s="153">
        <v>1.15954</v>
      </c>
      <c r="P228" s="153">
        <f t="shared" ref="P228:P240" si="71">O228*H228</f>
        <v>38.693849799999995</v>
      </c>
      <c r="Q228" s="153">
        <v>3.7499999999999999E-3</v>
      </c>
      <c r="R228" s="153">
        <f t="shared" ref="R228:R240" si="72">Q228*H228</f>
        <v>0.12513749999999998</v>
      </c>
      <c r="S228" s="153">
        <v>0</v>
      </c>
      <c r="T228" s="154">
        <f t="shared" ref="T228:T240" si="73">S228*H228</f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5" t="s">
        <v>182</v>
      </c>
      <c r="AT228" s="155" t="s">
        <v>128</v>
      </c>
      <c r="AU228" s="155" t="s">
        <v>133</v>
      </c>
      <c r="AY228" s="14" t="s">
        <v>125</v>
      </c>
      <c r="BE228" s="156">
        <f t="shared" ref="BE228:BE240" si="74">IF(N228="základná",J228,0)</f>
        <v>0</v>
      </c>
      <c r="BF228" s="156">
        <f t="shared" ref="BF228:BF240" si="75">IF(N228="znížená",J228,0)</f>
        <v>0</v>
      </c>
      <c r="BG228" s="156">
        <f t="shared" ref="BG228:BG240" si="76">IF(N228="zákl. prenesená",J228,0)</f>
        <v>0</v>
      </c>
      <c r="BH228" s="156">
        <f t="shared" ref="BH228:BH240" si="77">IF(N228="zníž. prenesená",J228,0)</f>
        <v>0</v>
      </c>
      <c r="BI228" s="156">
        <f t="shared" ref="BI228:BI240" si="78">IF(N228="nulová",J228,0)</f>
        <v>0</v>
      </c>
      <c r="BJ228" s="14" t="s">
        <v>133</v>
      </c>
      <c r="BK228" s="156">
        <f t="shared" ref="BK228:BK240" si="79">ROUND(I228*H228,2)</f>
        <v>0</v>
      </c>
      <c r="BL228" s="14" t="s">
        <v>182</v>
      </c>
      <c r="BM228" s="155" t="s">
        <v>800</v>
      </c>
    </row>
    <row r="229" spans="1:65" s="2" customFormat="1" ht="24.15" customHeight="1">
      <c r="A229" s="26"/>
      <c r="B229" s="144"/>
      <c r="C229" s="161" t="s">
        <v>801</v>
      </c>
      <c r="D229" s="161" t="s">
        <v>311</v>
      </c>
      <c r="E229" s="162" t="s">
        <v>802</v>
      </c>
      <c r="F229" s="163" t="s">
        <v>803</v>
      </c>
      <c r="G229" s="164" t="s">
        <v>131</v>
      </c>
      <c r="H229" s="165">
        <v>34.700000000000003</v>
      </c>
      <c r="I229" s="165"/>
      <c r="J229" s="165">
        <f t="shared" si="70"/>
        <v>0</v>
      </c>
      <c r="K229" s="166"/>
      <c r="L229" s="167"/>
      <c r="M229" s="168" t="s">
        <v>1</v>
      </c>
      <c r="N229" s="169" t="s">
        <v>35</v>
      </c>
      <c r="O229" s="153">
        <v>0</v>
      </c>
      <c r="P229" s="153">
        <f t="shared" si="71"/>
        <v>0</v>
      </c>
      <c r="Q229" s="153">
        <v>1.2E-2</v>
      </c>
      <c r="R229" s="153">
        <f t="shared" si="72"/>
        <v>0.41640000000000005</v>
      </c>
      <c r="S229" s="153">
        <v>0</v>
      </c>
      <c r="T229" s="154">
        <f t="shared" si="7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248</v>
      </c>
      <c r="AT229" s="155" t="s">
        <v>311</v>
      </c>
      <c r="AU229" s="155" t="s">
        <v>133</v>
      </c>
      <c r="AY229" s="14" t="s">
        <v>125</v>
      </c>
      <c r="BE229" s="156">
        <f t="shared" si="74"/>
        <v>0</v>
      </c>
      <c r="BF229" s="156">
        <f t="shared" si="75"/>
        <v>0</v>
      </c>
      <c r="BG229" s="156">
        <f t="shared" si="76"/>
        <v>0</v>
      </c>
      <c r="BH229" s="156">
        <f t="shared" si="77"/>
        <v>0</v>
      </c>
      <c r="BI229" s="156">
        <f t="shared" si="78"/>
        <v>0</v>
      </c>
      <c r="BJ229" s="14" t="s">
        <v>133</v>
      </c>
      <c r="BK229" s="156">
        <f t="shared" si="79"/>
        <v>0</v>
      </c>
      <c r="BL229" s="14" t="s">
        <v>182</v>
      </c>
      <c r="BM229" s="155" t="s">
        <v>804</v>
      </c>
    </row>
    <row r="230" spans="1:65" s="2" customFormat="1" ht="16.5" customHeight="1">
      <c r="A230" s="26"/>
      <c r="B230" s="144"/>
      <c r="C230" s="145" t="s">
        <v>805</v>
      </c>
      <c r="D230" s="145" t="s">
        <v>128</v>
      </c>
      <c r="E230" s="146" t="s">
        <v>806</v>
      </c>
      <c r="F230" s="147" t="s">
        <v>807</v>
      </c>
      <c r="G230" s="148" t="s">
        <v>193</v>
      </c>
      <c r="H230" s="149">
        <v>48.7</v>
      </c>
      <c r="I230" s="149"/>
      <c r="J230" s="149">
        <f t="shared" si="70"/>
        <v>0</v>
      </c>
      <c r="K230" s="150"/>
      <c r="L230" s="27"/>
      <c r="M230" s="151" t="s">
        <v>1</v>
      </c>
      <c r="N230" s="152" t="s">
        <v>35</v>
      </c>
      <c r="O230" s="153">
        <v>8.0110000000000001E-2</v>
      </c>
      <c r="P230" s="153">
        <f t="shared" si="71"/>
        <v>3.9013570000000004</v>
      </c>
      <c r="Q230" s="153">
        <v>0</v>
      </c>
      <c r="R230" s="153">
        <f t="shared" si="72"/>
        <v>0</v>
      </c>
      <c r="S230" s="153">
        <v>0</v>
      </c>
      <c r="T230" s="154">
        <f t="shared" si="7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182</v>
      </c>
      <c r="AT230" s="155" t="s">
        <v>128</v>
      </c>
      <c r="AU230" s="155" t="s">
        <v>133</v>
      </c>
      <c r="AY230" s="14" t="s">
        <v>125</v>
      </c>
      <c r="BE230" s="156">
        <f t="shared" si="74"/>
        <v>0</v>
      </c>
      <c r="BF230" s="156">
        <f t="shared" si="75"/>
        <v>0</v>
      </c>
      <c r="BG230" s="156">
        <f t="shared" si="76"/>
        <v>0</v>
      </c>
      <c r="BH230" s="156">
        <f t="shared" si="77"/>
        <v>0</v>
      </c>
      <c r="BI230" s="156">
        <f t="shared" si="78"/>
        <v>0</v>
      </c>
      <c r="BJ230" s="14" t="s">
        <v>133</v>
      </c>
      <c r="BK230" s="156">
        <f t="shared" si="79"/>
        <v>0</v>
      </c>
      <c r="BL230" s="14" t="s">
        <v>182</v>
      </c>
      <c r="BM230" s="155" t="s">
        <v>808</v>
      </c>
    </row>
    <row r="231" spans="1:65" s="2" customFormat="1" ht="16.5" customHeight="1">
      <c r="A231" s="26"/>
      <c r="B231" s="144"/>
      <c r="C231" s="161" t="s">
        <v>809</v>
      </c>
      <c r="D231" s="161" t="s">
        <v>311</v>
      </c>
      <c r="E231" s="162" t="s">
        <v>810</v>
      </c>
      <c r="F231" s="163" t="s">
        <v>811</v>
      </c>
      <c r="G231" s="164" t="s">
        <v>193</v>
      </c>
      <c r="H231" s="165">
        <v>51.14</v>
      </c>
      <c r="I231" s="165"/>
      <c r="J231" s="165">
        <f t="shared" si="70"/>
        <v>0</v>
      </c>
      <c r="K231" s="166"/>
      <c r="L231" s="167"/>
      <c r="M231" s="168" t="s">
        <v>1</v>
      </c>
      <c r="N231" s="169" t="s">
        <v>35</v>
      </c>
      <c r="O231" s="153">
        <v>0</v>
      </c>
      <c r="P231" s="153">
        <f t="shared" si="71"/>
        <v>0</v>
      </c>
      <c r="Q231" s="153">
        <v>0</v>
      </c>
      <c r="R231" s="153">
        <f t="shared" si="72"/>
        <v>0</v>
      </c>
      <c r="S231" s="153">
        <v>0</v>
      </c>
      <c r="T231" s="154">
        <f t="shared" si="7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153</v>
      </c>
      <c r="AT231" s="155" t="s">
        <v>311</v>
      </c>
      <c r="AU231" s="155" t="s">
        <v>133</v>
      </c>
      <c r="AY231" s="14" t="s">
        <v>125</v>
      </c>
      <c r="BE231" s="156">
        <f t="shared" si="74"/>
        <v>0</v>
      </c>
      <c r="BF231" s="156">
        <f t="shared" si="75"/>
        <v>0</v>
      </c>
      <c r="BG231" s="156">
        <f t="shared" si="76"/>
        <v>0</v>
      </c>
      <c r="BH231" s="156">
        <f t="shared" si="77"/>
        <v>0</v>
      </c>
      <c r="BI231" s="156">
        <f t="shared" si="78"/>
        <v>0</v>
      </c>
      <c r="BJ231" s="14" t="s">
        <v>133</v>
      </c>
      <c r="BK231" s="156">
        <f t="shared" si="79"/>
        <v>0</v>
      </c>
      <c r="BL231" s="14" t="s">
        <v>132</v>
      </c>
      <c r="BM231" s="155" t="s">
        <v>812</v>
      </c>
    </row>
    <row r="232" spans="1:65" s="2" customFormat="1" ht="24.15" customHeight="1">
      <c r="A232" s="26"/>
      <c r="B232" s="144"/>
      <c r="C232" s="145" t="s">
        <v>813</v>
      </c>
      <c r="D232" s="145" t="s">
        <v>128</v>
      </c>
      <c r="E232" s="146" t="s">
        <v>814</v>
      </c>
      <c r="F232" s="147" t="s">
        <v>815</v>
      </c>
      <c r="G232" s="148" t="s">
        <v>193</v>
      </c>
      <c r="H232" s="149">
        <v>117.2</v>
      </c>
      <c r="I232" s="149"/>
      <c r="J232" s="149">
        <f t="shared" si="70"/>
        <v>0</v>
      </c>
      <c r="K232" s="150"/>
      <c r="L232" s="27"/>
      <c r="M232" s="151" t="s">
        <v>1</v>
      </c>
      <c r="N232" s="152" t="s">
        <v>35</v>
      </c>
      <c r="O232" s="153">
        <v>0.15611</v>
      </c>
      <c r="P232" s="153">
        <f t="shared" si="71"/>
        <v>18.296092000000002</v>
      </c>
      <c r="Q232" s="153">
        <v>3.4299999999999999E-3</v>
      </c>
      <c r="R232" s="153">
        <f t="shared" si="72"/>
        <v>0.40199600000000002</v>
      </c>
      <c r="S232" s="153">
        <v>0</v>
      </c>
      <c r="T232" s="154">
        <f t="shared" si="7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182</v>
      </c>
      <c r="AT232" s="155" t="s">
        <v>128</v>
      </c>
      <c r="AU232" s="155" t="s">
        <v>133</v>
      </c>
      <c r="AY232" s="14" t="s">
        <v>125</v>
      </c>
      <c r="BE232" s="156">
        <f t="shared" si="74"/>
        <v>0</v>
      </c>
      <c r="BF232" s="156">
        <f t="shared" si="75"/>
        <v>0</v>
      </c>
      <c r="BG232" s="156">
        <f t="shared" si="76"/>
        <v>0</v>
      </c>
      <c r="BH232" s="156">
        <f t="shared" si="77"/>
        <v>0</v>
      </c>
      <c r="BI232" s="156">
        <f t="shared" si="78"/>
        <v>0</v>
      </c>
      <c r="BJ232" s="14" t="s">
        <v>133</v>
      </c>
      <c r="BK232" s="156">
        <f t="shared" si="79"/>
        <v>0</v>
      </c>
      <c r="BL232" s="14" t="s">
        <v>182</v>
      </c>
      <c r="BM232" s="155" t="s">
        <v>816</v>
      </c>
    </row>
    <row r="233" spans="1:65" s="2" customFormat="1" ht="16.5" customHeight="1">
      <c r="A233" s="26"/>
      <c r="B233" s="144"/>
      <c r="C233" s="161" t="s">
        <v>817</v>
      </c>
      <c r="D233" s="161" t="s">
        <v>311</v>
      </c>
      <c r="E233" s="162" t="s">
        <v>818</v>
      </c>
      <c r="F233" s="163" t="s">
        <v>819</v>
      </c>
      <c r="G233" s="164" t="s">
        <v>131</v>
      </c>
      <c r="H233" s="165">
        <v>12.31</v>
      </c>
      <c r="I233" s="165"/>
      <c r="J233" s="165">
        <f t="shared" si="70"/>
        <v>0</v>
      </c>
      <c r="K233" s="166"/>
      <c r="L233" s="167"/>
      <c r="M233" s="168" t="s">
        <v>1</v>
      </c>
      <c r="N233" s="169" t="s">
        <v>35</v>
      </c>
      <c r="O233" s="153">
        <v>0</v>
      </c>
      <c r="P233" s="153">
        <f t="shared" si="71"/>
        <v>0</v>
      </c>
      <c r="Q233" s="153">
        <v>4.4999999999999999E-4</v>
      </c>
      <c r="R233" s="153">
        <f t="shared" si="72"/>
        <v>5.5395000000000002E-3</v>
      </c>
      <c r="S233" s="153">
        <v>0</v>
      </c>
      <c r="T233" s="154">
        <f t="shared" si="7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5" t="s">
        <v>248</v>
      </c>
      <c r="AT233" s="155" t="s">
        <v>311</v>
      </c>
      <c r="AU233" s="155" t="s">
        <v>133</v>
      </c>
      <c r="AY233" s="14" t="s">
        <v>125</v>
      </c>
      <c r="BE233" s="156">
        <f t="shared" si="74"/>
        <v>0</v>
      </c>
      <c r="BF233" s="156">
        <f t="shared" si="75"/>
        <v>0</v>
      </c>
      <c r="BG233" s="156">
        <f t="shared" si="76"/>
        <v>0</v>
      </c>
      <c r="BH233" s="156">
        <f t="shared" si="77"/>
        <v>0</v>
      </c>
      <c r="BI233" s="156">
        <f t="shared" si="78"/>
        <v>0</v>
      </c>
      <c r="BJ233" s="14" t="s">
        <v>133</v>
      </c>
      <c r="BK233" s="156">
        <f t="shared" si="79"/>
        <v>0</v>
      </c>
      <c r="BL233" s="14" t="s">
        <v>182</v>
      </c>
      <c r="BM233" s="155" t="s">
        <v>820</v>
      </c>
    </row>
    <row r="234" spans="1:65" s="2" customFormat="1" ht="24.15" customHeight="1">
      <c r="A234" s="26"/>
      <c r="B234" s="144"/>
      <c r="C234" s="145" t="s">
        <v>821</v>
      </c>
      <c r="D234" s="145" t="s">
        <v>128</v>
      </c>
      <c r="E234" s="146" t="s">
        <v>822</v>
      </c>
      <c r="F234" s="147" t="s">
        <v>823</v>
      </c>
      <c r="G234" s="148" t="s">
        <v>193</v>
      </c>
      <c r="H234" s="149">
        <v>28.1</v>
      </c>
      <c r="I234" s="149"/>
      <c r="J234" s="149">
        <f t="shared" si="70"/>
        <v>0</v>
      </c>
      <c r="K234" s="150"/>
      <c r="L234" s="27"/>
      <c r="M234" s="151" t="s">
        <v>1</v>
      </c>
      <c r="N234" s="152" t="s">
        <v>35</v>
      </c>
      <c r="O234" s="153">
        <v>0.31637999999999999</v>
      </c>
      <c r="P234" s="153">
        <f t="shared" si="71"/>
        <v>8.8902780000000003</v>
      </c>
      <c r="Q234" s="153">
        <v>9.1E-4</v>
      </c>
      <c r="R234" s="153">
        <f t="shared" si="72"/>
        <v>2.5571E-2</v>
      </c>
      <c r="S234" s="153">
        <v>0</v>
      </c>
      <c r="T234" s="154">
        <f t="shared" si="7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182</v>
      </c>
      <c r="AT234" s="155" t="s">
        <v>128</v>
      </c>
      <c r="AU234" s="155" t="s">
        <v>133</v>
      </c>
      <c r="AY234" s="14" t="s">
        <v>125</v>
      </c>
      <c r="BE234" s="156">
        <f t="shared" si="74"/>
        <v>0</v>
      </c>
      <c r="BF234" s="156">
        <f t="shared" si="75"/>
        <v>0</v>
      </c>
      <c r="BG234" s="156">
        <f t="shared" si="76"/>
        <v>0</v>
      </c>
      <c r="BH234" s="156">
        <f t="shared" si="77"/>
        <v>0</v>
      </c>
      <c r="BI234" s="156">
        <f t="shared" si="78"/>
        <v>0</v>
      </c>
      <c r="BJ234" s="14" t="s">
        <v>133</v>
      </c>
      <c r="BK234" s="156">
        <f t="shared" si="79"/>
        <v>0</v>
      </c>
      <c r="BL234" s="14" t="s">
        <v>182</v>
      </c>
      <c r="BM234" s="155" t="s">
        <v>824</v>
      </c>
    </row>
    <row r="235" spans="1:65" s="2" customFormat="1" ht="24.15" customHeight="1">
      <c r="A235" s="26"/>
      <c r="B235" s="144"/>
      <c r="C235" s="161" t="s">
        <v>825</v>
      </c>
      <c r="D235" s="161" t="s">
        <v>311</v>
      </c>
      <c r="E235" s="162" t="s">
        <v>826</v>
      </c>
      <c r="F235" s="163" t="s">
        <v>827</v>
      </c>
      <c r="G235" s="164" t="s">
        <v>131</v>
      </c>
      <c r="H235" s="165">
        <v>4.38</v>
      </c>
      <c r="I235" s="165"/>
      <c r="J235" s="165">
        <f t="shared" si="70"/>
        <v>0</v>
      </c>
      <c r="K235" s="166"/>
      <c r="L235" s="167"/>
      <c r="M235" s="168" t="s">
        <v>1</v>
      </c>
      <c r="N235" s="169" t="s">
        <v>35</v>
      </c>
      <c r="O235" s="153">
        <v>0</v>
      </c>
      <c r="P235" s="153">
        <f t="shared" si="71"/>
        <v>0</v>
      </c>
      <c r="Q235" s="153">
        <v>2.1000000000000001E-2</v>
      </c>
      <c r="R235" s="153">
        <f t="shared" si="72"/>
        <v>9.1980000000000006E-2</v>
      </c>
      <c r="S235" s="153">
        <v>0</v>
      </c>
      <c r="T235" s="154">
        <f t="shared" si="7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5" t="s">
        <v>248</v>
      </c>
      <c r="AT235" s="155" t="s">
        <v>311</v>
      </c>
      <c r="AU235" s="155" t="s">
        <v>133</v>
      </c>
      <c r="AY235" s="14" t="s">
        <v>125</v>
      </c>
      <c r="BE235" s="156">
        <f t="shared" si="74"/>
        <v>0</v>
      </c>
      <c r="BF235" s="156">
        <f t="shared" si="75"/>
        <v>0</v>
      </c>
      <c r="BG235" s="156">
        <f t="shared" si="76"/>
        <v>0</v>
      </c>
      <c r="BH235" s="156">
        <f t="shared" si="77"/>
        <v>0</v>
      </c>
      <c r="BI235" s="156">
        <f t="shared" si="78"/>
        <v>0</v>
      </c>
      <c r="BJ235" s="14" t="s">
        <v>133</v>
      </c>
      <c r="BK235" s="156">
        <f t="shared" si="79"/>
        <v>0</v>
      </c>
      <c r="BL235" s="14" t="s">
        <v>182</v>
      </c>
      <c r="BM235" s="155" t="s">
        <v>828</v>
      </c>
    </row>
    <row r="236" spans="1:65" s="2" customFormat="1" ht="24.15" customHeight="1">
      <c r="A236" s="26"/>
      <c r="B236" s="144"/>
      <c r="C236" s="145" t="s">
        <v>829</v>
      </c>
      <c r="D236" s="145" t="s">
        <v>128</v>
      </c>
      <c r="E236" s="146" t="s">
        <v>830</v>
      </c>
      <c r="F236" s="147" t="s">
        <v>831</v>
      </c>
      <c r="G236" s="148" t="s">
        <v>131</v>
      </c>
      <c r="H236" s="149">
        <v>47</v>
      </c>
      <c r="I236" s="149"/>
      <c r="J236" s="149">
        <f t="shared" si="70"/>
        <v>0</v>
      </c>
      <c r="K236" s="150"/>
      <c r="L236" s="27"/>
      <c r="M236" s="151" t="s">
        <v>1</v>
      </c>
      <c r="N236" s="152" t="s">
        <v>35</v>
      </c>
      <c r="O236" s="153">
        <v>0.72199999999999998</v>
      </c>
      <c r="P236" s="153">
        <f t="shared" si="71"/>
        <v>33.933999999999997</v>
      </c>
      <c r="Q236" s="153">
        <v>3.7100000000000002E-3</v>
      </c>
      <c r="R236" s="153">
        <f t="shared" si="72"/>
        <v>0.17437</v>
      </c>
      <c r="S236" s="153">
        <v>0</v>
      </c>
      <c r="T236" s="154">
        <f t="shared" si="7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5" t="s">
        <v>182</v>
      </c>
      <c r="AT236" s="155" t="s">
        <v>128</v>
      </c>
      <c r="AU236" s="155" t="s">
        <v>133</v>
      </c>
      <c r="AY236" s="14" t="s">
        <v>125</v>
      </c>
      <c r="BE236" s="156">
        <f t="shared" si="74"/>
        <v>0</v>
      </c>
      <c r="BF236" s="156">
        <f t="shared" si="75"/>
        <v>0</v>
      </c>
      <c r="BG236" s="156">
        <f t="shared" si="76"/>
        <v>0</v>
      </c>
      <c r="BH236" s="156">
        <f t="shared" si="77"/>
        <v>0</v>
      </c>
      <c r="BI236" s="156">
        <f t="shared" si="78"/>
        <v>0</v>
      </c>
      <c r="BJ236" s="14" t="s">
        <v>133</v>
      </c>
      <c r="BK236" s="156">
        <f t="shared" si="79"/>
        <v>0</v>
      </c>
      <c r="BL236" s="14" t="s">
        <v>182</v>
      </c>
      <c r="BM236" s="155" t="s">
        <v>832</v>
      </c>
    </row>
    <row r="237" spans="1:65" s="2" customFormat="1" ht="24.15" customHeight="1">
      <c r="A237" s="26"/>
      <c r="B237" s="144"/>
      <c r="C237" s="161" t="s">
        <v>833</v>
      </c>
      <c r="D237" s="161" t="s">
        <v>311</v>
      </c>
      <c r="E237" s="162" t="s">
        <v>834</v>
      </c>
      <c r="F237" s="163" t="s">
        <v>835</v>
      </c>
      <c r="G237" s="164" t="s">
        <v>131</v>
      </c>
      <c r="H237" s="165">
        <v>49.82</v>
      </c>
      <c r="I237" s="165"/>
      <c r="J237" s="165">
        <f t="shared" si="70"/>
        <v>0</v>
      </c>
      <c r="K237" s="166"/>
      <c r="L237" s="167"/>
      <c r="M237" s="168" t="s">
        <v>1</v>
      </c>
      <c r="N237" s="169" t="s">
        <v>35</v>
      </c>
      <c r="O237" s="153">
        <v>0</v>
      </c>
      <c r="P237" s="153">
        <f t="shared" si="71"/>
        <v>0</v>
      </c>
      <c r="Q237" s="153">
        <v>1.7739999999999999E-2</v>
      </c>
      <c r="R237" s="153">
        <f t="shared" si="72"/>
        <v>0.88380679999999989</v>
      </c>
      <c r="S237" s="153">
        <v>0</v>
      </c>
      <c r="T237" s="154">
        <f t="shared" si="7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248</v>
      </c>
      <c r="AT237" s="155" t="s">
        <v>311</v>
      </c>
      <c r="AU237" s="155" t="s">
        <v>133</v>
      </c>
      <c r="AY237" s="14" t="s">
        <v>125</v>
      </c>
      <c r="BE237" s="156">
        <f t="shared" si="74"/>
        <v>0</v>
      </c>
      <c r="BF237" s="156">
        <f t="shared" si="75"/>
        <v>0</v>
      </c>
      <c r="BG237" s="156">
        <f t="shared" si="76"/>
        <v>0</v>
      </c>
      <c r="BH237" s="156">
        <f t="shared" si="77"/>
        <v>0</v>
      </c>
      <c r="BI237" s="156">
        <f t="shared" si="78"/>
        <v>0</v>
      </c>
      <c r="BJ237" s="14" t="s">
        <v>133</v>
      </c>
      <c r="BK237" s="156">
        <f t="shared" si="79"/>
        <v>0</v>
      </c>
      <c r="BL237" s="14" t="s">
        <v>182</v>
      </c>
      <c r="BM237" s="155" t="s">
        <v>836</v>
      </c>
    </row>
    <row r="238" spans="1:65" s="2" customFormat="1" ht="16.5" customHeight="1">
      <c r="A238" s="26"/>
      <c r="B238" s="144"/>
      <c r="C238" s="145" t="s">
        <v>837</v>
      </c>
      <c r="D238" s="145" t="s">
        <v>128</v>
      </c>
      <c r="E238" s="146" t="s">
        <v>838</v>
      </c>
      <c r="F238" s="147" t="s">
        <v>839</v>
      </c>
      <c r="G238" s="148" t="s">
        <v>193</v>
      </c>
      <c r="H238" s="149">
        <v>2.1</v>
      </c>
      <c r="I238" s="149"/>
      <c r="J238" s="149">
        <f t="shared" si="70"/>
        <v>0</v>
      </c>
      <c r="K238" s="150"/>
      <c r="L238" s="27"/>
      <c r="M238" s="151" t="s">
        <v>1</v>
      </c>
      <c r="N238" s="152" t="s">
        <v>35</v>
      </c>
      <c r="O238" s="153">
        <v>7.4999999999999997E-2</v>
      </c>
      <c r="P238" s="153">
        <f t="shared" si="71"/>
        <v>0.1575</v>
      </c>
      <c r="Q238" s="153">
        <v>0</v>
      </c>
      <c r="R238" s="153">
        <f t="shared" si="72"/>
        <v>0</v>
      </c>
      <c r="S238" s="153">
        <v>0</v>
      </c>
      <c r="T238" s="154">
        <f t="shared" si="7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182</v>
      </c>
      <c r="AT238" s="155" t="s">
        <v>128</v>
      </c>
      <c r="AU238" s="155" t="s">
        <v>133</v>
      </c>
      <c r="AY238" s="14" t="s">
        <v>125</v>
      </c>
      <c r="BE238" s="156">
        <f t="shared" si="74"/>
        <v>0</v>
      </c>
      <c r="BF238" s="156">
        <f t="shared" si="75"/>
        <v>0</v>
      </c>
      <c r="BG238" s="156">
        <f t="shared" si="76"/>
        <v>0</v>
      </c>
      <c r="BH238" s="156">
        <f t="shared" si="77"/>
        <v>0</v>
      </c>
      <c r="BI238" s="156">
        <f t="shared" si="78"/>
        <v>0</v>
      </c>
      <c r="BJ238" s="14" t="s">
        <v>133</v>
      </c>
      <c r="BK238" s="156">
        <f t="shared" si="79"/>
        <v>0</v>
      </c>
      <c r="BL238" s="14" t="s">
        <v>182</v>
      </c>
      <c r="BM238" s="155" t="s">
        <v>840</v>
      </c>
    </row>
    <row r="239" spans="1:65" s="2" customFormat="1" ht="24.15" customHeight="1">
      <c r="A239" s="26"/>
      <c r="B239" s="144"/>
      <c r="C239" s="161" t="s">
        <v>841</v>
      </c>
      <c r="D239" s="161" t="s">
        <v>311</v>
      </c>
      <c r="E239" s="162" t="s">
        <v>842</v>
      </c>
      <c r="F239" s="163" t="s">
        <v>843</v>
      </c>
      <c r="G239" s="164" t="s">
        <v>193</v>
      </c>
      <c r="H239" s="165">
        <v>2.12</v>
      </c>
      <c r="I239" s="165"/>
      <c r="J239" s="165">
        <f t="shared" si="70"/>
        <v>0</v>
      </c>
      <c r="K239" s="166"/>
      <c r="L239" s="167"/>
      <c r="M239" s="168" t="s">
        <v>1</v>
      </c>
      <c r="N239" s="169" t="s">
        <v>35</v>
      </c>
      <c r="O239" s="153">
        <v>0</v>
      </c>
      <c r="P239" s="153">
        <f t="shared" si="71"/>
        <v>0</v>
      </c>
      <c r="Q239" s="153">
        <v>1E-4</v>
      </c>
      <c r="R239" s="153">
        <f t="shared" si="72"/>
        <v>2.1200000000000003E-4</v>
      </c>
      <c r="S239" s="153">
        <v>0</v>
      </c>
      <c r="T239" s="154">
        <f t="shared" si="7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5" t="s">
        <v>248</v>
      </c>
      <c r="AT239" s="155" t="s">
        <v>311</v>
      </c>
      <c r="AU239" s="155" t="s">
        <v>133</v>
      </c>
      <c r="AY239" s="14" t="s">
        <v>125</v>
      </c>
      <c r="BE239" s="156">
        <f t="shared" si="74"/>
        <v>0</v>
      </c>
      <c r="BF239" s="156">
        <f t="shared" si="75"/>
        <v>0</v>
      </c>
      <c r="BG239" s="156">
        <f t="shared" si="76"/>
        <v>0</v>
      </c>
      <c r="BH239" s="156">
        <f t="shared" si="77"/>
        <v>0</v>
      </c>
      <c r="BI239" s="156">
        <f t="shared" si="78"/>
        <v>0</v>
      </c>
      <c r="BJ239" s="14" t="s">
        <v>133</v>
      </c>
      <c r="BK239" s="156">
        <f t="shared" si="79"/>
        <v>0</v>
      </c>
      <c r="BL239" s="14" t="s">
        <v>182</v>
      </c>
      <c r="BM239" s="155" t="s">
        <v>844</v>
      </c>
    </row>
    <row r="240" spans="1:65" s="2" customFormat="1" ht="24.15" customHeight="1">
      <c r="A240" s="26"/>
      <c r="B240" s="144"/>
      <c r="C240" s="145" t="s">
        <v>845</v>
      </c>
      <c r="D240" s="145" t="s">
        <v>128</v>
      </c>
      <c r="E240" s="146" t="s">
        <v>846</v>
      </c>
      <c r="F240" s="147" t="s">
        <v>847</v>
      </c>
      <c r="G240" s="148" t="s">
        <v>723</v>
      </c>
      <c r="H240" s="149">
        <v>3.55</v>
      </c>
      <c r="I240" s="149"/>
      <c r="J240" s="149">
        <f t="shared" si="70"/>
        <v>0</v>
      </c>
      <c r="K240" s="150"/>
      <c r="L240" s="27"/>
      <c r="M240" s="151" t="s">
        <v>1</v>
      </c>
      <c r="N240" s="152" t="s">
        <v>35</v>
      </c>
      <c r="O240" s="153">
        <v>0</v>
      </c>
      <c r="P240" s="153">
        <f t="shared" si="71"/>
        <v>0</v>
      </c>
      <c r="Q240" s="153">
        <v>0</v>
      </c>
      <c r="R240" s="153">
        <f t="shared" si="72"/>
        <v>0</v>
      </c>
      <c r="S240" s="153">
        <v>0</v>
      </c>
      <c r="T240" s="154">
        <f t="shared" si="7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182</v>
      </c>
      <c r="AT240" s="155" t="s">
        <v>128</v>
      </c>
      <c r="AU240" s="155" t="s">
        <v>133</v>
      </c>
      <c r="AY240" s="14" t="s">
        <v>125</v>
      </c>
      <c r="BE240" s="156">
        <f t="shared" si="74"/>
        <v>0</v>
      </c>
      <c r="BF240" s="156">
        <f t="shared" si="75"/>
        <v>0</v>
      </c>
      <c r="BG240" s="156">
        <f t="shared" si="76"/>
        <v>0</v>
      </c>
      <c r="BH240" s="156">
        <f t="shared" si="77"/>
        <v>0</v>
      </c>
      <c r="BI240" s="156">
        <f t="shared" si="78"/>
        <v>0</v>
      </c>
      <c r="BJ240" s="14" t="s">
        <v>133</v>
      </c>
      <c r="BK240" s="156">
        <f t="shared" si="79"/>
        <v>0</v>
      </c>
      <c r="BL240" s="14" t="s">
        <v>182</v>
      </c>
      <c r="BM240" s="155" t="s">
        <v>848</v>
      </c>
    </row>
    <row r="241" spans="1:65" s="12" customFormat="1" ht="22.8" customHeight="1">
      <c r="B241" s="132"/>
      <c r="D241" s="133" t="s">
        <v>68</v>
      </c>
      <c r="E241" s="142" t="s">
        <v>849</v>
      </c>
      <c r="F241" s="142" t="s">
        <v>850</v>
      </c>
      <c r="J241" s="143">
        <f>BK241</f>
        <v>0</v>
      </c>
      <c r="L241" s="132"/>
      <c r="M241" s="136"/>
      <c r="N241" s="137"/>
      <c r="O241" s="137"/>
      <c r="P241" s="138">
        <f>SUM(P242:P243)</f>
        <v>46.967371000000007</v>
      </c>
      <c r="Q241" s="137"/>
      <c r="R241" s="138">
        <f>SUM(R242:R243)</f>
        <v>0.22584900000000002</v>
      </c>
      <c r="S241" s="137"/>
      <c r="T241" s="139">
        <f>SUM(T242:T243)</f>
        <v>0</v>
      </c>
      <c r="AR241" s="133" t="s">
        <v>133</v>
      </c>
      <c r="AT241" s="140" t="s">
        <v>68</v>
      </c>
      <c r="AU241" s="140" t="s">
        <v>77</v>
      </c>
      <c r="AY241" s="133" t="s">
        <v>125</v>
      </c>
      <c r="BK241" s="141">
        <f>SUM(BK242:BK243)</f>
        <v>0</v>
      </c>
    </row>
    <row r="242" spans="1:65" s="2" customFormat="1" ht="24.15" customHeight="1">
      <c r="A242" s="26"/>
      <c r="B242" s="144"/>
      <c r="C242" s="145" t="s">
        <v>851</v>
      </c>
      <c r="D242" s="145" t="s">
        <v>128</v>
      </c>
      <c r="E242" s="146" t="s">
        <v>852</v>
      </c>
      <c r="F242" s="147" t="s">
        <v>853</v>
      </c>
      <c r="G242" s="148" t="s">
        <v>193</v>
      </c>
      <c r="H242" s="149">
        <v>276.10000000000002</v>
      </c>
      <c r="I242" s="149"/>
      <c r="J242" s="149">
        <f>ROUND(I242*H242,2)</f>
        <v>0</v>
      </c>
      <c r="K242" s="150"/>
      <c r="L242" s="27"/>
      <c r="M242" s="151" t="s">
        <v>1</v>
      </c>
      <c r="N242" s="152" t="s">
        <v>35</v>
      </c>
      <c r="O242" s="153">
        <v>0.17011000000000001</v>
      </c>
      <c r="P242" s="153">
        <f>O242*H242</f>
        <v>46.967371000000007</v>
      </c>
      <c r="Q242" s="153">
        <v>1.0000000000000001E-5</v>
      </c>
      <c r="R242" s="153">
        <f>Q242*H242</f>
        <v>2.7610000000000004E-3</v>
      </c>
      <c r="S242" s="153">
        <v>0</v>
      </c>
      <c r="T242" s="154">
        <f>S242*H242</f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5" t="s">
        <v>182</v>
      </c>
      <c r="AT242" s="155" t="s">
        <v>128</v>
      </c>
      <c r="AU242" s="155" t="s">
        <v>133</v>
      </c>
      <c r="AY242" s="14" t="s">
        <v>125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4" t="s">
        <v>133</v>
      </c>
      <c r="BK242" s="156">
        <f>ROUND(I242*H242,2)</f>
        <v>0</v>
      </c>
      <c r="BL242" s="14" t="s">
        <v>182</v>
      </c>
      <c r="BM242" s="155" t="s">
        <v>854</v>
      </c>
    </row>
    <row r="243" spans="1:65" s="2" customFormat="1" ht="24.15" customHeight="1">
      <c r="A243" s="26"/>
      <c r="B243" s="144"/>
      <c r="C243" s="161" t="s">
        <v>855</v>
      </c>
      <c r="D243" s="161" t="s">
        <v>311</v>
      </c>
      <c r="E243" s="162" t="s">
        <v>856</v>
      </c>
      <c r="F243" s="163" t="s">
        <v>857</v>
      </c>
      <c r="G243" s="164" t="s">
        <v>193</v>
      </c>
      <c r="H243" s="165">
        <v>278.86</v>
      </c>
      <c r="I243" s="165"/>
      <c r="J243" s="165">
        <f>ROUND(I243*H243,2)</f>
        <v>0</v>
      </c>
      <c r="K243" s="166"/>
      <c r="L243" s="167"/>
      <c r="M243" s="168" t="s">
        <v>1</v>
      </c>
      <c r="N243" s="169" t="s">
        <v>35</v>
      </c>
      <c r="O243" s="153">
        <v>0</v>
      </c>
      <c r="P243" s="153">
        <f>O243*H243</f>
        <v>0</v>
      </c>
      <c r="Q243" s="153">
        <v>8.0000000000000004E-4</v>
      </c>
      <c r="R243" s="153">
        <f>Q243*H243</f>
        <v>0.22308800000000001</v>
      </c>
      <c r="S243" s="153">
        <v>0</v>
      </c>
      <c r="T243" s="154">
        <f>S243*H243</f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248</v>
      </c>
      <c r="AT243" s="155" t="s">
        <v>311</v>
      </c>
      <c r="AU243" s="155" t="s">
        <v>133</v>
      </c>
      <c r="AY243" s="14" t="s">
        <v>125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4" t="s">
        <v>133</v>
      </c>
      <c r="BK243" s="156">
        <f>ROUND(I243*H243,2)</f>
        <v>0</v>
      </c>
      <c r="BL243" s="14" t="s">
        <v>182</v>
      </c>
      <c r="BM243" s="155" t="s">
        <v>858</v>
      </c>
    </row>
    <row r="244" spans="1:65" s="12" customFormat="1" ht="22.8" customHeight="1">
      <c r="B244" s="132"/>
      <c r="D244" s="133" t="s">
        <v>68</v>
      </c>
      <c r="E244" s="142" t="s">
        <v>859</v>
      </c>
      <c r="F244" s="142" t="s">
        <v>860</v>
      </c>
      <c r="J244" s="143">
        <f>BK244</f>
        <v>0</v>
      </c>
      <c r="L244" s="132"/>
      <c r="M244" s="136"/>
      <c r="N244" s="137"/>
      <c r="O244" s="137"/>
      <c r="P244" s="138">
        <f>P245</f>
        <v>0.81414810000000004</v>
      </c>
      <c r="Q244" s="137"/>
      <c r="R244" s="138">
        <f>R245</f>
        <v>2.0092500000000003E-2</v>
      </c>
      <c r="S244" s="137"/>
      <c r="T244" s="139">
        <f>T245</f>
        <v>0</v>
      </c>
      <c r="AR244" s="133" t="s">
        <v>133</v>
      </c>
      <c r="AT244" s="140" t="s">
        <v>68</v>
      </c>
      <c r="AU244" s="140" t="s">
        <v>77</v>
      </c>
      <c r="AY244" s="133" t="s">
        <v>125</v>
      </c>
      <c r="BK244" s="141">
        <f>BK245</f>
        <v>0</v>
      </c>
    </row>
    <row r="245" spans="1:65" s="2" customFormat="1" ht="16.5" customHeight="1">
      <c r="A245" s="26"/>
      <c r="B245" s="144"/>
      <c r="C245" s="145" t="s">
        <v>861</v>
      </c>
      <c r="D245" s="145" t="s">
        <v>128</v>
      </c>
      <c r="E245" s="146" t="s">
        <v>862</v>
      </c>
      <c r="F245" s="147" t="s">
        <v>863</v>
      </c>
      <c r="G245" s="148" t="s">
        <v>131</v>
      </c>
      <c r="H245" s="149">
        <v>80.37</v>
      </c>
      <c r="I245" s="149"/>
      <c r="J245" s="149">
        <f>ROUND(I245*H245,2)</f>
        <v>0</v>
      </c>
      <c r="K245" s="150"/>
      <c r="L245" s="27"/>
      <c r="M245" s="151" t="s">
        <v>1</v>
      </c>
      <c r="N245" s="152" t="s">
        <v>35</v>
      </c>
      <c r="O245" s="153">
        <v>1.013E-2</v>
      </c>
      <c r="P245" s="153">
        <f>O245*H245</f>
        <v>0.81414810000000004</v>
      </c>
      <c r="Q245" s="153">
        <v>2.5000000000000001E-4</v>
      </c>
      <c r="R245" s="153">
        <f>Q245*H245</f>
        <v>2.0092500000000003E-2</v>
      </c>
      <c r="S245" s="153">
        <v>0</v>
      </c>
      <c r="T245" s="154">
        <f>S245*H245</f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5" t="s">
        <v>182</v>
      </c>
      <c r="AT245" s="155" t="s">
        <v>128</v>
      </c>
      <c r="AU245" s="155" t="s">
        <v>133</v>
      </c>
      <c r="AY245" s="14" t="s">
        <v>125</v>
      </c>
      <c r="BE245" s="156">
        <f>IF(N245="základná",J245,0)</f>
        <v>0</v>
      </c>
      <c r="BF245" s="156">
        <f>IF(N245="znížená",J245,0)</f>
        <v>0</v>
      </c>
      <c r="BG245" s="156">
        <f>IF(N245="zákl. prenesená",J245,0)</f>
        <v>0</v>
      </c>
      <c r="BH245" s="156">
        <f>IF(N245="zníž. prenesená",J245,0)</f>
        <v>0</v>
      </c>
      <c r="BI245" s="156">
        <f>IF(N245="nulová",J245,0)</f>
        <v>0</v>
      </c>
      <c r="BJ245" s="14" t="s">
        <v>133</v>
      </c>
      <c r="BK245" s="156">
        <f>ROUND(I245*H245,2)</f>
        <v>0</v>
      </c>
      <c r="BL245" s="14" t="s">
        <v>182</v>
      </c>
      <c r="BM245" s="155" t="s">
        <v>864</v>
      </c>
    </row>
    <row r="246" spans="1:65" s="12" customFormat="1" ht="22.8" customHeight="1">
      <c r="B246" s="132"/>
      <c r="D246" s="133" t="s">
        <v>68</v>
      </c>
      <c r="E246" s="142" t="s">
        <v>865</v>
      </c>
      <c r="F246" s="142" t="s">
        <v>866</v>
      </c>
      <c r="J246" s="143">
        <f>BK246</f>
        <v>0</v>
      </c>
      <c r="L246" s="132"/>
      <c r="M246" s="136"/>
      <c r="N246" s="137"/>
      <c r="O246" s="137"/>
      <c r="P246" s="138">
        <f>SUM(P247:P251)</f>
        <v>113.358574</v>
      </c>
      <c r="Q246" s="137"/>
      <c r="R246" s="138">
        <f>SUM(R247:R251)</f>
        <v>3.2103010000000012</v>
      </c>
      <c r="S246" s="137"/>
      <c r="T246" s="139">
        <f>SUM(T247:T251)</f>
        <v>0</v>
      </c>
      <c r="AR246" s="133" t="s">
        <v>133</v>
      </c>
      <c r="AT246" s="140" t="s">
        <v>68</v>
      </c>
      <c r="AU246" s="140" t="s">
        <v>77</v>
      </c>
      <c r="AY246" s="133" t="s">
        <v>125</v>
      </c>
      <c r="BK246" s="141">
        <f>SUM(BK247:BK251)</f>
        <v>0</v>
      </c>
    </row>
    <row r="247" spans="1:65" s="2" customFormat="1" ht="24.15" customHeight="1">
      <c r="A247" s="26"/>
      <c r="B247" s="144"/>
      <c r="C247" s="145" t="s">
        <v>867</v>
      </c>
      <c r="D247" s="145" t="s">
        <v>128</v>
      </c>
      <c r="E247" s="146" t="s">
        <v>868</v>
      </c>
      <c r="F247" s="147" t="s">
        <v>869</v>
      </c>
      <c r="G247" s="148" t="s">
        <v>131</v>
      </c>
      <c r="H247" s="149">
        <v>125.1</v>
      </c>
      <c r="I247" s="149"/>
      <c r="J247" s="149">
        <f>ROUND(I247*H247,2)</f>
        <v>0</v>
      </c>
      <c r="K247" s="150"/>
      <c r="L247" s="27"/>
      <c r="M247" s="151" t="s">
        <v>1</v>
      </c>
      <c r="N247" s="152" t="s">
        <v>35</v>
      </c>
      <c r="O247" s="153">
        <v>0.85170000000000001</v>
      </c>
      <c r="P247" s="153">
        <f>O247*H247</f>
        <v>106.54767</v>
      </c>
      <c r="Q247" s="153">
        <v>3.2000000000000002E-3</v>
      </c>
      <c r="R247" s="153">
        <f>Q247*H247</f>
        <v>0.40032000000000001</v>
      </c>
      <c r="S247" s="153">
        <v>0</v>
      </c>
      <c r="T247" s="154">
        <f>S247*H247</f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5" t="s">
        <v>182</v>
      </c>
      <c r="AT247" s="155" t="s">
        <v>128</v>
      </c>
      <c r="AU247" s="155" t="s">
        <v>133</v>
      </c>
      <c r="AY247" s="14" t="s">
        <v>125</v>
      </c>
      <c r="BE247" s="156">
        <f>IF(N247="základná",J247,0)</f>
        <v>0</v>
      </c>
      <c r="BF247" s="156">
        <f>IF(N247="znížená",J247,0)</f>
        <v>0</v>
      </c>
      <c r="BG247" s="156">
        <f>IF(N247="zákl. prenesená",J247,0)</f>
        <v>0</v>
      </c>
      <c r="BH247" s="156">
        <f>IF(N247="zníž. prenesená",J247,0)</f>
        <v>0</v>
      </c>
      <c r="BI247" s="156">
        <f>IF(N247="nulová",J247,0)</f>
        <v>0</v>
      </c>
      <c r="BJ247" s="14" t="s">
        <v>133</v>
      </c>
      <c r="BK247" s="156">
        <f>ROUND(I247*H247,2)</f>
        <v>0</v>
      </c>
      <c r="BL247" s="14" t="s">
        <v>182</v>
      </c>
      <c r="BM247" s="155" t="s">
        <v>870</v>
      </c>
    </row>
    <row r="248" spans="1:65" s="2" customFormat="1" ht="24.15" customHeight="1">
      <c r="A248" s="26"/>
      <c r="B248" s="144"/>
      <c r="C248" s="161" t="s">
        <v>871</v>
      </c>
      <c r="D248" s="161" t="s">
        <v>311</v>
      </c>
      <c r="E248" s="162" t="s">
        <v>872</v>
      </c>
      <c r="F248" s="163" t="s">
        <v>873</v>
      </c>
      <c r="G248" s="164" t="s">
        <v>131</v>
      </c>
      <c r="H248" s="165">
        <v>132.61000000000001</v>
      </c>
      <c r="I248" s="165"/>
      <c r="J248" s="165">
        <f>ROUND(I248*H248,2)</f>
        <v>0</v>
      </c>
      <c r="K248" s="166"/>
      <c r="L248" s="167"/>
      <c r="M248" s="168" t="s">
        <v>1</v>
      </c>
      <c r="N248" s="169" t="s">
        <v>35</v>
      </c>
      <c r="O248" s="153">
        <v>0</v>
      </c>
      <c r="P248" s="153">
        <f>O248*H248</f>
        <v>0</v>
      </c>
      <c r="Q248" s="153">
        <v>2.1000000000000001E-2</v>
      </c>
      <c r="R248" s="153">
        <f>Q248*H248</f>
        <v>2.7848100000000007</v>
      </c>
      <c r="S248" s="153">
        <v>0</v>
      </c>
      <c r="T248" s="154">
        <f>S248*H248</f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5" t="s">
        <v>248</v>
      </c>
      <c r="AT248" s="155" t="s">
        <v>311</v>
      </c>
      <c r="AU248" s="155" t="s">
        <v>133</v>
      </c>
      <c r="AY248" s="14" t="s">
        <v>125</v>
      </c>
      <c r="BE248" s="156">
        <f>IF(N248="základná",J248,0)</f>
        <v>0</v>
      </c>
      <c r="BF248" s="156">
        <f>IF(N248="znížená",J248,0)</f>
        <v>0</v>
      </c>
      <c r="BG248" s="156">
        <f>IF(N248="zákl. prenesená",J248,0)</f>
        <v>0</v>
      </c>
      <c r="BH248" s="156">
        <f>IF(N248="zníž. prenesená",J248,0)</f>
        <v>0</v>
      </c>
      <c r="BI248" s="156">
        <f>IF(N248="nulová",J248,0)</f>
        <v>0</v>
      </c>
      <c r="BJ248" s="14" t="s">
        <v>133</v>
      </c>
      <c r="BK248" s="156">
        <f>ROUND(I248*H248,2)</f>
        <v>0</v>
      </c>
      <c r="BL248" s="14" t="s">
        <v>182</v>
      </c>
      <c r="BM248" s="155" t="s">
        <v>874</v>
      </c>
    </row>
    <row r="249" spans="1:65" s="2" customFormat="1" ht="24.15" customHeight="1">
      <c r="A249" s="26"/>
      <c r="B249" s="144"/>
      <c r="C249" s="145" t="s">
        <v>875</v>
      </c>
      <c r="D249" s="145" t="s">
        <v>128</v>
      </c>
      <c r="E249" s="146" t="s">
        <v>876</v>
      </c>
      <c r="F249" s="147" t="s">
        <v>877</v>
      </c>
      <c r="G249" s="148" t="s">
        <v>193</v>
      </c>
      <c r="H249" s="149">
        <v>44.9</v>
      </c>
      <c r="I249" s="149"/>
      <c r="J249" s="149">
        <f>ROUND(I249*H249,2)</f>
        <v>0</v>
      </c>
      <c r="K249" s="150"/>
      <c r="L249" s="27"/>
      <c r="M249" s="151" t="s">
        <v>1</v>
      </c>
      <c r="N249" s="152" t="s">
        <v>35</v>
      </c>
      <c r="O249" s="153">
        <v>3.7159999999999999E-2</v>
      </c>
      <c r="P249" s="153">
        <f>O249*H249</f>
        <v>1.6684839999999999</v>
      </c>
      <c r="Q249" s="153">
        <v>5.0000000000000001E-4</v>
      </c>
      <c r="R249" s="153">
        <f>Q249*H249</f>
        <v>2.2450000000000001E-2</v>
      </c>
      <c r="S249" s="153">
        <v>0</v>
      </c>
      <c r="T249" s="154">
        <f>S249*H249</f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5" t="s">
        <v>182</v>
      </c>
      <c r="AT249" s="155" t="s">
        <v>128</v>
      </c>
      <c r="AU249" s="155" t="s">
        <v>133</v>
      </c>
      <c r="AY249" s="14" t="s">
        <v>125</v>
      </c>
      <c r="BE249" s="156">
        <f>IF(N249="základná",J249,0)</f>
        <v>0</v>
      </c>
      <c r="BF249" s="156">
        <f>IF(N249="znížená",J249,0)</f>
        <v>0</v>
      </c>
      <c r="BG249" s="156">
        <f>IF(N249="zákl. prenesená",J249,0)</f>
        <v>0</v>
      </c>
      <c r="BH249" s="156">
        <f>IF(N249="zníž. prenesená",J249,0)</f>
        <v>0</v>
      </c>
      <c r="BI249" s="156">
        <f>IF(N249="nulová",J249,0)</f>
        <v>0</v>
      </c>
      <c r="BJ249" s="14" t="s">
        <v>133</v>
      </c>
      <c r="BK249" s="156">
        <f>ROUND(I249*H249,2)</f>
        <v>0</v>
      </c>
      <c r="BL249" s="14" t="s">
        <v>182</v>
      </c>
      <c r="BM249" s="155" t="s">
        <v>878</v>
      </c>
    </row>
    <row r="250" spans="1:65" s="2" customFormat="1" ht="24.15" customHeight="1">
      <c r="A250" s="26"/>
      <c r="B250" s="144"/>
      <c r="C250" s="161" t="s">
        <v>879</v>
      </c>
      <c r="D250" s="161" t="s">
        <v>311</v>
      </c>
      <c r="E250" s="162" t="s">
        <v>880</v>
      </c>
      <c r="F250" s="163" t="s">
        <v>881</v>
      </c>
      <c r="G250" s="164" t="s">
        <v>193</v>
      </c>
      <c r="H250" s="165">
        <v>45.35</v>
      </c>
      <c r="I250" s="165"/>
      <c r="J250" s="165">
        <f>ROUND(I250*H250,2)</f>
        <v>0</v>
      </c>
      <c r="K250" s="166"/>
      <c r="L250" s="167"/>
      <c r="M250" s="168" t="s">
        <v>1</v>
      </c>
      <c r="N250" s="169" t="s">
        <v>35</v>
      </c>
      <c r="O250" s="153">
        <v>0</v>
      </c>
      <c r="P250" s="153">
        <f>O250*H250</f>
        <v>0</v>
      </c>
      <c r="Q250" s="153">
        <v>6.0000000000000002E-5</v>
      </c>
      <c r="R250" s="153">
        <f>Q250*H250</f>
        <v>2.7210000000000003E-3</v>
      </c>
      <c r="S250" s="153">
        <v>0</v>
      </c>
      <c r="T250" s="154">
        <f>S250*H250</f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5" t="s">
        <v>248</v>
      </c>
      <c r="AT250" s="155" t="s">
        <v>311</v>
      </c>
      <c r="AU250" s="155" t="s">
        <v>133</v>
      </c>
      <c r="AY250" s="14" t="s">
        <v>125</v>
      </c>
      <c r="BE250" s="156">
        <f>IF(N250="základná",J250,0)</f>
        <v>0</v>
      </c>
      <c r="BF250" s="156">
        <f>IF(N250="znížená",J250,0)</f>
        <v>0</v>
      </c>
      <c r="BG250" s="156">
        <f>IF(N250="zákl. prenesená",J250,0)</f>
        <v>0</v>
      </c>
      <c r="BH250" s="156">
        <f>IF(N250="zníž. prenesená",J250,0)</f>
        <v>0</v>
      </c>
      <c r="BI250" s="156">
        <f>IF(N250="nulová",J250,0)</f>
        <v>0</v>
      </c>
      <c r="BJ250" s="14" t="s">
        <v>133</v>
      </c>
      <c r="BK250" s="156">
        <f>ROUND(I250*H250,2)</f>
        <v>0</v>
      </c>
      <c r="BL250" s="14" t="s">
        <v>182</v>
      </c>
      <c r="BM250" s="155" t="s">
        <v>882</v>
      </c>
    </row>
    <row r="251" spans="1:65" s="2" customFormat="1" ht="24.15" customHeight="1">
      <c r="A251" s="26"/>
      <c r="B251" s="144"/>
      <c r="C251" s="145" t="s">
        <v>256</v>
      </c>
      <c r="D251" s="145" t="s">
        <v>128</v>
      </c>
      <c r="E251" s="146" t="s">
        <v>883</v>
      </c>
      <c r="F251" s="147" t="s">
        <v>884</v>
      </c>
      <c r="G251" s="148" t="s">
        <v>230</v>
      </c>
      <c r="H251" s="149">
        <v>3.21</v>
      </c>
      <c r="I251" s="149"/>
      <c r="J251" s="149">
        <f>ROUND(I251*H251,2)</f>
        <v>0</v>
      </c>
      <c r="K251" s="150"/>
      <c r="L251" s="27"/>
      <c r="M251" s="151" t="s">
        <v>1</v>
      </c>
      <c r="N251" s="152" t="s">
        <v>35</v>
      </c>
      <c r="O251" s="153">
        <v>1.6020000000000001</v>
      </c>
      <c r="P251" s="153">
        <f>O251*H251</f>
        <v>5.1424200000000004</v>
      </c>
      <c r="Q251" s="153">
        <v>0</v>
      </c>
      <c r="R251" s="153">
        <f>Q251*H251</f>
        <v>0</v>
      </c>
      <c r="S251" s="153">
        <v>0</v>
      </c>
      <c r="T251" s="154">
        <f>S251*H251</f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5" t="s">
        <v>182</v>
      </c>
      <c r="AT251" s="155" t="s">
        <v>128</v>
      </c>
      <c r="AU251" s="155" t="s">
        <v>133</v>
      </c>
      <c r="AY251" s="14" t="s">
        <v>125</v>
      </c>
      <c r="BE251" s="156">
        <f>IF(N251="základná",J251,0)</f>
        <v>0</v>
      </c>
      <c r="BF251" s="156">
        <f>IF(N251="znížená",J251,0)</f>
        <v>0</v>
      </c>
      <c r="BG251" s="156">
        <f>IF(N251="zákl. prenesená",J251,0)</f>
        <v>0</v>
      </c>
      <c r="BH251" s="156">
        <f>IF(N251="zníž. prenesená",J251,0)</f>
        <v>0</v>
      </c>
      <c r="BI251" s="156">
        <f>IF(N251="nulová",J251,0)</f>
        <v>0</v>
      </c>
      <c r="BJ251" s="14" t="s">
        <v>133</v>
      </c>
      <c r="BK251" s="156">
        <f>ROUND(I251*H251,2)</f>
        <v>0</v>
      </c>
      <c r="BL251" s="14" t="s">
        <v>182</v>
      </c>
      <c r="BM251" s="155" t="s">
        <v>885</v>
      </c>
    </row>
    <row r="252" spans="1:65" s="12" customFormat="1" ht="22.8" customHeight="1">
      <c r="B252" s="132"/>
      <c r="D252" s="133" t="s">
        <v>68</v>
      </c>
      <c r="E252" s="142" t="s">
        <v>886</v>
      </c>
      <c r="F252" s="142" t="s">
        <v>887</v>
      </c>
      <c r="J252" s="143">
        <f>BK252</f>
        <v>0</v>
      </c>
      <c r="L252" s="132"/>
      <c r="M252" s="136"/>
      <c r="N252" s="137"/>
      <c r="O252" s="137"/>
      <c r="P252" s="138">
        <f>SUM(P253:P255)</f>
        <v>29.233562000000003</v>
      </c>
      <c r="Q252" s="137"/>
      <c r="R252" s="138">
        <f>SUM(R253:R255)</f>
        <v>3.1104000000000003E-2</v>
      </c>
      <c r="S252" s="137"/>
      <c r="T252" s="139">
        <f>SUM(T253:T255)</f>
        <v>0</v>
      </c>
      <c r="AR252" s="133" t="s">
        <v>133</v>
      </c>
      <c r="AT252" s="140" t="s">
        <v>68</v>
      </c>
      <c r="AU252" s="140" t="s">
        <v>77</v>
      </c>
      <c r="AY252" s="133" t="s">
        <v>125</v>
      </c>
      <c r="BK252" s="141">
        <f>SUM(BK253:BK255)</f>
        <v>0</v>
      </c>
    </row>
    <row r="253" spans="1:65" s="2" customFormat="1" ht="24.15" customHeight="1">
      <c r="A253" s="26"/>
      <c r="B253" s="144"/>
      <c r="C253" s="145" t="s">
        <v>888</v>
      </c>
      <c r="D253" s="145" t="s">
        <v>128</v>
      </c>
      <c r="E253" s="146" t="s">
        <v>889</v>
      </c>
      <c r="F253" s="147" t="s">
        <v>890</v>
      </c>
      <c r="G253" s="148" t="s">
        <v>131</v>
      </c>
      <c r="H253" s="149">
        <v>61.4</v>
      </c>
      <c r="I253" s="149"/>
      <c r="J253" s="149">
        <f>ROUND(I253*H253,2)</f>
        <v>0</v>
      </c>
      <c r="K253" s="150"/>
      <c r="L253" s="27"/>
      <c r="M253" s="151" t="s">
        <v>1</v>
      </c>
      <c r="N253" s="152" t="s">
        <v>35</v>
      </c>
      <c r="O253" s="153">
        <v>0.26529000000000003</v>
      </c>
      <c r="P253" s="153">
        <f>O253*H253</f>
        <v>16.288806000000001</v>
      </c>
      <c r="Q253" s="153">
        <v>1.6000000000000001E-4</v>
      </c>
      <c r="R253" s="153">
        <f>Q253*H253</f>
        <v>9.8240000000000011E-3</v>
      </c>
      <c r="S253" s="153">
        <v>0</v>
      </c>
      <c r="T253" s="154">
        <f>S253*H253</f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5" t="s">
        <v>182</v>
      </c>
      <c r="AT253" s="155" t="s">
        <v>128</v>
      </c>
      <c r="AU253" s="155" t="s">
        <v>133</v>
      </c>
      <c r="AY253" s="14" t="s">
        <v>125</v>
      </c>
      <c r="BE253" s="156">
        <f>IF(N253="základná",J253,0)</f>
        <v>0</v>
      </c>
      <c r="BF253" s="156">
        <f>IF(N253="znížená",J253,0)</f>
        <v>0</v>
      </c>
      <c r="BG253" s="156">
        <f>IF(N253="zákl. prenesená",J253,0)</f>
        <v>0</v>
      </c>
      <c r="BH253" s="156">
        <f>IF(N253="zníž. prenesená",J253,0)</f>
        <v>0</v>
      </c>
      <c r="BI253" s="156">
        <f>IF(N253="nulová",J253,0)</f>
        <v>0</v>
      </c>
      <c r="BJ253" s="14" t="s">
        <v>133</v>
      </c>
      <c r="BK253" s="156">
        <f>ROUND(I253*H253,2)</f>
        <v>0</v>
      </c>
      <c r="BL253" s="14" t="s">
        <v>182</v>
      </c>
      <c r="BM253" s="155" t="s">
        <v>891</v>
      </c>
    </row>
    <row r="254" spans="1:65" s="2" customFormat="1" ht="24.15" customHeight="1">
      <c r="A254" s="26"/>
      <c r="B254" s="144"/>
      <c r="C254" s="145" t="s">
        <v>892</v>
      </c>
      <c r="D254" s="145" t="s">
        <v>128</v>
      </c>
      <c r="E254" s="146" t="s">
        <v>893</v>
      </c>
      <c r="F254" s="147" t="s">
        <v>894</v>
      </c>
      <c r="G254" s="148" t="s">
        <v>131</v>
      </c>
      <c r="H254" s="149">
        <v>61.4</v>
      </c>
      <c r="I254" s="149"/>
      <c r="J254" s="149">
        <f>ROUND(I254*H254,2)</f>
        <v>0</v>
      </c>
      <c r="K254" s="150"/>
      <c r="L254" s="27"/>
      <c r="M254" s="151" t="s">
        <v>1</v>
      </c>
      <c r="N254" s="152" t="s">
        <v>35</v>
      </c>
      <c r="O254" s="153">
        <v>0.14813999999999999</v>
      </c>
      <c r="P254" s="153">
        <f>O254*H254</f>
        <v>9.095796</v>
      </c>
      <c r="Q254" s="153">
        <v>8.0000000000000007E-5</v>
      </c>
      <c r="R254" s="153">
        <f>Q254*H254</f>
        <v>4.9120000000000006E-3</v>
      </c>
      <c r="S254" s="153">
        <v>0</v>
      </c>
      <c r="T254" s="154">
        <f>S254*H254</f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5" t="s">
        <v>182</v>
      </c>
      <c r="AT254" s="155" t="s">
        <v>128</v>
      </c>
      <c r="AU254" s="155" t="s">
        <v>133</v>
      </c>
      <c r="AY254" s="14" t="s">
        <v>125</v>
      </c>
      <c r="BE254" s="156">
        <f>IF(N254="základná",J254,0)</f>
        <v>0</v>
      </c>
      <c r="BF254" s="156">
        <f>IF(N254="znížená",J254,0)</f>
        <v>0</v>
      </c>
      <c r="BG254" s="156">
        <f>IF(N254="zákl. prenesená",J254,0)</f>
        <v>0</v>
      </c>
      <c r="BH254" s="156">
        <f>IF(N254="zníž. prenesená",J254,0)</f>
        <v>0</v>
      </c>
      <c r="BI254" s="156">
        <f>IF(N254="nulová",J254,0)</f>
        <v>0</v>
      </c>
      <c r="BJ254" s="14" t="s">
        <v>133</v>
      </c>
      <c r="BK254" s="156">
        <f>ROUND(I254*H254,2)</f>
        <v>0</v>
      </c>
      <c r="BL254" s="14" t="s">
        <v>182</v>
      </c>
      <c r="BM254" s="155" t="s">
        <v>895</v>
      </c>
    </row>
    <row r="255" spans="1:65" s="2" customFormat="1" ht="33" customHeight="1">
      <c r="A255" s="26"/>
      <c r="B255" s="144"/>
      <c r="C255" s="145" t="s">
        <v>896</v>
      </c>
      <c r="D255" s="145" t="s">
        <v>128</v>
      </c>
      <c r="E255" s="146" t="s">
        <v>897</v>
      </c>
      <c r="F255" s="147" t="s">
        <v>898</v>
      </c>
      <c r="G255" s="148" t="s">
        <v>131</v>
      </c>
      <c r="H255" s="149">
        <v>49.6</v>
      </c>
      <c r="I255" s="149"/>
      <c r="J255" s="149">
        <f>ROUND(I255*H255,2)</f>
        <v>0</v>
      </c>
      <c r="K255" s="150"/>
      <c r="L255" s="27"/>
      <c r="M255" s="151" t="s">
        <v>1</v>
      </c>
      <c r="N255" s="152" t="s">
        <v>35</v>
      </c>
      <c r="O255" s="153">
        <v>7.7600000000000002E-2</v>
      </c>
      <c r="P255" s="153">
        <f>O255*H255</f>
        <v>3.8489600000000004</v>
      </c>
      <c r="Q255" s="153">
        <v>3.3E-4</v>
      </c>
      <c r="R255" s="153">
        <f>Q255*H255</f>
        <v>1.6368000000000001E-2</v>
      </c>
      <c r="S255" s="153">
        <v>0</v>
      </c>
      <c r="T255" s="154">
        <f>S255*H255</f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5" t="s">
        <v>182</v>
      </c>
      <c r="AT255" s="155" t="s">
        <v>128</v>
      </c>
      <c r="AU255" s="155" t="s">
        <v>133</v>
      </c>
      <c r="AY255" s="14" t="s">
        <v>125</v>
      </c>
      <c r="BE255" s="156">
        <f>IF(N255="základná",J255,0)</f>
        <v>0</v>
      </c>
      <c r="BF255" s="156">
        <f>IF(N255="znížená",J255,0)</f>
        <v>0</v>
      </c>
      <c r="BG255" s="156">
        <f>IF(N255="zákl. prenesená",J255,0)</f>
        <v>0</v>
      </c>
      <c r="BH255" s="156">
        <f>IF(N255="zníž. prenesená",J255,0)</f>
        <v>0</v>
      </c>
      <c r="BI255" s="156">
        <f>IF(N255="nulová",J255,0)</f>
        <v>0</v>
      </c>
      <c r="BJ255" s="14" t="s">
        <v>133</v>
      </c>
      <c r="BK255" s="156">
        <f>ROUND(I255*H255,2)</f>
        <v>0</v>
      </c>
      <c r="BL255" s="14" t="s">
        <v>182</v>
      </c>
      <c r="BM255" s="155" t="s">
        <v>899</v>
      </c>
    </row>
    <row r="256" spans="1:65" s="12" customFormat="1" ht="22.8" customHeight="1">
      <c r="B256" s="132"/>
      <c r="D256" s="133" t="s">
        <v>68</v>
      </c>
      <c r="E256" s="142" t="s">
        <v>900</v>
      </c>
      <c r="F256" s="142" t="s">
        <v>901</v>
      </c>
      <c r="J256" s="143">
        <f>BK256</f>
        <v>0</v>
      </c>
      <c r="L256" s="132"/>
      <c r="M256" s="136"/>
      <c r="N256" s="137"/>
      <c r="O256" s="137"/>
      <c r="P256" s="138">
        <f>SUM(P257:P259)</f>
        <v>220.42694799999998</v>
      </c>
      <c r="Q256" s="137"/>
      <c r="R256" s="138">
        <f>SUM(R257:R259)</f>
        <v>0.77041199999999999</v>
      </c>
      <c r="S256" s="137"/>
      <c r="T256" s="139">
        <f>SUM(T257:T259)</f>
        <v>0.39887999999999996</v>
      </c>
      <c r="AR256" s="133" t="s">
        <v>133</v>
      </c>
      <c r="AT256" s="140" t="s">
        <v>68</v>
      </c>
      <c r="AU256" s="140" t="s">
        <v>77</v>
      </c>
      <c r="AY256" s="133" t="s">
        <v>125</v>
      </c>
      <c r="BK256" s="141">
        <f>SUM(BK257:BK259)</f>
        <v>0</v>
      </c>
    </row>
    <row r="257" spans="1:65" s="2" customFormat="1" ht="24.15" customHeight="1">
      <c r="A257" s="26"/>
      <c r="B257" s="144"/>
      <c r="C257" s="145" t="s">
        <v>902</v>
      </c>
      <c r="D257" s="145" t="s">
        <v>128</v>
      </c>
      <c r="E257" s="146" t="s">
        <v>903</v>
      </c>
      <c r="F257" s="147" t="s">
        <v>904</v>
      </c>
      <c r="G257" s="148" t="s">
        <v>131</v>
      </c>
      <c r="H257" s="149">
        <v>1329.6</v>
      </c>
      <c r="I257" s="149"/>
      <c r="J257" s="149">
        <f>ROUND(I257*H257,2)</f>
        <v>0</v>
      </c>
      <c r="K257" s="150"/>
      <c r="L257" s="27"/>
      <c r="M257" s="151" t="s">
        <v>1</v>
      </c>
      <c r="N257" s="152" t="s">
        <v>35</v>
      </c>
      <c r="O257" s="153">
        <v>5.8000000000000003E-2</v>
      </c>
      <c r="P257" s="153">
        <f>O257*H257</f>
        <v>77.116799999999998</v>
      </c>
      <c r="Q257" s="153">
        <v>0</v>
      </c>
      <c r="R257" s="153">
        <f>Q257*H257</f>
        <v>0</v>
      </c>
      <c r="S257" s="153">
        <v>2.9999999999999997E-4</v>
      </c>
      <c r="T257" s="154">
        <f>S257*H257</f>
        <v>0.39887999999999996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5" t="s">
        <v>182</v>
      </c>
      <c r="AT257" s="155" t="s">
        <v>128</v>
      </c>
      <c r="AU257" s="155" t="s">
        <v>133</v>
      </c>
      <c r="AY257" s="14" t="s">
        <v>125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4" t="s">
        <v>133</v>
      </c>
      <c r="BK257" s="156">
        <f>ROUND(I257*H257,2)</f>
        <v>0</v>
      </c>
      <c r="BL257" s="14" t="s">
        <v>182</v>
      </c>
      <c r="BM257" s="155" t="s">
        <v>905</v>
      </c>
    </row>
    <row r="258" spans="1:65" s="2" customFormat="1" ht="37.799999999999997" customHeight="1">
      <c r="A258" s="26"/>
      <c r="B258" s="144"/>
      <c r="C258" s="145" t="s">
        <v>906</v>
      </c>
      <c r="D258" s="145" t="s">
        <v>128</v>
      </c>
      <c r="E258" s="146" t="s">
        <v>907</v>
      </c>
      <c r="F258" s="147" t="s">
        <v>908</v>
      </c>
      <c r="G258" s="148" t="s">
        <v>131</v>
      </c>
      <c r="H258" s="149">
        <v>1351.6</v>
      </c>
      <c r="I258" s="149"/>
      <c r="J258" s="149">
        <f>ROUND(I258*H258,2)</f>
        <v>0</v>
      </c>
      <c r="K258" s="150"/>
      <c r="L258" s="27"/>
      <c r="M258" s="151" t="s">
        <v>1</v>
      </c>
      <c r="N258" s="152" t="s">
        <v>35</v>
      </c>
      <c r="O258" s="153">
        <v>5.2420000000000001E-2</v>
      </c>
      <c r="P258" s="153">
        <f>O258*H258</f>
        <v>70.850871999999995</v>
      </c>
      <c r="Q258" s="153">
        <v>2.3000000000000001E-4</v>
      </c>
      <c r="R258" s="153">
        <f>Q258*H258</f>
        <v>0.31086799999999998</v>
      </c>
      <c r="S258" s="153">
        <v>0</v>
      </c>
      <c r="T258" s="154">
        <f>S258*H258</f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5" t="s">
        <v>182</v>
      </c>
      <c r="AT258" s="155" t="s">
        <v>128</v>
      </c>
      <c r="AU258" s="155" t="s">
        <v>133</v>
      </c>
      <c r="AY258" s="14" t="s">
        <v>125</v>
      </c>
      <c r="BE258" s="156">
        <f>IF(N258="základná",J258,0)</f>
        <v>0</v>
      </c>
      <c r="BF258" s="156">
        <f>IF(N258="znížená",J258,0)</f>
        <v>0</v>
      </c>
      <c r="BG258" s="156">
        <f>IF(N258="zákl. prenesená",J258,0)</f>
        <v>0</v>
      </c>
      <c r="BH258" s="156">
        <f>IF(N258="zníž. prenesená",J258,0)</f>
        <v>0</v>
      </c>
      <c r="BI258" s="156">
        <f>IF(N258="nulová",J258,0)</f>
        <v>0</v>
      </c>
      <c r="BJ258" s="14" t="s">
        <v>133</v>
      </c>
      <c r="BK258" s="156">
        <f>ROUND(I258*H258,2)</f>
        <v>0</v>
      </c>
      <c r="BL258" s="14" t="s">
        <v>182</v>
      </c>
      <c r="BM258" s="155" t="s">
        <v>909</v>
      </c>
    </row>
    <row r="259" spans="1:65" s="2" customFormat="1" ht="37.799999999999997" customHeight="1">
      <c r="A259" s="26"/>
      <c r="B259" s="144"/>
      <c r="C259" s="145" t="s">
        <v>910</v>
      </c>
      <c r="D259" s="145" t="s">
        <v>128</v>
      </c>
      <c r="E259" s="146" t="s">
        <v>911</v>
      </c>
      <c r="F259" s="147" t="s">
        <v>912</v>
      </c>
      <c r="G259" s="148" t="s">
        <v>131</v>
      </c>
      <c r="H259" s="149">
        <v>1351.6</v>
      </c>
      <c r="I259" s="149"/>
      <c r="J259" s="149">
        <f>ROUND(I259*H259,2)</f>
        <v>0</v>
      </c>
      <c r="K259" s="150"/>
      <c r="L259" s="27"/>
      <c r="M259" s="157" t="s">
        <v>1</v>
      </c>
      <c r="N259" s="158" t="s">
        <v>35</v>
      </c>
      <c r="O259" s="159">
        <v>5.3609999999999998E-2</v>
      </c>
      <c r="P259" s="159">
        <f>O259*H259</f>
        <v>72.459275999999988</v>
      </c>
      <c r="Q259" s="159">
        <v>3.4000000000000002E-4</v>
      </c>
      <c r="R259" s="159">
        <f>Q259*H259</f>
        <v>0.45954400000000001</v>
      </c>
      <c r="S259" s="159">
        <v>0</v>
      </c>
      <c r="T259" s="160">
        <f>S259*H259</f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5" t="s">
        <v>182</v>
      </c>
      <c r="AT259" s="155" t="s">
        <v>128</v>
      </c>
      <c r="AU259" s="155" t="s">
        <v>133</v>
      </c>
      <c r="AY259" s="14" t="s">
        <v>125</v>
      </c>
      <c r="BE259" s="156">
        <f>IF(N259="základná",J259,0)</f>
        <v>0</v>
      </c>
      <c r="BF259" s="156">
        <f>IF(N259="znížená",J259,0)</f>
        <v>0</v>
      </c>
      <c r="BG259" s="156">
        <f>IF(N259="zákl. prenesená",J259,0)</f>
        <v>0</v>
      </c>
      <c r="BH259" s="156">
        <f>IF(N259="zníž. prenesená",J259,0)</f>
        <v>0</v>
      </c>
      <c r="BI259" s="156">
        <f>IF(N259="nulová",J259,0)</f>
        <v>0</v>
      </c>
      <c r="BJ259" s="14" t="s">
        <v>133</v>
      </c>
      <c r="BK259" s="156">
        <f>ROUND(I259*H259,2)</f>
        <v>0</v>
      </c>
      <c r="BL259" s="14" t="s">
        <v>182</v>
      </c>
      <c r="BM259" s="155" t="s">
        <v>913</v>
      </c>
    </row>
    <row r="260" spans="1:65" s="2" customFormat="1" ht="6.9" customHeight="1">
      <c r="A260" s="26"/>
      <c r="B260" s="44"/>
      <c r="C260" s="45"/>
      <c r="D260" s="45"/>
      <c r="E260" s="45"/>
      <c r="F260" s="45"/>
      <c r="G260" s="45"/>
      <c r="H260" s="45"/>
      <c r="I260" s="45"/>
      <c r="J260" s="45"/>
      <c r="K260" s="45"/>
      <c r="L260" s="27"/>
      <c r="M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</row>
  </sheetData>
  <autoFilter ref="C134:K259" xr:uid="{00000000-0009-0000-0000-000004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87"/>
  <sheetViews>
    <sheetView showGridLines="0" topLeftCell="A168" workbookViewId="0">
      <selection activeCell="F187" sqref="F18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90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97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11" t="str">
        <f>'Rekapitulácia stavby'!K6</f>
        <v>Zníženie Energetickej Náročnosti spoločnej budovy OcÚ a KD Kladzany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914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>
        <f>'Rekapitulácia stavby'!AN8</f>
        <v>44484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22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5" t="str">
        <f>'Rekapitulácia stavby'!E14</f>
        <v xml:space="preserve"> </v>
      </c>
      <c r="F18" s="185"/>
      <c r="G18" s="185"/>
      <c r="H18" s="185"/>
      <c r="I18" s="23" t="s">
        <v>22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>Architekt Dzurco sro</v>
      </c>
      <c r="F24" s="26"/>
      <c r="G24" s="26"/>
      <c r="H24" s="26"/>
      <c r="I24" s="23" t="s">
        <v>22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ROUND(J122,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33</v>
      </c>
      <c r="E33" s="32" t="s">
        <v>34</v>
      </c>
      <c r="F33" s="97">
        <f>ROUND((SUM(BE122:BE186)),  2)</f>
        <v>0</v>
      </c>
      <c r="G33" s="98"/>
      <c r="H33" s="98"/>
      <c r="I33" s="99">
        <v>0.2</v>
      </c>
      <c r="J33" s="97">
        <f>ROUND(((SUM(BE122:BE186))*I33),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0">
        <f>ROUND((SUM(BF122:BF186)),  2)</f>
        <v>0</v>
      </c>
      <c r="G34" s="26"/>
      <c r="H34" s="26"/>
      <c r="I34" s="101">
        <v>0.2</v>
      </c>
      <c r="J34" s="100">
        <f>ROUND(((SUM(BF122:BF186))*I34),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ROUND((SUM(BG122:BG186)),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ROUND((SUM(BH122:BH186)),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ROUND((SUM(BI122:BI186)),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>
      <c r="A85" s="26"/>
      <c r="B85" s="27"/>
      <c r="C85" s="26"/>
      <c r="D85" s="26"/>
      <c r="E85" s="211" t="str">
        <f>E7</f>
        <v>Zníženie Energetickej Náročnosti spoločnej budovy OcÚ a KD Kladzany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05 - VZT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Kladzany</v>
      </c>
      <c r="G89" s="26"/>
      <c r="H89" s="26"/>
      <c r="I89" s="23" t="s">
        <v>18</v>
      </c>
      <c r="J89" s="52">
        <f>IF(J12="","",J12)</f>
        <v>44484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24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>Architekt Dzurco sro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101</v>
      </c>
      <c r="D94" s="102"/>
      <c r="E94" s="102"/>
      <c r="F94" s="102"/>
      <c r="G94" s="102"/>
      <c r="H94" s="102"/>
      <c r="I94" s="102"/>
      <c r="J94" s="111" t="s">
        <v>102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103</v>
      </c>
      <c r="D96" s="26"/>
      <c r="E96" s="26"/>
      <c r="F96" s="26"/>
      <c r="G96" s="26"/>
      <c r="H96" s="26"/>
      <c r="I96" s="26"/>
      <c r="J96" s="68">
        <f>J122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" customHeight="1">
      <c r="B97" s="113"/>
      <c r="D97" s="114" t="s">
        <v>105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95" customHeight="1">
      <c r="B98" s="117"/>
      <c r="D98" s="118" t="s">
        <v>107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9" customFormat="1" ht="24.9" customHeight="1">
      <c r="B99" s="113"/>
      <c r="D99" s="114" t="s">
        <v>109</v>
      </c>
      <c r="E99" s="115"/>
      <c r="F99" s="115"/>
      <c r="G99" s="115"/>
      <c r="H99" s="115"/>
      <c r="I99" s="115"/>
      <c r="J99" s="116">
        <f>J135</f>
        <v>0</v>
      </c>
      <c r="L99" s="113"/>
    </row>
    <row r="100" spans="1:31" s="10" customFormat="1" ht="19.95" customHeight="1">
      <c r="B100" s="117"/>
      <c r="D100" s="118" t="s">
        <v>915</v>
      </c>
      <c r="E100" s="119"/>
      <c r="F100" s="119"/>
      <c r="G100" s="119"/>
      <c r="H100" s="119"/>
      <c r="I100" s="119"/>
      <c r="J100" s="120">
        <f>J136</f>
        <v>0</v>
      </c>
      <c r="L100" s="117"/>
    </row>
    <row r="101" spans="1:31" s="10" customFormat="1" ht="19.95" customHeight="1">
      <c r="B101" s="117"/>
      <c r="D101" s="118" t="s">
        <v>916</v>
      </c>
      <c r="E101" s="119"/>
      <c r="F101" s="119"/>
      <c r="G101" s="119"/>
      <c r="H101" s="119"/>
      <c r="I101" s="119"/>
      <c r="J101" s="120">
        <f>J138</f>
        <v>0</v>
      </c>
      <c r="L101" s="117"/>
    </row>
    <row r="102" spans="1:31" s="10" customFormat="1" ht="19.95" customHeight="1">
      <c r="B102" s="117"/>
      <c r="D102" s="118" t="s">
        <v>917</v>
      </c>
      <c r="E102" s="119"/>
      <c r="F102" s="119"/>
      <c r="G102" s="119"/>
      <c r="H102" s="119"/>
      <c r="I102" s="119"/>
      <c r="J102" s="120">
        <f>J184</f>
        <v>0</v>
      </c>
      <c r="L102" s="117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customHeight="1">
      <c r="A104" s="26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" customHeight="1">
      <c r="A108" s="26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" customHeight="1">
      <c r="A109" s="26"/>
      <c r="B109" s="27"/>
      <c r="C109" s="18" t="s">
        <v>111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12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6.25" customHeight="1">
      <c r="A112" s="26"/>
      <c r="B112" s="27"/>
      <c r="C112" s="26"/>
      <c r="D112" s="26"/>
      <c r="E112" s="211" t="str">
        <f>E7</f>
        <v>Zníženie Energetickej Náročnosti spoločnej budovy OcÚ a KD Kladzany</v>
      </c>
      <c r="F112" s="212"/>
      <c r="G112" s="212"/>
      <c r="H112" s="212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98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1" t="str">
        <f>E9</f>
        <v>05 - VZT</v>
      </c>
      <c r="F114" s="210"/>
      <c r="G114" s="210"/>
      <c r="H114" s="21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16</v>
      </c>
      <c r="D116" s="26"/>
      <c r="E116" s="26"/>
      <c r="F116" s="21" t="str">
        <f>F12</f>
        <v>Kladzany</v>
      </c>
      <c r="G116" s="26"/>
      <c r="H116" s="26"/>
      <c r="I116" s="23" t="s">
        <v>18</v>
      </c>
      <c r="J116" s="52">
        <f>IF(J12="","",J12)</f>
        <v>44484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19</v>
      </c>
      <c r="D118" s="26"/>
      <c r="E118" s="26"/>
      <c r="F118" s="21" t="str">
        <f>E15</f>
        <v xml:space="preserve"> </v>
      </c>
      <c r="G118" s="26"/>
      <c r="H118" s="26"/>
      <c r="I118" s="23" t="s">
        <v>24</v>
      </c>
      <c r="J118" s="24" t="str">
        <f>E21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23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26</v>
      </c>
      <c r="J119" s="24" t="str">
        <f>E24</f>
        <v>Architekt Dzurco sro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1"/>
      <c r="B121" s="122"/>
      <c r="C121" s="123" t="s">
        <v>112</v>
      </c>
      <c r="D121" s="124" t="s">
        <v>54</v>
      </c>
      <c r="E121" s="124" t="s">
        <v>50</v>
      </c>
      <c r="F121" s="124" t="s">
        <v>51</v>
      </c>
      <c r="G121" s="124" t="s">
        <v>113</v>
      </c>
      <c r="H121" s="124" t="s">
        <v>114</v>
      </c>
      <c r="I121" s="124" t="s">
        <v>115</v>
      </c>
      <c r="J121" s="125" t="s">
        <v>102</v>
      </c>
      <c r="K121" s="126" t="s">
        <v>116</v>
      </c>
      <c r="L121" s="127"/>
      <c r="M121" s="59" t="s">
        <v>1</v>
      </c>
      <c r="N121" s="60" t="s">
        <v>33</v>
      </c>
      <c r="O121" s="60" t="s">
        <v>117</v>
      </c>
      <c r="P121" s="60" t="s">
        <v>118</v>
      </c>
      <c r="Q121" s="60" t="s">
        <v>119</v>
      </c>
      <c r="R121" s="60" t="s">
        <v>120</v>
      </c>
      <c r="S121" s="60" t="s">
        <v>121</v>
      </c>
      <c r="T121" s="61" t="s">
        <v>122</v>
      </c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</row>
    <row r="122" spans="1:65" s="2" customFormat="1" ht="22.8" customHeight="1">
      <c r="A122" s="26"/>
      <c r="B122" s="27"/>
      <c r="C122" s="66" t="s">
        <v>103</v>
      </c>
      <c r="D122" s="26"/>
      <c r="E122" s="26"/>
      <c r="F122" s="26"/>
      <c r="G122" s="26"/>
      <c r="H122" s="26"/>
      <c r="I122" s="26"/>
      <c r="J122" s="128">
        <f>BK122</f>
        <v>0</v>
      </c>
      <c r="K122" s="26"/>
      <c r="L122" s="27"/>
      <c r="M122" s="62"/>
      <c r="N122" s="53"/>
      <c r="O122" s="63"/>
      <c r="P122" s="129">
        <f>P123+P135</f>
        <v>83.656100000000009</v>
      </c>
      <c r="Q122" s="63"/>
      <c r="R122" s="129">
        <f>R123+R135</f>
        <v>1.3599999999999999E-2</v>
      </c>
      <c r="S122" s="63"/>
      <c r="T122" s="130">
        <f>T123+T135</f>
        <v>2.7781799999999999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68</v>
      </c>
      <c r="AU122" s="14" t="s">
        <v>104</v>
      </c>
      <c r="BK122" s="131">
        <f>BK123+BK135</f>
        <v>0</v>
      </c>
    </row>
    <row r="123" spans="1:65" s="12" customFormat="1" ht="25.95" customHeight="1">
      <c r="B123" s="132"/>
      <c r="D123" s="133" t="s">
        <v>68</v>
      </c>
      <c r="E123" s="134" t="s">
        <v>123</v>
      </c>
      <c r="F123" s="134" t="s">
        <v>124</v>
      </c>
      <c r="J123" s="135">
        <f>BK123</f>
        <v>0</v>
      </c>
      <c r="L123" s="132"/>
      <c r="M123" s="136"/>
      <c r="N123" s="137"/>
      <c r="O123" s="137"/>
      <c r="P123" s="138">
        <f>P124</f>
        <v>29.758100000000002</v>
      </c>
      <c r="Q123" s="137"/>
      <c r="R123" s="138">
        <f>R124</f>
        <v>1.3599999999999999E-2</v>
      </c>
      <c r="S123" s="137"/>
      <c r="T123" s="139">
        <f>T124</f>
        <v>2.7781799999999999</v>
      </c>
      <c r="AR123" s="133" t="s">
        <v>77</v>
      </c>
      <c r="AT123" s="140" t="s">
        <v>68</v>
      </c>
      <c r="AU123" s="140" t="s">
        <v>69</v>
      </c>
      <c r="AY123" s="133" t="s">
        <v>125</v>
      </c>
      <c r="BK123" s="141">
        <f>BK124</f>
        <v>0</v>
      </c>
    </row>
    <row r="124" spans="1:65" s="12" customFormat="1" ht="22.8" customHeight="1">
      <c r="B124" s="132"/>
      <c r="D124" s="133" t="s">
        <v>68</v>
      </c>
      <c r="E124" s="142" t="s">
        <v>156</v>
      </c>
      <c r="F124" s="142" t="s">
        <v>165</v>
      </c>
      <c r="J124" s="143">
        <f>BK124</f>
        <v>0</v>
      </c>
      <c r="L124" s="132"/>
      <c r="M124" s="136"/>
      <c r="N124" s="137"/>
      <c r="O124" s="137"/>
      <c r="P124" s="138">
        <f>SUM(P125:P134)</f>
        <v>29.758100000000002</v>
      </c>
      <c r="Q124" s="137"/>
      <c r="R124" s="138">
        <f>SUM(R125:R134)</f>
        <v>1.3599999999999999E-2</v>
      </c>
      <c r="S124" s="137"/>
      <c r="T124" s="139">
        <f>SUM(T125:T134)</f>
        <v>2.7781799999999999</v>
      </c>
      <c r="AR124" s="133" t="s">
        <v>77</v>
      </c>
      <c r="AT124" s="140" t="s">
        <v>68</v>
      </c>
      <c r="AU124" s="140" t="s">
        <v>77</v>
      </c>
      <c r="AY124" s="133" t="s">
        <v>125</v>
      </c>
      <c r="BK124" s="141">
        <f>SUM(BK125:BK134)</f>
        <v>0</v>
      </c>
    </row>
    <row r="125" spans="1:65" s="2" customFormat="1" ht="24.15" customHeight="1">
      <c r="A125" s="26"/>
      <c r="B125" s="144"/>
      <c r="C125" s="145" t="s">
        <v>77</v>
      </c>
      <c r="D125" s="145" t="s">
        <v>128</v>
      </c>
      <c r="E125" s="146" t="s">
        <v>918</v>
      </c>
      <c r="F125" s="147" t="s">
        <v>919</v>
      </c>
      <c r="G125" s="148" t="s">
        <v>131</v>
      </c>
      <c r="H125" s="149">
        <v>2.08</v>
      </c>
      <c r="I125" s="149"/>
      <c r="J125" s="149">
        <f t="shared" ref="J125:J134" si="0">ROUND(I125*H125,2)</f>
        <v>0</v>
      </c>
      <c r="K125" s="150"/>
      <c r="L125" s="27"/>
      <c r="M125" s="151" t="s">
        <v>1</v>
      </c>
      <c r="N125" s="152" t="s">
        <v>35</v>
      </c>
      <c r="O125" s="153">
        <v>0.63700000000000001</v>
      </c>
      <c r="P125" s="153">
        <f t="shared" ref="P125:P134" si="1">O125*H125</f>
        <v>1.3249600000000001</v>
      </c>
      <c r="Q125" s="153">
        <v>0</v>
      </c>
      <c r="R125" s="153">
        <f t="shared" ref="R125:R134" si="2">Q125*H125</f>
        <v>0</v>
      </c>
      <c r="S125" s="153">
        <v>0.28100000000000003</v>
      </c>
      <c r="T125" s="154">
        <f t="shared" ref="T125:T134" si="3">S125*H125</f>
        <v>0.58448000000000011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132</v>
      </c>
      <c r="AT125" s="155" t="s">
        <v>128</v>
      </c>
      <c r="AU125" s="155" t="s">
        <v>133</v>
      </c>
      <c r="AY125" s="14" t="s">
        <v>125</v>
      </c>
      <c r="BE125" s="156">
        <f t="shared" ref="BE125:BE134" si="4">IF(N125="základná",J125,0)</f>
        <v>0</v>
      </c>
      <c r="BF125" s="156">
        <f t="shared" ref="BF125:BF134" si="5">IF(N125="znížená",J125,0)</f>
        <v>0</v>
      </c>
      <c r="BG125" s="156">
        <f t="shared" ref="BG125:BG134" si="6">IF(N125="zákl. prenesená",J125,0)</f>
        <v>0</v>
      </c>
      <c r="BH125" s="156">
        <f t="shared" ref="BH125:BH134" si="7">IF(N125="zníž. prenesená",J125,0)</f>
        <v>0</v>
      </c>
      <c r="BI125" s="156">
        <f t="shared" ref="BI125:BI134" si="8">IF(N125="nulová",J125,0)</f>
        <v>0</v>
      </c>
      <c r="BJ125" s="14" t="s">
        <v>133</v>
      </c>
      <c r="BK125" s="156">
        <f t="shared" ref="BK125:BK134" si="9">ROUND(I125*H125,2)</f>
        <v>0</v>
      </c>
      <c r="BL125" s="14" t="s">
        <v>132</v>
      </c>
      <c r="BM125" s="155" t="s">
        <v>920</v>
      </c>
    </row>
    <row r="126" spans="1:65" s="2" customFormat="1" ht="24.15" customHeight="1">
      <c r="A126" s="26"/>
      <c r="B126" s="144"/>
      <c r="C126" s="145" t="s">
        <v>133</v>
      </c>
      <c r="D126" s="145" t="s">
        <v>128</v>
      </c>
      <c r="E126" s="146" t="s">
        <v>921</v>
      </c>
      <c r="F126" s="147" t="s">
        <v>922</v>
      </c>
      <c r="G126" s="148" t="s">
        <v>320</v>
      </c>
      <c r="H126" s="149">
        <v>0.22</v>
      </c>
      <c r="I126" s="149"/>
      <c r="J126" s="149">
        <f t="shared" si="0"/>
        <v>0</v>
      </c>
      <c r="K126" s="150"/>
      <c r="L126" s="27"/>
      <c r="M126" s="151" t="s">
        <v>1</v>
      </c>
      <c r="N126" s="152" t="s">
        <v>35</v>
      </c>
      <c r="O126" s="153">
        <v>5.41</v>
      </c>
      <c r="P126" s="153">
        <f t="shared" si="1"/>
        <v>1.1902000000000001</v>
      </c>
      <c r="Q126" s="153">
        <v>0</v>
      </c>
      <c r="R126" s="153">
        <f t="shared" si="2"/>
        <v>0</v>
      </c>
      <c r="S126" s="153">
        <v>1.875</v>
      </c>
      <c r="T126" s="154">
        <f t="shared" si="3"/>
        <v>0.41249999999999998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132</v>
      </c>
      <c r="AT126" s="155" t="s">
        <v>128</v>
      </c>
      <c r="AU126" s="155" t="s">
        <v>133</v>
      </c>
      <c r="AY126" s="14" t="s">
        <v>125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133</v>
      </c>
      <c r="BK126" s="156">
        <f t="shared" si="9"/>
        <v>0</v>
      </c>
      <c r="BL126" s="14" t="s">
        <v>132</v>
      </c>
      <c r="BM126" s="155" t="s">
        <v>923</v>
      </c>
    </row>
    <row r="127" spans="1:65" s="2" customFormat="1" ht="24.15" customHeight="1">
      <c r="A127" s="26"/>
      <c r="B127" s="144"/>
      <c r="C127" s="145" t="s">
        <v>138</v>
      </c>
      <c r="D127" s="145" t="s">
        <v>128</v>
      </c>
      <c r="E127" s="146" t="s">
        <v>924</v>
      </c>
      <c r="F127" s="147" t="s">
        <v>925</v>
      </c>
      <c r="G127" s="148" t="s">
        <v>320</v>
      </c>
      <c r="H127" s="149">
        <v>0.8</v>
      </c>
      <c r="I127" s="149"/>
      <c r="J127" s="149">
        <f t="shared" si="0"/>
        <v>0</v>
      </c>
      <c r="K127" s="150"/>
      <c r="L127" s="27"/>
      <c r="M127" s="151" t="s">
        <v>1</v>
      </c>
      <c r="N127" s="152" t="s">
        <v>35</v>
      </c>
      <c r="O127" s="153">
        <v>6.1760000000000002</v>
      </c>
      <c r="P127" s="153">
        <f t="shared" si="1"/>
        <v>4.9408000000000003</v>
      </c>
      <c r="Q127" s="153">
        <v>0</v>
      </c>
      <c r="R127" s="153">
        <f t="shared" si="2"/>
        <v>0</v>
      </c>
      <c r="S127" s="153">
        <v>1.875</v>
      </c>
      <c r="T127" s="154">
        <f t="shared" si="3"/>
        <v>1.5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132</v>
      </c>
      <c r="AT127" s="155" t="s">
        <v>128</v>
      </c>
      <c r="AU127" s="155" t="s">
        <v>133</v>
      </c>
      <c r="AY127" s="14" t="s">
        <v>125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133</v>
      </c>
      <c r="BK127" s="156">
        <f t="shared" si="9"/>
        <v>0</v>
      </c>
      <c r="BL127" s="14" t="s">
        <v>132</v>
      </c>
      <c r="BM127" s="155" t="s">
        <v>926</v>
      </c>
    </row>
    <row r="128" spans="1:65" s="2" customFormat="1" ht="24.15" customHeight="1">
      <c r="A128" s="26"/>
      <c r="B128" s="144"/>
      <c r="C128" s="145" t="s">
        <v>132</v>
      </c>
      <c r="D128" s="145" t="s">
        <v>128</v>
      </c>
      <c r="E128" s="146" t="s">
        <v>927</v>
      </c>
      <c r="F128" s="147" t="s">
        <v>928</v>
      </c>
      <c r="G128" s="148" t="s">
        <v>929</v>
      </c>
      <c r="H128" s="149">
        <v>40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35</v>
      </c>
      <c r="O128" s="153">
        <v>2.2780000000000002E-2</v>
      </c>
      <c r="P128" s="153">
        <f t="shared" si="1"/>
        <v>0.91120000000000001</v>
      </c>
      <c r="Q128" s="153">
        <v>1.0000000000000001E-5</v>
      </c>
      <c r="R128" s="153">
        <f t="shared" si="2"/>
        <v>4.0000000000000002E-4</v>
      </c>
      <c r="S128" s="153">
        <v>3.2000000000000003E-4</v>
      </c>
      <c r="T128" s="154">
        <f t="shared" si="3"/>
        <v>1.2800000000000001E-2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132</v>
      </c>
      <c r="AT128" s="155" t="s">
        <v>128</v>
      </c>
      <c r="AU128" s="155" t="s">
        <v>133</v>
      </c>
      <c r="AY128" s="14" t="s">
        <v>125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133</v>
      </c>
      <c r="BK128" s="156">
        <f t="shared" si="9"/>
        <v>0</v>
      </c>
      <c r="BL128" s="14" t="s">
        <v>132</v>
      </c>
      <c r="BM128" s="155" t="s">
        <v>930</v>
      </c>
    </row>
    <row r="129" spans="1:65" s="2" customFormat="1" ht="24.15" customHeight="1">
      <c r="A129" s="26"/>
      <c r="B129" s="144"/>
      <c r="C129" s="145" t="s">
        <v>145</v>
      </c>
      <c r="D129" s="145" t="s">
        <v>128</v>
      </c>
      <c r="E129" s="146" t="s">
        <v>931</v>
      </c>
      <c r="F129" s="147" t="s">
        <v>932</v>
      </c>
      <c r="G129" s="148" t="s">
        <v>929</v>
      </c>
      <c r="H129" s="149">
        <v>440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35</v>
      </c>
      <c r="O129" s="153">
        <v>3.4759999999999999E-2</v>
      </c>
      <c r="P129" s="153">
        <f t="shared" si="1"/>
        <v>15.2944</v>
      </c>
      <c r="Q129" s="153">
        <v>3.0000000000000001E-5</v>
      </c>
      <c r="R129" s="153">
        <f t="shared" si="2"/>
        <v>1.32E-2</v>
      </c>
      <c r="S129" s="153">
        <v>6.0999999999999997E-4</v>
      </c>
      <c r="T129" s="154">
        <f t="shared" si="3"/>
        <v>0.26839999999999997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132</v>
      </c>
      <c r="AT129" s="155" t="s">
        <v>128</v>
      </c>
      <c r="AU129" s="155" t="s">
        <v>133</v>
      </c>
      <c r="AY129" s="14" t="s">
        <v>125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133</v>
      </c>
      <c r="BK129" s="156">
        <f t="shared" si="9"/>
        <v>0</v>
      </c>
      <c r="BL129" s="14" t="s">
        <v>132</v>
      </c>
      <c r="BM129" s="155" t="s">
        <v>933</v>
      </c>
    </row>
    <row r="130" spans="1:65" s="2" customFormat="1" ht="21.75" customHeight="1">
      <c r="A130" s="26"/>
      <c r="B130" s="144"/>
      <c r="C130" s="145" t="s">
        <v>126</v>
      </c>
      <c r="D130" s="145" t="s">
        <v>128</v>
      </c>
      <c r="E130" s="146" t="s">
        <v>237</v>
      </c>
      <c r="F130" s="147" t="s">
        <v>238</v>
      </c>
      <c r="G130" s="148" t="s">
        <v>230</v>
      </c>
      <c r="H130" s="149">
        <v>2.78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35</v>
      </c>
      <c r="O130" s="153">
        <v>0.59799999999999998</v>
      </c>
      <c r="P130" s="153">
        <f t="shared" si="1"/>
        <v>1.6624399999999999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132</v>
      </c>
      <c r="AT130" s="155" t="s">
        <v>128</v>
      </c>
      <c r="AU130" s="155" t="s">
        <v>133</v>
      </c>
      <c r="AY130" s="14" t="s">
        <v>125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133</v>
      </c>
      <c r="BK130" s="156">
        <f t="shared" si="9"/>
        <v>0</v>
      </c>
      <c r="BL130" s="14" t="s">
        <v>132</v>
      </c>
      <c r="BM130" s="155" t="s">
        <v>934</v>
      </c>
    </row>
    <row r="131" spans="1:65" s="2" customFormat="1" ht="24.15" customHeight="1">
      <c r="A131" s="26"/>
      <c r="B131" s="144"/>
      <c r="C131" s="145" t="s">
        <v>150</v>
      </c>
      <c r="D131" s="145" t="s">
        <v>128</v>
      </c>
      <c r="E131" s="146" t="s">
        <v>241</v>
      </c>
      <c r="F131" s="147" t="s">
        <v>242</v>
      </c>
      <c r="G131" s="148" t="s">
        <v>230</v>
      </c>
      <c r="H131" s="149">
        <v>41.7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35</v>
      </c>
      <c r="O131" s="153">
        <v>7.0000000000000001E-3</v>
      </c>
      <c r="P131" s="153">
        <f t="shared" si="1"/>
        <v>0.29190000000000005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132</v>
      </c>
      <c r="AT131" s="155" t="s">
        <v>128</v>
      </c>
      <c r="AU131" s="155" t="s">
        <v>133</v>
      </c>
      <c r="AY131" s="14" t="s">
        <v>125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133</v>
      </c>
      <c r="BK131" s="156">
        <f t="shared" si="9"/>
        <v>0</v>
      </c>
      <c r="BL131" s="14" t="s">
        <v>132</v>
      </c>
      <c r="BM131" s="155" t="s">
        <v>935</v>
      </c>
    </row>
    <row r="132" spans="1:65" s="2" customFormat="1" ht="24.15" customHeight="1">
      <c r="A132" s="26"/>
      <c r="B132" s="144"/>
      <c r="C132" s="145" t="s">
        <v>153</v>
      </c>
      <c r="D132" s="145" t="s">
        <v>128</v>
      </c>
      <c r="E132" s="146" t="s">
        <v>245</v>
      </c>
      <c r="F132" s="147" t="s">
        <v>246</v>
      </c>
      <c r="G132" s="148" t="s">
        <v>230</v>
      </c>
      <c r="H132" s="149">
        <v>2.78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35</v>
      </c>
      <c r="O132" s="153">
        <v>0.89</v>
      </c>
      <c r="P132" s="153">
        <f t="shared" si="1"/>
        <v>2.4741999999999997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132</v>
      </c>
      <c r="AT132" s="155" t="s">
        <v>128</v>
      </c>
      <c r="AU132" s="155" t="s">
        <v>133</v>
      </c>
      <c r="AY132" s="14" t="s">
        <v>125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133</v>
      </c>
      <c r="BK132" s="156">
        <f t="shared" si="9"/>
        <v>0</v>
      </c>
      <c r="BL132" s="14" t="s">
        <v>132</v>
      </c>
      <c r="BM132" s="155" t="s">
        <v>936</v>
      </c>
    </row>
    <row r="133" spans="1:65" s="2" customFormat="1" ht="24.15" customHeight="1">
      <c r="A133" s="26"/>
      <c r="B133" s="144"/>
      <c r="C133" s="145" t="s">
        <v>156</v>
      </c>
      <c r="D133" s="145" t="s">
        <v>128</v>
      </c>
      <c r="E133" s="146" t="s">
        <v>249</v>
      </c>
      <c r="F133" s="147" t="s">
        <v>250</v>
      </c>
      <c r="G133" s="148" t="s">
        <v>230</v>
      </c>
      <c r="H133" s="149">
        <v>16.68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35</v>
      </c>
      <c r="O133" s="153">
        <v>0.1</v>
      </c>
      <c r="P133" s="153">
        <f t="shared" si="1"/>
        <v>1.6680000000000001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132</v>
      </c>
      <c r="AT133" s="155" t="s">
        <v>128</v>
      </c>
      <c r="AU133" s="155" t="s">
        <v>133</v>
      </c>
      <c r="AY133" s="14" t="s">
        <v>125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133</v>
      </c>
      <c r="BK133" s="156">
        <f t="shared" si="9"/>
        <v>0</v>
      </c>
      <c r="BL133" s="14" t="s">
        <v>132</v>
      </c>
      <c r="BM133" s="155" t="s">
        <v>937</v>
      </c>
    </row>
    <row r="134" spans="1:65" s="2" customFormat="1" ht="24.15" customHeight="1">
      <c r="A134" s="26"/>
      <c r="B134" s="144"/>
      <c r="C134" s="145" t="s">
        <v>159</v>
      </c>
      <c r="D134" s="145" t="s">
        <v>128</v>
      </c>
      <c r="E134" s="146" t="s">
        <v>253</v>
      </c>
      <c r="F134" s="147" t="s">
        <v>254</v>
      </c>
      <c r="G134" s="148" t="s">
        <v>230</v>
      </c>
      <c r="H134" s="149">
        <v>2.78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35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132</v>
      </c>
      <c r="AT134" s="155" t="s">
        <v>128</v>
      </c>
      <c r="AU134" s="155" t="s">
        <v>133</v>
      </c>
      <c r="AY134" s="14" t="s">
        <v>125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133</v>
      </c>
      <c r="BK134" s="156">
        <f t="shared" si="9"/>
        <v>0</v>
      </c>
      <c r="BL134" s="14" t="s">
        <v>132</v>
      </c>
      <c r="BM134" s="155" t="s">
        <v>938</v>
      </c>
    </row>
    <row r="135" spans="1:65" s="12" customFormat="1" ht="25.95" customHeight="1">
      <c r="B135" s="132"/>
      <c r="D135" s="133" t="s">
        <v>68</v>
      </c>
      <c r="E135" s="134" t="s">
        <v>262</v>
      </c>
      <c r="F135" s="134" t="s">
        <v>263</v>
      </c>
      <c r="J135" s="135">
        <f>BK135</f>
        <v>0</v>
      </c>
      <c r="L135" s="132"/>
      <c r="M135" s="136"/>
      <c r="N135" s="137"/>
      <c r="O135" s="137"/>
      <c r="P135" s="138">
        <f>P136+P138+P184</f>
        <v>53.898000000000003</v>
      </c>
      <c r="Q135" s="137"/>
      <c r="R135" s="138">
        <f>R136+R138+R184</f>
        <v>0</v>
      </c>
      <c r="S135" s="137"/>
      <c r="T135" s="139">
        <f>T136+T138+T184</f>
        <v>0</v>
      </c>
      <c r="AR135" s="133" t="s">
        <v>133</v>
      </c>
      <c r="AT135" s="140" t="s">
        <v>68</v>
      </c>
      <c r="AU135" s="140" t="s">
        <v>69</v>
      </c>
      <c r="AY135" s="133" t="s">
        <v>125</v>
      </c>
      <c r="BK135" s="141">
        <f>BK136+BK138+BK184</f>
        <v>0</v>
      </c>
    </row>
    <row r="136" spans="1:65" s="12" customFormat="1" ht="22.8" customHeight="1">
      <c r="B136" s="132"/>
      <c r="D136" s="133" t="s">
        <v>68</v>
      </c>
      <c r="E136" s="142" t="s">
        <v>353</v>
      </c>
      <c r="F136" s="142" t="s">
        <v>939</v>
      </c>
      <c r="J136" s="143">
        <f>BK136</f>
        <v>0</v>
      </c>
      <c r="L136" s="132"/>
      <c r="M136" s="136"/>
      <c r="N136" s="137"/>
      <c r="O136" s="137"/>
      <c r="P136" s="138">
        <f>P137</f>
        <v>0</v>
      </c>
      <c r="Q136" s="137"/>
      <c r="R136" s="138">
        <f>R137</f>
        <v>0</v>
      </c>
      <c r="S136" s="137"/>
      <c r="T136" s="139">
        <f>T137</f>
        <v>0</v>
      </c>
      <c r="AR136" s="133" t="s">
        <v>133</v>
      </c>
      <c r="AT136" s="140" t="s">
        <v>68</v>
      </c>
      <c r="AU136" s="140" t="s">
        <v>77</v>
      </c>
      <c r="AY136" s="133" t="s">
        <v>125</v>
      </c>
      <c r="BK136" s="141">
        <f>BK137</f>
        <v>0</v>
      </c>
    </row>
    <row r="137" spans="1:65" s="2" customFormat="1" ht="24.15" customHeight="1">
      <c r="A137" s="26"/>
      <c r="B137" s="144"/>
      <c r="C137" s="145" t="s">
        <v>162</v>
      </c>
      <c r="D137" s="145" t="s">
        <v>128</v>
      </c>
      <c r="E137" s="146" t="s">
        <v>940</v>
      </c>
      <c r="F137" s="147" t="s">
        <v>941</v>
      </c>
      <c r="G137" s="148" t="s">
        <v>333</v>
      </c>
      <c r="H137" s="149">
        <v>1</v>
      </c>
      <c r="I137" s="149"/>
      <c r="J137" s="149">
        <f>ROUND(I137*H137,2)</f>
        <v>0</v>
      </c>
      <c r="K137" s="150"/>
      <c r="L137" s="27"/>
      <c r="M137" s="151" t="s">
        <v>1</v>
      </c>
      <c r="N137" s="152" t="s">
        <v>35</v>
      </c>
      <c r="O137" s="153">
        <v>0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182</v>
      </c>
      <c r="AT137" s="155" t="s">
        <v>128</v>
      </c>
      <c r="AU137" s="155" t="s">
        <v>133</v>
      </c>
      <c r="AY137" s="14" t="s">
        <v>125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133</v>
      </c>
      <c r="BK137" s="156">
        <f>ROUND(I137*H137,2)</f>
        <v>0</v>
      </c>
      <c r="BL137" s="14" t="s">
        <v>182</v>
      </c>
      <c r="BM137" s="155" t="s">
        <v>132</v>
      </c>
    </row>
    <row r="138" spans="1:65" s="12" customFormat="1" ht="22.8" customHeight="1">
      <c r="B138" s="132"/>
      <c r="D138" s="133" t="s">
        <v>68</v>
      </c>
      <c r="E138" s="142" t="s">
        <v>942</v>
      </c>
      <c r="F138" s="142" t="s">
        <v>943</v>
      </c>
      <c r="J138" s="143">
        <f>BK138</f>
        <v>0</v>
      </c>
      <c r="L138" s="132"/>
      <c r="M138" s="136"/>
      <c r="N138" s="137"/>
      <c r="O138" s="137"/>
      <c r="P138" s="138">
        <f>SUM(P139:P183)</f>
        <v>53.898000000000003</v>
      </c>
      <c r="Q138" s="137"/>
      <c r="R138" s="138">
        <f>SUM(R139:R183)</f>
        <v>0</v>
      </c>
      <c r="S138" s="137"/>
      <c r="T138" s="139">
        <f>SUM(T139:T183)</f>
        <v>0</v>
      </c>
      <c r="AR138" s="133" t="s">
        <v>133</v>
      </c>
      <c r="AT138" s="140" t="s">
        <v>68</v>
      </c>
      <c r="AU138" s="140" t="s">
        <v>77</v>
      </c>
      <c r="AY138" s="133" t="s">
        <v>125</v>
      </c>
      <c r="BK138" s="141">
        <f>SUM(BK139:BK183)</f>
        <v>0</v>
      </c>
    </row>
    <row r="139" spans="1:65" s="2" customFormat="1" ht="24.15" customHeight="1">
      <c r="A139" s="26"/>
      <c r="B139" s="144"/>
      <c r="C139" s="145" t="s">
        <v>166</v>
      </c>
      <c r="D139" s="145" t="s">
        <v>128</v>
      </c>
      <c r="E139" s="146" t="s">
        <v>944</v>
      </c>
      <c r="F139" s="147" t="s">
        <v>945</v>
      </c>
      <c r="G139" s="148" t="s">
        <v>217</v>
      </c>
      <c r="H139" s="149">
        <v>3</v>
      </c>
      <c r="I139" s="149"/>
      <c r="J139" s="149">
        <f t="shared" ref="J139:J183" si="10">ROUND(I139*H139,2)</f>
        <v>0</v>
      </c>
      <c r="K139" s="150"/>
      <c r="L139" s="27"/>
      <c r="M139" s="151" t="s">
        <v>1</v>
      </c>
      <c r="N139" s="152" t="s">
        <v>35</v>
      </c>
      <c r="O139" s="153">
        <v>0</v>
      </c>
      <c r="P139" s="153">
        <f t="shared" ref="P139:P183" si="11">O139*H139</f>
        <v>0</v>
      </c>
      <c r="Q139" s="153">
        <v>0</v>
      </c>
      <c r="R139" s="153">
        <f t="shared" ref="R139:R183" si="12">Q139*H139</f>
        <v>0</v>
      </c>
      <c r="S139" s="153">
        <v>0</v>
      </c>
      <c r="T139" s="154">
        <f t="shared" ref="T139:T183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182</v>
      </c>
      <c r="AT139" s="155" t="s">
        <v>128</v>
      </c>
      <c r="AU139" s="155" t="s">
        <v>133</v>
      </c>
      <c r="AY139" s="14" t="s">
        <v>125</v>
      </c>
      <c r="BE139" s="156">
        <f t="shared" ref="BE139:BE183" si="14">IF(N139="základná",J139,0)</f>
        <v>0</v>
      </c>
      <c r="BF139" s="156">
        <f t="shared" ref="BF139:BF183" si="15">IF(N139="znížená",J139,0)</f>
        <v>0</v>
      </c>
      <c r="BG139" s="156">
        <f t="shared" ref="BG139:BG183" si="16">IF(N139="zákl. prenesená",J139,0)</f>
        <v>0</v>
      </c>
      <c r="BH139" s="156">
        <f t="shared" ref="BH139:BH183" si="17">IF(N139="zníž. prenesená",J139,0)</f>
        <v>0</v>
      </c>
      <c r="BI139" s="156">
        <f t="shared" ref="BI139:BI183" si="18">IF(N139="nulová",J139,0)</f>
        <v>0</v>
      </c>
      <c r="BJ139" s="14" t="s">
        <v>133</v>
      </c>
      <c r="BK139" s="156">
        <f t="shared" ref="BK139:BK183" si="19">ROUND(I139*H139,2)</f>
        <v>0</v>
      </c>
      <c r="BL139" s="14" t="s">
        <v>182</v>
      </c>
      <c r="BM139" s="155" t="s">
        <v>126</v>
      </c>
    </row>
    <row r="140" spans="1:65" s="2" customFormat="1" ht="28.8" customHeight="1">
      <c r="A140" s="26"/>
      <c r="B140" s="144"/>
      <c r="C140" s="161" t="s">
        <v>170</v>
      </c>
      <c r="D140" s="161" t="s">
        <v>311</v>
      </c>
      <c r="E140" s="162" t="s">
        <v>946</v>
      </c>
      <c r="F140" s="163" t="s">
        <v>1903</v>
      </c>
      <c r="G140" s="164" t="s">
        <v>217</v>
      </c>
      <c r="H140" s="165">
        <v>3</v>
      </c>
      <c r="I140" s="165"/>
      <c r="J140" s="165">
        <f t="shared" si="10"/>
        <v>0</v>
      </c>
      <c r="K140" s="166"/>
      <c r="L140" s="167"/>
      <c r="M140" s="168" t="s">
        <v>1</v>
      </c>
      <c r="N140" s="169" t="s">
        <v>35</v>
      </c>
      <c r="O140" s="153">
        <v>0</v>
      </c>
      <c r="P140" s="153">
        <f t="shared" si="11"/>
        <v>0</v>
      </c>
      <c r="Q140" s="153">
        <v>0</v>
      </c>
      <c r="R140" s="153">
        <f t="shared" si="12"/>
        <v>0</v>
      </c>
      <c r="S140" s="153">
        <v>0</v>
      </c>
      <c r="T140" s="154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248</v>
      </c>
      <c r="AT140" s="155" t="s">
        <v>311</v>
      </c>
      <c r="AU140" s="155" t="s">
        <v>133</v>
      </c>
      <c r="AY140" s="14" t="s">
        <v>125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4" t="s">
        <v>133</v>
      </c>
      <c r="BK140" s="156">
        <f t="shared" si="19"/>
        <v>0</v>
      </c>
      <c r="BL140" s="14" t="s">
        <v>182</v>
      </c>
      <c r="BM140" s="155" t="s">
        <v>153</v>
      </c>
    </row>
    <row r="141" spans="1:65" s="2" customFormat="1" ht="24.15" customHeight="1">
      <c r="A141" s="26"/>
      <c r="B141" s="144"/>
      <c r="C141" s="145" t="s">
        <v>174</v>
      </c>
      <c r="D141" s="145" t="s">
        <v>128</v>
      </c>
      <c r="E141" s="146" t="s">
        <v>947</v>
      </c>
      <c r="F141" s="147" t="s">
        <v>948</v>
      </c>
      <c r="G141" s="148" t="s">
        <v>217</v>
      </c>
      <c r="H141" s="149">
        <v>1</v>
      </c>
      <c r="I141" s="149"/>
      <c r="J141" s="149">
        <f t="shared" si="10"/>
        <v>0</v>
      </c>
      <c r="K141" s="150"/>
      <c r="L141" s="27"/>
      <c r="M141" s="151" t="s">
        <v>1</v>
      </c>
      <c r="N141" s="152" t="s">
        <v>35</v>
      </c>
      <c r="O141" s="153">
        <v>0</v>
      </c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182</v>
      </c>
      <c r="AT141" s="155" t="s">
        <v>128</v>
      </c>
      <c r="AU141" s="155" t="s">
        <v>133</v>
      </c>
      <c r="AY141" s="14" t="s">
        <v>125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4" t="s">
        <v>133</v>
      </c>
      <c r="BK141" s="156">
        <f t="shared" si="19"/>
        <v>0</v>
      </c>
      <c r="BL141" s="14" t="s">
        <v>182</v>
      </c>
      <c r="BM141" s="155" t="s">
        <v>159</v>
      </c>
    </row>
    <row r="142" spans="1:65" s="2" customFormat="1" ht="28.2" customHeight="1">
      <c r="A142" s="26"/>
      <c r="B142" s="144"/>
      <c r="C142" s="161" t="s">
        <v>178</v>
      </c>
      <c r="D142" s="161" t="s">
        <v>311</v>
      </c>
      <c r="E142" s="162" t="s">
        <v>949</v>
      </c>
      <c r="F142" s="163" t="s">
        <v>1904</v>
      </c>
      <c r="G142" s="164" t="s">
        <v>217</v>
      </c>
      <c r="H142" s="165">
        <v>1</v>
      </c>
      <c r="I142" s="165"/>
      <c r="J142" s="165">
        <f t="shared" si="10"/>
        <v>0</v>
      </c>
      <c r="K142" s="166"/>
      <c r="L142" s="167"/>
      <c r="M142" s="168" t="s">
        <v>1</v>
      </c>
      <c r="N142" s="169" t="s">
        <v>35</v>
      </c>
      <c r="O142" s="153">
        <v>0</v>
      </c>
      <c r="P142" s="153">
        <f t="shared" si="11"/>
        <v>0</v>
      </c>
      <c r="Q142" s="153">
        <v>0</v>
      </c>
      <c r="R142" s="153">
        <f t="shared" si="12"/>
        <v>0</v>
      </c>
      <c r="S142" s="153">
        <v>0</v>
      </c>
      <c r="T142" s="154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248</v>
      </c>
      <c r="AT142" s="155" t="s">
        <v>311</v>
      </c>
      <c r="AU142" s="155" t="s">
        <v>133</v>
      </c>
      <c r="AY142" s="14" t="s">
        <v>125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4" t="s">
        <v>133</v>
      </c>
      <c r="BK142" s="156">
        <f t="shared" si="19"/>
        <v>0</v>
      </c>
      <c r="BL142" s="14" t="s">
        <v>182</v>
      </c>
      <c r="BM142" s="155" t="s">
        <v>166</v>
      </c>
    </row>
    <row r="143" spans="1:65" s="2" customFormat="1" ht="16.5" customHeight="1">
      <c r="A143" s="26"/>
      <c r="B143" s="144"/>
      <c r="C143" s="145" t="s">
        <v>182</v>
      </c>
      <c r="D143" s="145" t="s">
        <v>128</v>
      </c>
      <c r="E143" s="146" t="s">
        <v>950</v>
      </c>
      <c r="F143" s="147" t="s">
        <v>951</v>
      </c>
      <c r="G143" s="148" t="s">
        <v>217</v>
      </c>
      <c r="H143" s="149">
        <v>1</v>
      </c>
      <c r="I143" s="149"/>
      <c r="J143" s="149">
        <f t="shared" si="10"/>
        <v>0</v>
      </c>
      <c r="K143" s="150"/>
      <c r="L143" s="27"/>
      <c r="M143" s="151" t="s">
        <v>1</v>
      </c>
      <c r="N143" s="152" t="s">
        <v>35</v>
      </c>
      <c r="O143" s="153">
        <v>0</v>
      </c>
      <c r="P143" s="153">
        <f t="shared" si="11"/>
        <v>0</v>
      </c>
      <c r="Q143" s="153">
        <v>0</v>
      </c>
      <c r="R143" s="153">
        <f t="shared" si="12"/>
        <v>0</v>
      </c>
      <c r="S143" s="153">
        <v>0</v>
      </c>
      <c r="T143" s="154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182</v>
      </c>
      <c r="AT143" s="155" t="s">
        <v>128</v>
      </c>
      <c r="AU143" s="155" t="s">
        <v>133</v>
      </c>
      <c r="AY143" s="14" t="s">
        <v>125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4" t="s">
        <v>133</v>
      </c>
      <c r="BK143" s="156">
        <f t="shared" si="19"/>
        <v>0</v>
      </c>
      <c r="BL143" s="14" t="s">
        <v>182</v>
      </c>
      <c r="BM143" s="155" t="s">
        <v>174</v>
      </c>
    </row>
    <row r="144" spans="1:65" s="2" customFormat="1" ht="36.6" customHeight="1">
      <c r="A144" s="26"/>
      <c r="B144" s="144"/>
      <c r="C144" s="161" t="s">
        <v>186</v>
      </c>
      <c r="D144" s="161" t="s">
        <v>311</v>
      </c>
      <c r="E144" s="162" t="s">
        <v>952</v>
      </c>
      <c r="F144" s="163" t="s">
        <v>1905</v>
      </c>
      <c r="G144" s="164" t="s">
        <v>217</v>
      </c>
      <c r="H144" s="165">
        <v>1</v>
      </c>
      <c r="I144" s="165"/>
      <c r="J144" s="165">
        <f t="shared" si="10"/>
        <v>0</v>
      </c>
      <c r="K144" s="166"/>
      <c r="L144" s="167"/>
      <c r="M144" s="168" t="s">
        <v>1</v>
      </c>
      <c r="N144" s="169" t="s">
        <v>35</v>
      </c>
      <c r="O144" s="153">
        <v>0</v>
      </c>
      <c r="P144" s="153">
        <f t="shared" si="11"/>
        <v>0</v>
      </c>
      <c r="Q144" s="153">
        <v>0</v>
      </c>
      <c r="R144" s="153">
        <f t="shared" si="12"/>
        <v>0</v>
      </c>
      <c r="S144" s="153">
        <v>0</v>
      </c>
      <c r="T144" s="15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248</v>
      </c>
      <c r="AT144" s="155" t="s">
        <v>311</v>
      </c>
      <c r="AU144" s="155" t="s">
        <v>133</v>
      </c>
      <c r="AY144" s="14" t="s">
        <v>125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133</v>
      </c>
      <c r="BK144" s="156">
        <f t="shared" si="19"/>
        <v>0</v>
      </c>
      <c r="BL144" s="14" t="s">
        <v>182</v>
      </c>
      <c r="BM144" s="155" t="s">
        <v>182</v>
      </c>
    </row>
    <row r="145" spans="1:65" s="2" customFormat="1" ht="16.5" customHeight="1">
      <c r="A145" s="26"/>
      <c r="B145" s="144"/>
      <c r="C145" s="145" t="s">
        <v>190</v>
      </c>
      <c r="D145" s="145" t="s">
        <v>128</v>
      </c>
      <c r="E145" s="146" t="s">
        <v>953</v>
      </c>
      <c r="F145" s="147" t="s">
        <v>954</v>
      </c>
      <c r="G145" s="148" t="s">
        <v>193</v>
      </c>
      <c r="H145" s="149">
        <v>8</v>
      </c>
      <c r="I145" s="149"/>
      <c r="J145" s="149">
        <f t="shared" si="10"/>
        <v>0</v>
      </c>
      <c r="K145" s="150"/>
      <c r="L145" s="27"/>
      <c r="M145" s="151" t="s">
        <v>1</v>
      </c>
      <c r="N145" s="152" t="s">
        <v>35</v>
      </c>
      <c r="O145" s="153">
        <v>0</v>
      </c>
      <c r="P145" s="153">
        <f t="shared" si="11"/>
        <v>0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182</v>
      </c>
      <c r="AT145" s="155" t="s">
        <v>128</v>
      </c>
      <c r="AU145" s="155" t="s">
        <v>133</v>
      </c>
      <c r="AY145" s="14" t="s">
        <v>125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4" t="s">
        <v>133</v>
      </c>
      <c r="BK145" s="156">
        <f t="shared" si="19"/>
        <v>0</v>
      </c>
      <c r="BL145" s="14" t="s">
        <v>182</v>
      </c>
      <c r="BM145" s="155" t="s">
        <v>190</v>
      </c>
    </row>
    <row r="146" spans="1:65" s="2" customFormat="1" ht="16.5" customHeight="1">
      <c r="A146" s="26"/>
      <c r="B146" s="144"/>
      <c r="C146" s="161" t="s">
        <v>195</v>
      </c>
      <c r="D146" s="161" t="s">
        <v>311</v>
      </c>
      <c r="E146" s="162" t="s">
        <v>955</v>
      </c>
      <c r="F146" s="163" t="s">
        <v>956</v>
      </c>
      <c r="G146" s="164" t="s">
        <v>193</v>
      </c>
      <c r="H146" s="165">
        <v>8</v>
      </c>
      <c r="I146" s="165"/>
      <c r="J146" s="165">
        <f t="shared" si="10"/>
        <v>0</v>
      </c>
      <c r="K146" s="166"/>
      <c r="L146" s="167"/>
      <c r="M146" s="168" t="s">
        <v>1</v>
      </c>
      <c r="N146" s="169" t="s">
        <v>35</v>
      </c>
      <c r="O146" s="153">
        <v>0</v>
      </c>
      <c r="P146" s="153">
        <f t="shared" si="11"/>
        <v>0</v>
      </c>
      <c r="Q146" s="153">
        <v>0</v>
      </c>
      <c r="R146" s="153">
        <f t="shared" si="12"/>
        <v>0</v>
      </c>
      <c r="S146" s="153">
        <v>0</v>
      </c>
      <c r="T146" s="154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248</v>
      </c>
      <c r="AT146" s="155" t="s">
        <v>311</v>
      </c>
      <c r="AU146" s="155" t="s">
        <v>133</v>
      </c>
      <c r="AY146" s="14" t="s">
        <v>125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4" t="s">
        <v>133</v>
      </c>
      <c r="BK146" s="156">
        <f t="shared" si="19"/>
        <v>0</v>
      </c>
      <c r="BL146" s="14" t="s">
        <v>182</v>
      </c>
      <c r="BM146" s="155" t="s">
        <v>7</v>
      </c>
    </row>
    <row r="147" spans="1:65" s="2" customFormat="1" ht="16.5" customHeight="1">
      <c r="A147" s="26"/>
      <c r="B147" s="144"/>
      <c r="C147" s="145" t="s">
        <v>7</v>
      </c>
      <c r="D147" s="145" t="s">
        <v>128</v>
      </c>
      <c r="E147" s="146" t="s">
        <v>957</v>
      </c>
      <c r="F147" s="147" t="s">
        <v>958</v>
      </c>
      <c r="G147" s="148" t="s">
        <v>193</v>
      </c>
      <c r="H147" s="149">
        <v>2</v>
      </c>
      <c r="I147" s="149"/>
      <c r="J147" s="149">
        <f t="shared" si="10"/>
        <v>0</v>
      </c>
      <c r="K147" s="150"/>
      <c r="L147" s="27"/>
      <c r="M147" s="151" t="s">
        <v>1</v>
      </c>
      <c r="N147" s="152" t="s">
        <v>35</v>
      </c>
      <c r="O147" s="153">
        <v>0</v>
      </c>
      <c r="P147" s="153">
        <f t="shared" si="11"/>
        <v>0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182</v>
      </c>
      <c r="AT147" s="155" t="s">
        <v>128</v>
      </c>
      <c r="AU147" s="155" t="s">
        <v>133</v>
      </c>
      <c r="AY147" s="14" t="s">
        <v>125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4" t="s">
        <v>133</v>
      </c>
      <c r="BK147" s="156">
        <f t="shared" si="19"/>
        <v>0</v>
      </c>
      <c r="BL147" s="14" t="s">
        <v>182</v>
      </c>
      <c r="BM147" s="155" t="s">
        <v>206</v>
      </c>
    </row>
    <row r="148" spans="1:65" s="2" customFormat="1" ht="16.5" customHeight="1">
      <c r="A148" s="26"/>
      <c r="B148" s="144"/>
      <c r="C148" s="161" t="s">
        <v>202</v>
      </c>
      <c r="D148" s="161" t="s">
        <v>311</v>
      </c>
      <c r="E148" s="162" t="s">
        <v>959</v>
      </c>
      <c r="F148" s="163" t="s">
        <v>960</v>
      </c>
      <c r="G148" s="164" t="s">
        <v>193</v>
      </c>
      <c r="H148" s="165">
        <v>2</v>
      </c>
      <c r="I148" s="165"/>
      <c r="J148" s="165">
        <f t="shared" si="10"/>
        <v>0</v>
      </c>
      <c r="K148" s="166"/>
      <c r="L148" s="167"/>
      <c r="M148" s="168" t="s">
        <v>1</v>
      </c>
      <c r="N148" s="169" t="s">
        <v>35</v>
      </c>
      <c r="O148" s="153">
        <v>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248</v>
      </c>
      <c r="AT148" s="155" t="s">
        <v>311</v>
      </c>
      <c r="AU148" s="155" t="s">
        <v>133</v>
      </c>
      <c r="AY148" s="14" t="s">
        <v>125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133</v>
      </c>
      <c r="BK148" s="156">
        <f t="shared" si="19"/>
        <v>0</v>
      </c>
      <c r="BL148" s="14" t="s">
        <v>182</v>
      </c>
      <c r="BM148" s="155" t="s">
        <v>214</v>
      </c>
    </row>
    <row r="149" spans="1:65" s="2" customFormat="1" ht="24.15" customHeight="1">
      <c r="A149" s="26"/>
      <c r="B149" s="144"/>
      <c r="C149" s="145" t="s">
        <v>206</v>
      </c>
      <c r="D149" s="145" t="s">
        <v>128</v>
      </c>
      <c r="E149" s="146" t="s">
        <v>961</v>
      </c>
      <c r="F149" s="147" t="s">
        <v>962</v>
      </c>
      <c r="G149" s="148" t="s">
        <v>131</v>
      </c>
      <c r="H149" s="149">
        <v>36.72</v>
      </c>
      <c r="I149" s="149"/>
      <c r="J149" s="149">
        <f t="shared" si="10"/>
        <v>0</v>
      </c>
      <c r="K149" s="150"/>
      <c r="L149" s="27"/>
      <c r="M149" s="151" t="s">
        <v>1</v>
      </c>
      <c r="N149" s="152" t="s">
        <v>35</v>
      </c>
      <c r="O149" s="153">
        <v>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182</v>
      </c>
      <c r="AT149" s="155" t="s">
        <v>128</v>
      </c>
      <c r="AU149" s="155" t="s">
        <v>133</v>
      </c>
      <c r="AY149" s="14" t="s">
        <v>125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133</v>
      </c>
      <c r="BK149" s="156">
        <f t="shared" si="19"/>
        <v>0</v>
      </c>
      <c r="BL149" s="14" t="s">
        <v>182</v>
      </c>
      <c r="BM149" s="155" t="s">
        <v>223</v>
      </c>
    </row>
    <row r="150" spans="1:65" s="2" customFormat="1" ht="24.15" customHeight="1">
      <c r="A150" s="26"/>
      <c r="B150" s="144"/>
      <c r="C150" s="161" t="s">
        <v>210</v>
      </c>
      <c r="D150" s="161" t="s">
        <v>311</v>
      </c>
      <c r="E150" s="162" t="s">
        <v>963</v>
      </c>
      <c r="F150" s="163" t="s">
        <v>964</v>
      </c>
      <c r="G150" s="164" t="s">
        <v>131</v>
      </c>
      <c r="H150" s="165">
        <v>36.72</v>
      </c>
      <c r="I150" s="165"/>
      <c r="J150" s="165">
        <f t="shared" si="10"/>
        <v>0</v>
      </c>
      <c r="K150" s="166"/>
      <c r="L150" s="167"/>
      <c r="M150" s="168" t="s">
        <v>1</v>
      </c>
      <c r="N150" s="169" t="s">
        <v>35</v>
      </c>
      <c r="O150" s="153">
        <v>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248</v>
      </c>
      <c r="AT150" s="155" t="s">
        <v>311</v>
      </c>
      <c r="AU150" s="155" t="s">
        <v>133</v>
      </c>
      <c r="AY150" s="14" t="s">
        <v>125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133</v>
      </c>
      <c r="BK150" s="156">
        <f t="shared" si="19"/>
        <v>0</v>
      </c>
      <c r="BL150" s="14" t="s">
        <v>182</v>
      </c>
      <c r="BM150" s="155" t="s">
        <v>232</v>
      </c>
    </row>
    <row r="151" spans="1:65" s="2" customFormat="1" ht="24.15" customHeight="1">
      <c r="A151" s="26"/>
      <c r="B151" s="144"/>
      <c r="C151" s="145" t="s">
        <v>214</v>
      </c>
      <c r="D151" s="145" t="s">
        <v>128</v>
      </c>
      <c r="E151" s="146" t="s">
        <v>965</v>
      </c>
      <c r="F151" s="147" t="s">
        <v>966</v>
      </c>
      <c r="G151" s="148" t="s">
        <v>131</v>
      </c>
      <c r="H151" s="149">
        <v>26.88</v>
      </c>
      <c r="I151" s="149"/>
      <c r="J151" s="149">
        <f t="shared" si="10"/>
        <v>0</v>
      </c>
      <c r="K151" s="150"/>
      <c r="L151" s="27"/>
      <c r="M151" s="151" t="s">
        <v>1</v>
      </c>
      <c r="N151" s="152" t="s">
        <v>35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182</v>
      </c>
      <c r="AT151" s="155" t="s">
        <v>128</v>
      </c>
      <c r="AU151" s="155" t="s">
        <v>133</v>
      </c>
      <c r="AY151" s="14" t="s">
        <v>125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133</v>
      </c>
      <c r="BK151" s="156">
        <f t="shared" si="19"/>
        <v>0</v>
      </c>
      <c r="BL151" s="14" t="s">
        <v>182</v>
      </c>
      <c r="BM151" s="155" t="s">
        <v>240</v>
      </c>
    </row>
    <row r="152" spans="1:65" s="2" customFormat="1" ht="24.15" customHeight="1">
      <c r="A152" s="26"/>
      <c r="B152" s="144"/>
      <c r="C152" s="161" t="s">
        <v>219</v>
      </c>
      <c r="D152" s="161" t="s">
        <v>311</v>
      </c>
      <c r="E152" s="162" t="s">
        <v>967</v>
      </c>
      <c r="F152" s="163" t="s">
        <v>968</v>
      </c>
      <c r="G152" s="164" t="s">
        <v>131</v>
      </c>
      <c r="H152" s="165">
        <v>26.88</v>
      </c>
      <c r="I152" s="165"/>
      <c r="J152" s="165">
        <f t="shared" si="10"/>
        <v>0</v>
      </c>
      <c r="K152" s="166"/>
      <c r="L152" s="167"/>
      <c r="M152" s="168" t="s">
        <v>1</v>
      </c>
      <c r="N152" s="169" t="s">
        <v>35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248</v>
      </c>
      <c r="AT152" s="155" t="s">
        <v>311</v>
      </c>
      <c r="AU152" s="155" t="s">
        <v>133</v>
      </c>
      <c r="AY152" s="14" t="s">
        <v>125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133</v>
      </c>
      <c r="BK152" s="156">
        <f t="shared" si="19"/>
        <v>0</v>
      </c>
      <c r="BL152" s="14" t="s">
        <v>182</v>
      </c>
      <c r="BM152" s="155" t="s">
        <v>248</v>
      </c>
    </row>
    <row r="153" spans="1:65" s="2" customFormat="1" ht="24.15" customHeight="1">
      <c r="A153" s="26"/>
      <c r="B153" s="144"/>
      <c r="C153" s="145" t="s">
        <v>223</v>
      </c>
      <c r="D153" s="145" t="s">
        <v>128</v>
      </c>
      <c r="E153" s="146" t="s">
        <v>969</v>
      </c>
      <c r="F153" s="147" t="s">
        <v>970</v>
      </c>
      <c r="G153" s="148" t="s">
        <v>131</v>
      </c>
      <c r="H153" s="149">
        <v>106.68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35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182</v>
      </c>
      <c r="AT153" s="155" t="s">
        <v>128</v>
      </c>
      <c r="AU153" s="155" t="s">
        <v>133</v>
      </c>
      <c r="AY153" s="14" t="s">
        <v>125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133</v>
      </c>
      <c r="BK153" s="156">
        <f t="shared" si="19"/>
        <v>0</v>
      </c>
      <c r="BL153" s="14" t="s">
        <v>182</v>
      </c>
      <c r="BM153" s="155" t="s">
        <v>258</v>
      </c>
    </row>
    <row r="154" spans="1:65" s="2" customFormat="1" ht="24.15" customHeight="1">
      <c r="A154" s="26"/>
      <c r="B154" s="144"/>
      <c r="C154" s="161" t="s">
        <v>227</v>
      </c>
      <c r="D154" s="161" t="s">
        <v>311</v>
      </c>
      <c r="E154" s="162" t="s">
        <v>971</v>
      </c>
      <c r="F154" s="163" t="s">
        <v>972</v>
      </c>
      <c r="G154" s="164" t="s">
        <v>131</v>
      </c>
      <c r="H154" s="165">
        <v>106.68</v>
      </c>
      <c r="I154" s="165"/>
      <c r="J154" s="165">
        <f t="shared" si="10"/>
        <v>0</v>
      </c>
      <c r="K154" s="166"/>
      <c r="L154" s="167"/>
      <c r="M154" s="168" t="s">
        <v>1</v>
      </c>
      <c r="N154" s="169" t="s">
        <v>35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248</v>
      </c>
      <c r="AT154" s="155" t="s">
        <v>311</v>
      </c>
      <c r="AU154" s="155" t="s">
        <v>133</v>
      </c>
      <c r="AY154" s="14" t="s">
        <v>125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133</v>
      </c>
      <c r="BK154" s="156">
        <f t="shared" si="19"/>
        <v>0</v>
      </c>
      <c r="BL154" s="14" t="s">
        <v>182</v>
      </c>
      <c r="BM154" s="155" t="s">
        <v>270</v>
      </c>
    </row>
    <row r="155" spans="1:65" s="2" customFormat="1" ht="16.5" customHeight="1">
      <c r="A155" s="26"/>
      <c r="B155" s="144"/>
      <c r="C155" s="145" t="s">
        <v>232</v>
      </c>
      <c r="D155" s="145" t="s">
        <v>128</v>
      </c>
      <c r="E155" s="146" t="s">
        <v>973</v>
      </c>
      <c r="F155" s="147" t="s">
        <v>974</v>
      </c>
      <c r="G155" s="148" t="s">
        <v>333</v>
      </c>
      <c r="H155" s="149">
        <v>1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35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182</v>
      </c>
      <c r="AT155" s="155" t="s">
        <v>128</v>
      </c>
      <c r="AU155" s="155" t="s">
        <v>133</v>
      </c>
      <c r="AY155" s="14" t="s">
        <v>125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133</v>
      </c>
      <c r="BK155" s="156">
        <f t="shared" si="19"/>
        <v>0</v>
      </c>
      <c r="BL155" s="14" t="s">
        <v>182</v>
      </c>
      <c r="BM155" s="155" t="s">
        <v>419</v>
      </c>
    </row>
    <row r="156" spans="1:65" s="2" customFormat="1" ht="16.5" customHeight="1">
      <c r="A156" s="26"/>
      <c r="B156" s="144"/>
      <c r="C156" s="145" t="s">
        <v>236</v>
      </c>
      <c r="D156" s="145" t="s">
        <v>128</v>
      </c>
      <c r="E156" s="146" t="s">
        <v>975</v>
      </c>
      <c r="F156" s="147" t="s">
        <v>976</v>
      </c>
      <c r="G156" s="148" t="s">
        <v>217</v>
      </c>
      <c r="H156" s="149">
        <v>6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35</v>
      </c>
      <c r="O156" s="153">
        <v>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182</v>
      </c>
      <c r="AT156" s="155" t="s">
        <v>128</v>
      </c>
      <c r="AU156" s="155" t="s">
        <v>133</v>
      </c>
      <c r="AY156" s="14" t="s">
        <v>125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133</v>
      </c>
      <c r="BK156" s="156">
        <f t="shared" si="19"/>
        <v>0</v>
      </c>
      <c r="BL156" s="14" t="s">
        <v>182</v>
      </c>
      <c r="BM156" s="155" t="s">
        <v>427</v>
      </c>
    </row>
    <row r="157" spans="1:65" s="2" customFormat="1" ht="24.15" customHeight="1">
      <c r="A157" s="26"/>
      <c r="B157" s="144"/>
      <c r="C157" s="145" t="s">
        <v>240</v>
      </c>
      <c r="D157" s="145" t="s">
        <v>128</v>
      </c>
      <c r="E157" s="146" t="s">
        <v>977</v>
      </c>
      <c r="F157" s="147" t="s">
        <v>978</v>
      </c>
      <c r="G157" s="148" t="s">
        <v>217</v>
      </c>
      <c r="H157" s="149">
        <v>2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35</v>
      </c>
      <c r="O157" s="153">
        <v>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182</v>
      </c>
      <c r="AT157" s="155" t="s">
        <v>128</v>
      </c>
      <c r="AU157" s="155" t="s">
        <v>133</v>
      </c>
      <c r="AY157" s="14" t="s">
        <v>125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133</v>
      </c>
      <c r="BK157" s="156">
        <f t="shared" si="19"/>
        <v>0</v>
      </c>
      <c r="BL157" s="14" t="s">
        <v>182</v>
      </c>
      <c r="BM157" s="155" t="s">
        <v>435</v>
      </c>
    </row>
    <row r="158" spans="1:65" s="2" customFormat="1" ht="35.4" customHeight="1">
      <c r="A158" s="26"/>
      <c r="B158" s="144"/>
      <c r="C158" s="161" t="s">
        <v>244</v>
      </c>
      <c r="D158" s="161" t="s">
        <v>311</v>
      </c>
      <c r="E158" s="162" t="s">
        <v>979</v>
      </c>
      <c r="F158" s="163" t="s">
        <v>1906</v>
      </c>
      <c r="G158" s="164" t="s">
        <v>217</v>
      </c>
      <c r="H158" s="165">
        <v>2</v>
      </c>
      <c r="I158" s="165"/>
      <c r="J158" s="165">
        <f t="shared" si="10"/>
        <v>0</v>
      </c>
      <c r="K158" s="166"/>
      <c r="L158" s="167"/>
      <c r="M158" s="168" t="s">
        <v>1</v>
      </c>
      <c r="N158" s="169" t="s">
        <v>35</v>
      </c>
      <c r="O158" s="153">
        <v>0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248</v>
      </c>
      <c r="AT158" s="155" t="s">
        <v>311</v>
      </c>
      <c r="AU158" s="155" t="s">
        <v>133</v>
      </c>
      <c r="AY158" s="14" t="s">
        <v>125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133</v>
      </c>
      <c r="BK158" s="156">
        <f t="shared" si="19"/>
        <v>0</v>
      </c>
      <c r="BL158" s="14" t="s">
        <v>182</v>
      </c>
      <c r="BM158" s="155" t="s">
        <v>294</v>
      </c>
    </row>
    <row r="159" spans="1:65" s="2" customFormat="1" ht="24.15" customHeight="1">
      <c r="A159" s="26"/>
      <c r="B159" s="144"/>
      <c r="C159" s="145" t="s">
        <v>248</v>
      </c>
      <c r="D159" s="145" t="s">
        <v>128</v>
      </c>
      <c r="E159" s="146" t="s">
        <v>980</v>
      </c>
      <c r="F159" s="147" t="s">
        <v>981</v>
      </c>
      <c r="G159" s="148" t="s">
        <v>217</v>
      </c>
      <c r="H159" s="149">
        <v>1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35</v>
      </c>
      <c r="O159" s="153">
        <v>0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182</v>
      </c>
      <c r="AT159" s="155" t="s">
        <v>128</v>
      </c>
      <c r="AU159" s="155" t="s">
        <v>133</v>
      </c>
      <c r="AY159" s="14" t="s">
        <v>125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133</v>
      </c>
      <c r="BK159" s="156">
        <f t="shared" si="19"/>
        <v>0</v>
      </c>
      <c r="BL159" s="14" t="s">
        <v>182</v>
      </c>
      <c r="BM159" s="155" t="s">
        <v>298</v>
      </c>
    </row>
    <row r="160" spans="1:65" s="2" customFormat="1" ht="24.15" customHeight="1">
      <c r="A160" s="26"/>
      <c r="B160" s="144"/>
      <c r="C160" s="161" t="s">
        <v>252</v>
      </c>
      <c r="D160" s="161" t="s">
        <v>311</v>
      </c>
      <c r="E160" s="162" t="s">
        <v>982</v>
      </c>
      <c r="F160" s="163" t="s">
        <v>983</v>
      </c>
      <c r="G160" s="164" t="s">
        <v>217</v>
      </c>
      <c r="H160" s="165">
        <v>1</v>
      </c>
      <c r="I160" s="165"/>
      <c r="J160" s="165">
        <f t="shared" si="10"/>
        <v>0</v>
      </c>
      <c r="K160" s="166"/>
      <c r="L160" s="167"/>
      <c r="M160" s="168" t="s">
        <v>1</v>
      </c>
      <c r="N160" s="169" t="s">
        <v>35</v>
      </c>
      <c r="O160" s="153">
        <v>0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248</v>
      </c>
      <c r="AT160" s="155" t="s">
        <v>311</v>
      </c>
      <c r="AU160" s="155" t="s">
        <v>133</v>
      </c>
      <c r="AY160" s="14" t="s">
        <v>125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133</v>
      </c>
      <c r="BK160" s="156">
        <f t="shared" si="19"/>
        <v>0</v>
      </c>
      <c r="BL160" s="14" t="s">
        <v>182</v>
      </c>
      <c r="BM160" s="155" t="s">
        <v>302</v>
      </c>
    </row>
    <row r="161" spans="1:65" s="2" customFormat="1" ht="24.15" customHeight="1">
      <c r="A161" s="26"/>
      <c r="B161" s="144"/>
      <c r="C161" s="145" t="s">
        <v>258</v>
      </c>
      <c r="D161" s="145" t="s">
        <v>128</v>
      </c>
      <c r="E161" s="146" t="s">
        <v>984</v>
      </c>
      <c r="F161" s="147" t="s">
        <v>985</v>
      </c>
      <c r="G161" s="148" t="s">
        <v>217</v>
      </c>
      <c r="H161" s="149">
        <v>16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35</v>
      </c>
      <c r="O161" s="153">
        <v>0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182</v>
      </c>
      <c r="AT161" s="155" t="s">
        <v>128</v>
      </c>
      <c r="AU161" s="155" t="s">
        <v>133</v>
      </c>
      <c r="AY161" s="14" t="s">
        <v>125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133</v>
      </c>
      <c r="BK161" s="156">
        <f t="shared" si="19"/>
        <v>0</v>
      </c>
      <c r="BL161" s="14" t="s">
        <v>182</v>
      </c>
      <c r="BM161" s="155" t="s">
        <v>684</v>
      </c>
    </row>
    <row r="162" spans="1:65" s="2" customFormat="1" ht="57.6" customHeight="1">
      <c r="A162" s="26"/>
      <c r="B162" s="144"/>
      <c r="C162" s="161" t="s">
        <v>266</v>
      </c>
      <c r="D162" s="161" t="s">
        <v>311</v>
      </c>
      <c r="E162" s="162" t="s">
        <v>986</v>
      </c>
      <c r="F162" s="163" t="s">
        <v>1907</v>
      </c>
      <c r="G162" s="164" t="s">
        <v>217</v>
      </c>
      <c r="H162" s="165">
        <v>16</v>
      </c>
      <c r="I162" s="165"/>
      <c r="J162" s="165">
        <f t="shared" si="10"/>
        <v>0</v>
      </c>
      <c r="K162" s="166"/>
      <c r="L162" s="167"/>
      <c r="M162" s="168" t="s">
        <v>1</v>
      </c>
      <c r="N162" s="169" t="s">
        <v>35</v>
      </c>
      <c r="O162" s="153">
        <v>0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248</v>
      </c>
      <c r="AT162" s="155" t="s">
        <v>311</v>
      </c>
      <c r="AU162" s="155" t="s">
        <v>133</v>
      </c>
      <c r="AY162" s="14" t="s">
        <v>125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133</v>
      </c>
      <c r="BK162" s="156">
        <f t="shared" si="19"/>
        <v>0</v>
      </c>
      <c r="BL162" s="14" t="s">
        <v>182</v>
      </c>
      <c r="BM162" s="155" t="s">
        <v>688</v>
      </c>
    </row>
    <row r="163" spans="1:65" s="2" customFormat="1" ht="21.75" customHeight="1">
      <c r="A163" s="26"/>
      <c r="B163" s="144"/>
      <c r="C163" s="145" t="s">
        <v>270</v>
      </c>
      <c r="D163" s="145" t="s">
        <v>128</v>
      </c>
      <c r="E163" s="146" t="s">
        <v>987</v>
      </c>
      <c r="F163" s="147" t="s">
        <v>988</v>
      </c>
      <c r="G163" s="148" t="s">
        <v>217</v>
      </c>
      <c r="H163" s="149">
        <v>2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35</v>
      </c>
      <c r="O163" s="153">
        <v>0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182</v>
      </c>
      <c r="AT163" s="155" t="s">
        <v>128</v>
      </c>
      <c r="AU163" s="155" t="s">
        <v>133</v>
      </c>
      <c r="AY163" s="14" t="s">
        <v>125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4" t="s">
        <v>133</v>
      </c>
      <c r="BK163" s="156">
        <f t="shared" si="19"/>
        <v>0</v>
      </c>
      <c r="BL163" s="14" t="s">
        <v>182</v>
      </c>
      <c r="BM163" s="155" t="s">
        <v>692</v>
      </c>
    </row>
    <row r="164" spans="1:65" s="2" customFormat="1" ht="48.6" customHeight="1">
      <c r="A164" s="26"/>
      <c r="B164" s="144"/>
      <c r="C164" s="161" t="s">
        <v>274</v>
      </c>
      <c r="D164" s="161" t="s">
        <v>311</v>
      </c>
      <c r="E164" s="162" t="s">
        <v>989</v>
      </c>
      <c r="F164" s="163" t="s">
        <v>1908</v>
      </c>
      <c r="G164" s="164" t="s">
        <v>217</v>
      </c>
      <c r="H164" s="165">
        <v>2</v>
      </c>
      <c r="I164" s="165"/>
      <c r="J164" s="165">
        <f t="shared" si="10"/>
        <v>0</v>
      </c>
      <c r="K164" s="166"/>
      <c r="L164" s="167"/>
      <c r="M164" s="168" t="s">
        <v>1</v>
      </c>
      <c r="N164" s="169" t="s">
        <v>35</v>
      </c>
      <c r="O164" s="153">
        <v>0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248</v>
      </c>
      <c r="AT164" s="155" t="s">
        <v>311</v>
      </c>
      <c r="AU164" s="155" t="s">
        <v>133</v>
      </c>
      <c r="AY164" s="14" t="s">
        <v>125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133</v>
      </c>
      <c r="BK164" s="156">
        <f t="shared" si="19"/>
        <v>0</v>
      </c>
      <c r="BL164" s="14" t="s">
        <v>182</v>
      </c>
      <c r="BM164" s="155" t="s">
        <v>701</v>
      </c>
    </row>
    <row r="165" spans="1:65" s="2" customFormat="1" ht="16.5" customHeight="1">
      <c r="A165" s="26"/>
      <c r="B165" s="144"/>
      <c r="C165" s="145" t="s">
        <v>419</v>
      </c>
      <c r="D165" s="145" t="s">
        <v>128</v>
      </c>
      <c r="E165" s="146" t="s">
        <v>990</v>
      </c>
      <c r="F165" s="147" t="s">
        <v>991</v>
      </c>
      <c r="G165" s="148" t="s">
        <v>217</v>
      </c>
      <c r="H165" s="149">
        <v>2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35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182</v>
      </c>
      <c r="AT165" s="155" t="s">
        <v>128</v>
      </c>
      <c r="AU165" s="155" t="s">
        <v>133</v>
      </c>
      <c r="AY165" s="14" t="s">
        <v>125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133</v>
      </c>
      <c r="BK165" s="156">
        <f t="shared" si="19"/>
        <v>0</v>
      </c>
      <c r="BL165" s="14" t="s">
        <v>182</v>
      </c>
      <c r="BM165" s="155" t="s">
        <v>709</v>
      </c>
    </row>
    <row r="166" spans="1:65" s="2" customFormat="1" ht="34.200000000000003" customHeight="1">
      <c r="A166" s="26"/>
      <c r="B166" s="144"/>
      <c r="C166" s="161" t="s">
        <v>423</v>
      </c>
      <c r="D166" s="161" t="s">
        <v>311</v>
      </c>
      <c r="E166" s="162" t="s">
        <v>992</v>
      </c>
      <c r="F166" s="163" t="s">
        <v>1909</v>
      </c>
      <c r="G166" s="164" t="s">
        <v>217</v>
      </c>
      <c r="H166" s="165">
        <v>2</v>
      </c>
      <c r="I166" s="165"/>
      <c r="J166" s="165">
        <f t="shared" si="10"/>
        <v>0</v>
      </c>
      <c r="K166" s="166"/>
      <c r="L166" s="167"/>
      <c r="M166" s="168" t="s">
        <v>1</v>
      </c>
      <c r="N166" s="169" t="s">
        <v>35</v>
      </c>
      <c r="O166" s="153">
        <v>0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248</v>
      </c>
      <c r="AT166" s="155" t="s">
        <v>311</v>
      </c>
      <c r="AU166" s="155" t="s">
        <v>133</v>
      </c>
      <c r="AY166" s="14" t="s">
        <v>125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133</v>
      </c>
      <c r="BK166" s="156">
        <f t="shared" si="19"/>
        <v>0</v>
      </c>
      <c r="BL166" s="14" t="s">
        <v>182</v>
      </c>
      <c r="BM166" s="155" t="s">
        <v>716</v>
      </c>
    </row>
    <row r="167" spans="1:65" s="2" customFormat="1" ht="16.5" customHeight="1">
      <c r="A167" s="26"/>
      <c r="B167" s="144"/>
      <c r="C167" s="145" t="s">
        <v>427</v>
      </c>
      <c r="D167" s="145" t="s">
        <v>128</v>
      </c>
      <c r="E167" s="146" t="s">
        <v>993</v>
      </c>
      <c r="F167" s="147" t="s">
        <v>994</v>
      </c>
      <c r="G167" s="148" t="s">
        <v>217</v>
      </c>
      <c r="H167" s="149">
        <v>2</v>
      </c>
      <c r="I167" s="149"/>
      <c r="J167" s="149">
        <f t="shared" si="10"/>
        <v>0</v>
      </c>
      <c r="K167" s="150"/>
      <c r="L167" s="27"/>
      <c r="M167" s="151" t="s">
        <v>1</v>
      </c>
      <c r="N167" s="152" t="s">
        <v>35</v>
      </c>
      <c r="O167" s="153">
        <v>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182</v>
      </c>
      <c r="AT167" s="155" t="s">
        <v>128</v>
      </c>
      <c r="AU167" s="155" t="s">
        <v>133</v>
      </c>
      <c r="AY167" s="14" t="s">
        <v>125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133</v>
      </c>
      <c r="BK167" s="156">
        <f t="shared" si="19"/>
        <v>0</v>
      </c>
      <c r="BL167" s="14" t="s">
        <v>182</v>
      </c>
      <c r="BM167" s="155" t="s">
        <v>727</v>
      </c>
    </row>
    <row r="168" spans="1:65" s="2" customFormat="1" ht="31.2" customHeight="1">
      <c r="A168" s="26"/>
      <c r="B168" s="144"/>
      <c r="C168" s="161" t="s">
        <v>431</v>
      </c>
      <c r="D168" s="161" t="s">
        <v>311</v>
      </c>
      <c r="E168" s="162" t="s">
        <v>995</v>
      </c>
      <c r="F168" s="163" t="s">
        <v>1910</v>
      </c>
      <c r="G168" s="164" t="s">
        <v>217</v>
      </c>
      <c r="H168" s="165">
        <v>2</v>
      </c>
      <c r="I168" s="165"/>
      <c r="J168" s="165">
        <f t="shared" si="10"/>
        <v>0</v>
      </c>
      <c r="K168" s="166"/>
      <c r="L168" s="167"/>
      <c r="M168" s="168" t="s">
        <v>1</v>
      </c>
      <c r="N168" s="169" t="s">
        <v>35</v>
      </c>
      <c r="O168" s="153">
        <v>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248</v>
      </c>
      <c r="AT168" s="155" t="s">
        <v>311</v>
      </c>
      <c r="AU168" s="155" t="s">
        <v>133</v>
      </c>
      <c r="AY168" s="14" t="s">
        <v>125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133</v>
      </c>
      <c r="BK168" s="156">
        <f t="shared" si="19"/>
        <v>0</v>
      </c>
      <c r="BL168" s="14" t="s">
        <v>182</v>
      </c>
      <c r="BM168" s="155" t="s">
        <v>735</v>
      </c>
    </row>
    <row r="169" spans="1:65" s="2" customFormat="1" ht="24.15" customHeight="1">
      <c r="A169" s="26"/>
      <c r="B169" s="144"/>
      <c r="C169" s="145" t="s">
        <v>435</v>
      </c>
      <c r="D169" s="145" t="s">
        <v>128</v>
      </c>
      <c r="E169" s="146" t="s">
        <v>996</v>
      </c>
      <c r="F169" s="147" t="s">
        <v>997</v>
      </c>
      <c r="G169" s="148" t="s">
        <v>217</v>
      </c>
      <c r="H169" s="149">
        <v>1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35</v>
      </c>
      <c r="O169" s="153">
        <v>9.8870000000000005</v>
      </c>
      <c r="P169" s="153">
        <f t="shared" si="11"/>
        <v>9.8870000000000005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182</v>
      </c>
      <c r="AT169" s="155" t="s">
        <v>128</v>
      </c>
      <c r="AU169" s="155" t="s">
        <v>133</v>
      </c>
      <c r="AY169" s="14" t="s">
        <v>125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133</v>
      </c>
      <c r="BK169" s="156">
        <f t="shared" si="19"/>
        <v>0</v>
      </c>
      <c r="BL169" s="14" t="s">
        <v>182</v>
      </c>
      <c r="BM169" s="155" t="s">
        <v>998</v>
      </c>
    </row>
    <row r="170" spans="1:65" s="2" customFormat="1" ht="36.6" customHeight="1">
      <c r="A170" s="26"/>
      <c r="B170" s="144"/>
      <c r="C170" s="161" t="s">
        <v>292</v>
      </c>
      <c r="D170" s="161" t="s">
        <v>311</v>
      </c>
      <c r="E170" s="162" t="s">
        <v>999</v>
      </c>
      <c r="F170" s="163" t="s">
        <v>1911</v>
      </c>
      <c r="G170" s="164" t="s">
        <v>217</v>
      </c>
      <c r="H170" s="165">
        <v>1</v>
      </c>
      <c r="I170" s="165"/>
      <c r="J170" s="165">
        <f t="shared" si="10"/>
        <v>0</v>
      </c>
      <c r="K170" s="166"/>
      <c r="L170" s="167"/>
      <c r="M170" s="168" t="s">
        <v>1</v>
      </c>
      <c r="N170" s="169" t="s">
        <v>35</v>
      </c>
      <c r="O170" s="153">
        <v>0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248</v>
      </c>
      <c r="AT170" s="155" t="s">
        <v>311</v>
      </c>
      <c r="AU170" s="155" t="s">
        <v>133</v>
      </c>
      <c r="AY170" s="14" t="s">
        <v>125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133</v>
      </c>
      <c r="BK170" s="156">
        <f t="shared" si="19"/>
        <v>0</v>
      </c>
      <c r="BL170" s="14" t="s">
        <v>182</v>
      </c>
      <c r="BM170" s="155" t="s">
        <v>752</v>
      </c>
    </row>
    <row r="171" spans="1:65" s="2" customFormat="1" ht="24.15" customHeight="1">
      <c r="A171" s="26"/>
      <c r="B171" s="144"/>
      <c r="C171" s="145" t="s">
        <v>294</v>
      </c>
      <c r="D171" s="145" t="s">
        <v>128</v>
      </c>
      <c r="E171" s="146" t="s">
        <v>1000</v>
      </c>
      <c r="F171" s="147" t="s">
        <v>1001</v>
      </c>
      <c r="G171" s="148" t="s">
        <v>217</v>
      </c>
      <c r="H171" s="149">
        <v>11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35</v>
      </c>
      <c r="O171" s="153">
        <v>4.0010000000000003</v>
      </c>
      <c r="P171" s="153">
        <f t="shared" si="11"/>
        <v>44.011000000000003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182</v>
      </c>
      <c r="AT171" s="155" t="s">
        <v>128</v>
      </c>
      <c r="AU171" s="155" t="s">
        <v>133</v>
      </c>
      <c r="AY171" s="14" t="s">
        <v>125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133</v>
      </c>
      <c r="BK171" s="156">
        <f t="shared" si="19"/>
        <v>0</v>
      </c>
      <c r="BL171" s="14" t="s">
        <v>182</v>
      </c>
      <c r="BM171" s="155" t="s">
        <v>1002</v>
      </c>
    </row>
    <row r="172" spans="1:65" s="2" customFormat="1" ht="41.4" customHeight="1">
      <c r="A172" s="26"/>
      <c r="B172" s="144"/>
      <c r="C172" s="161" t="s">
        <v>296</v>
      </c>
      <c r="D172" s="161" t="s">
        <v>311</v>
      </c>
      <c r="E172" s="162" t="s">
        <v>1003</v>
      </c>
      <c r="F172" s="163" t="s">
        <v>1912</v>
      </c>
      <c r="G172" s="164" t="s">
        <v>217</v>
      </c>
      <c r="H172" s="165">
        <v>11</v>
      </c>
      <c r="I172" s="165"/>
      <c r="J172" s="165">
        <f t="shared" si="10"/>
        <v>0</v>
      </c>
      <c r="K172" s="166"/>
      <c r="L172" s="167"/>
      <c r="M172" s="168" t="s">
        <v>1</v>
      </c>
      <c r="N172" s="169" t="s">
        <v>35</v>
      </c>
      <c r="O172" s="153">
        <v>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248</v>
      </c>
      <c r="AT172" s="155" t="s">
        <v>311</v>
      </c>
      <c r="AU172" s="155" t="s">
        <v>133</v>
      </c>
      <c r="AY172" s="14" t="s">
        <v>125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133</v>
      </c>
      <c r="BK172" s="156">
        <f t="shared" si="19"/>
        <v>0</v>
      </c>
      <c r="BL172" s="14" t="s">
        <v>182</v>
      </c>
      <c r="BM172" s="155" t="s">
        <v>767</v>
      </c>
    </row>
    <row r="173" spans="1:65" s="2" customFormat="1" ht="16.5" customHeight="1">
      <c r="A173" s="26"/>
      <c r="B173" s="144"/>
      <c r="C173" s="145" t="s">
        <v>298</v>
      </c>
      <c r="D173" s="145" t="s">
        <v>128</v>
      </c>
      <c r="E173" s="146" t="s">
        <v>1004</v>
      </c>
      <c r="F173" s="147" t="s">
        <v>1005</v>
      </c>
      <c r="G173" s="148" t="s">
        <v>217</v>
      </c>
      <c r="H173" s="149">
        <v>1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35</v>
      </c>
      <c r="O173" s="153">
        <v>0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182</v>
      </c>
      <c r="AT173" s="155" t="s">
        <v>128</v>
      </c>
      <c r="AU173" s="155" t="s">
        <v>133</v>
      </c>
      <c r="AY173" s="14" t="s">
        <v>125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133</v>
      </c>
      <c r="BK173" s="156">
        <f t="shared" si="19"/>
        <v>0</v>
      </c>
      <c r="BL173" s="14" t="s">
        <v>182</v>
      </c>
      <c r="BM173" s="155" t="s">
        <v>775</v>
      </c>
    </row>
    <row r="174" spans="1:65" s="2" customFormat="1" ht="55.2" customHeight="1">
      <c r="A174" s="26"/>
      <c r="B174" s="144"/>
      <c r="C174" s="161" t="s">
        <v>300</v>
      </c>
      <c r="D174" s="161" t="s">
        <v>311</v>
      </c>
      <c r="E174" s="162" t="s">
        <v>1006</v>
      </c>
      <c r="F174" s="163" t="s">
        <v>1913</v>
      </c>
      <c r="G174" s="164" t="s">
        <v>217</v>
      </c>
      <c r="H174" s="165">
        <v>1</v>
      </c>
      <c r="I174" s="165"/>
      <c r="J174" s="165">
        <f t="shared" si="10"/>
        <v>0</v>
      </c>
      <c r="K174" s="166"/>
      <c r="L174" s="167"/>
      <c r="M174" s="168" t="s">
        <v>1</v>
      </c>
      <c r="N174" s="169" t="s">
        <v>35</v>
      </c>
      <c r="O174" s="153">
        <v>0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248</v>
      </c>
      <c r="AT174" s="155" t="s">
        <v>311</v>
      </c>
      <c r="AU174" s="155" t="s">
        <v>133</v>
      </c>
      <c r="AY174" s="14" t="s">
        <v>125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133</v>
      </c>
      <c r="BK174" s="156">
        <f t="shared" si="19"/>
        <v>0</v>
      </c>
      <c r="BL174" s="14" t="s">
        <v>182</v>
      </c>
      <c r="BM174" s="155" t="s">
        <v>783</v>
      </c>
    </row>
    <row r="175" spans="1:65" s="2" customFormat="1" ht="24.15" customHeight="1">
      <c r="A175" s="26"/>
      <c r="B175" s="144"/>
      <c r="C175" s="161" t="s">
        <v>302</v>
      </c>
      <c r="D175" s="161" t="s">
        <v>311</v>
      </c>
      <c r="E175" s="162" t="s">
        <v>1007</v>
      </c>
      <c r="F175" s="163" t="s">
        <v>1008</v>
      </c>
      <c r="G175" s="164" t="s">
        <v>217</v>
      </c>
      <c r="H175" s="165">
        <v>1</v>
      </c>
      <c r="I175" s="165"/>
      <c r="J175" s="165">
        <f t="shared" si="10"/>
        <v>0</v>
      </c>
      <c r="K175" s="166"/>
      <c r="L175" s="167"/>
      <c r="M175" s="168" t="s">
        <v>1</v>
      </c>
      <c r="N175" s="169" t="s">
        <v>35</v>
      </c>
      <c r="O175" s="153">
        <v>0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248</v>
      </c>
      <c r="AT175" s="155" t="s">
        <v>311</v>
      </c>
      <c r="AU175" s="155" t="s">
        <v>133</v>
      </c>
      <c r="AY175" s="14" t="s">
        <v>125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133</v>
      </c>
      <c r="BK175" s="156">
        <f t="shared" si="19"/>
        <v>0</v>
      </c>
      <c r="BL175" s="14" t="s">
        <v>182</v>
      </c>
      <c r="BM175" s="155" t="s">
        <v>791</v>
      </c>
    </row>
    <row r="176" spans="1:65" s="2" customFormat="1" ht="16.5" customHeight="1">
      <c r="A176" s="26"/>
      <c r="B176" s="144"/>
      <c r="C176" s="145" t="s">
        <v>304</v>
      </c>
      <c r="D176" s="145" t="s">
        <v>128</v>
      </c>
      <c r="E176" s="146" t="s">
        <v>1009</v>
      </c>
      <c r="F176" s="147" t="s">
        <v>1010</v>
      </c>
      <c r="G176" s="148" t="s">
        <v>217</v>
      </c>
      <c r="H176" s="149">
        <v>2</v>
      </c>
      <c r="I176" s="149"/>
      <c r="J176" s="149">
        <f t="shared" si="10"/>
        <v>0</v>
      </c>
      <c r="K176" s="150"/>
      <c r="L176" s="27"/>
      <c r="M176" s="151" t="s">
        <v>1</v>
      </c>
      <c r="N176" s="152" t="s">
        <v>35</v>
      </c>
      <c r="O176" s="153">
        <v>0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182</v>
      </c>
      <c r="AT176" s="155" t="s">
        <v>128</v>
      </c>
      <c r="AU176" s="155" t="s">
        <v>133</v>
      </c>
      <c r="AY176" s="14" t="s">
        <v>125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4" t="s">
        <v>133</v>
      </c>
      <c r="BK176" s="156">
        <f t="shared" si="19"/>
        <v>0</v>
      </c>
      <c r="BL176" s="14" t="s">
        <v>182</v>
      </c>
      <c r="BM176" s="155" t="s">
        <v>801</v>
      </c>
    </row>
    <row r="177" spans="1:65" s="2" customFormat="1" ht="52.2" customHeight="1">
      <c r="A177" s="26"/>
      <c r="B177" s="144"/>
      <c r="C177" s="161" t="s">
        <v>684</v>
      </c>
      <c r="D177" s="161" t="s">
        <v>311</v>
      </c>
      <c r="E177" s="162" t="s">
        <v>1011</v>
      </c>
      <c r="F177" s="163" t="s">
        <v>1914</v>
      </c>
      <c r="G177" s="164" t="s">
        <v>217</v>
      </c>
      <c r="H177" s="165">
        <v>1</v>
      </c>
      <c r="I177" s="165"/>
      <c r="J177" s="165">
        <f t="shared" si="10"/>
        <v>0</v>
      </c>
      <c r="K177" s="166"/>
      <c r="L177" s="167"/>
      <c r="M177" s="168" t="s">
        <v>1</v>
      </c>
      <c r="N177" s="169" t="s">
        <v>35</v>
      </c>
      <c r="O177" s="153">
        <v>0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248</v>
      </c>
      <c r="AT177" s="155" t="s">
        <v>311</v>
      </c>
      <c r="AU177" s="155" t="s">
        <v>133</v>
      </c>
      <c r="AY177" s="14" t="s">
        <v>125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4" t="s">
        <v>133</v>
      </c>
      <c r="BK177" s="156">
        <f t="shared" si="19"/>
        <v>0</v>
      </c>
      <c r="BL177" s="14" t="s">
        <v>182</v>
      </c>
      <c r="BM177" s="155" t="s">
        <v>809</v>
      </c>
    </row>
    <row r="178" spans="1:65" s="2" customFormat="1" ht="16.5" customHeight="1">
      <c r="A178" s="26"/>
      <c r="B178" s="144"/>
      <c r="C178" s="145" t="s">
        <v>686</v>
      </c>
      <c r="D178" s="145" t="s">
        <v>128</v>
      </c>
      <c r="E178" s="146" t="s">
        <v>1012</v>
      </c>
      <c r="F178" s="147" t="s">
        <v>1013</v>
      </c>
      <c r="G178" s="148" t="s">
        <v>333</v>
      </c>
      <c r="H178" s="149">
        <v>1</v>
      </c>
      <c r="I178" s="149"/>
      <c r="J178" s="149">
        <f t="shared" si="10"/>
        <v>0</v>
      </c>
      <c r="K178" s="150"/>
      <c r="L178" s="27"/>
      <c r="M178" s="151" t="s">
        <v>1</v>
      </c>
      <c r="N178" s="152" t="s">
        <v>35</v>
      </c>
      <c r="O178" s="153">
        <v>0</v>
      </c>
      <c r="P178" s="153">
        <f t="shared" si="11"/>
        <v>0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182</v>
      </c>
      <c r="AT178" s="155" t="s">
        <v>128</v>
      </c>
      <c r="AU178" s="155" t="s">
        <v>133</v>
      </c>
      <c r="AY178" s="14" t="s">
        <v>125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4" t="s">
        <v>133</v>
      </c>
      <c r="BK178" s="156">
        <f t="shared" si="19"/>
        <v>0</v>
      </c>
      <c r="BL178" s="14" t="s">
        <v>182</v>
      </c>
      <c r="BM178" s="155" t="s">
        <v>817</v>
      </c>
    </row>
    <row r="179" spans="1:65" s="2" customFormat="1" ht="16.5" customHeight="1">
      <c r="A179" s="26"/>
      <c r="B179" s="144"/>
      <c r="C179" s="145" t="s">
        <v>688</v>
      </c>
      <c r="D179" s="145" t="s">
        <v>128</v>
      </c>
      <c r="E179" s="146" t="s">
        <v>1014</v>
      </c>
      <c r="F179" s="147" t="s">
        <v>1015</v>
      </c>
      <c r="G179" s="148" t="s">
        <v>333</v>
      </c>
      <c r="H179" s="149">
        <v>1</v>
      </c>
      <c r="I179" s="149"/>
      <c r="J179" s="149">
        <f t="shared" si="10"/>
        <v>0</v>
      </c>
      <c r="K179" s="150"/>
      <c r="L179" s="27"/>
      <c r="M179" s="151" t="s">
        <v>1</v>
      </c>
      <c r="N179" s="152" t="s">
        <v>35</v>
      </c>
      <c r="O179" s="153">
        <v>0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182</v>
      </c>
      <c r="AT179" s="155" t="s">
        <v>128</v>
      </c>
      <c r="AU179" s="155" t="s">
        <v>133</v>
      </c>
      <c r="AY179" s="14" t="s">
        <v>125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4" t="s">
        <v>133</v>
      </c>
      <c r="BK179" s="156">
        <f t="shared" si="19"/>
        <v>0</v>
      </c>
      <c r="BL179" s="14" t="s">
        <v>182</v>
      </c>
      <c r="BM179" s="155" t="s">
        <v>825</v>
      </c>
    </row>
    <row r="180" spans="1:65" s="2" customFormat="1" ht="16.5" customHeight="1">
      <c r="A180" s="26"/>
      <c r="B180" s="144"/>
      <c r="C180" s="145" t="s">
        <v>690</v>
      </c>
      <c r="D180" s="145" t="s">
        <v>128</v>
      </c>
      <c r="E180" s="146" t="s">
        <v>1016</v>
      </c>
      <c r="F180" s="147" t="s">
        <v>1017</v>
      </c>
      <c r="G180" s="148" t="s">
        <v>333</v>
      </c>
      <c r="H180" s="149">
        <v>1</v>
      </c>
      <c r="I180" s="149"/>
      <c r="J180" s="149">
        <f t="shared" si="10"/>
        <v>0</v>
      </c>
      <c r="K180" s="150"/>
      <c r="L180" s="27"/>
      <c r="M180" s="151" t="s">
        <v>1</v>
      </c>
      <c r="N180" s="152" t="s">
        <v>35</v>
      </c>
      <c r="O180" s="153">
        <v>0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182</v>
      </c>
      <c r="AT180" s="155" t="s">
        <v>128</v>
      </c>
      <c r="AU180" s="155" t="s">
        <v>133</v>
      </c>
      <c r="AY180" s="14" t="s">
        <v>125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4" t="s">
        <v>133</v>
      </c>
      <c r="BK180" s="156">
        <f t="shared" si="19"/>
        <v>0</v>
      </c>
      <c r="BL180" s="14" t="s">
        <v>182</v>
      </c>
      <c r="BM180" s="155" t="s">
        <v>833</v>
      </c>
    </row>
    <row r="181" spans="1:65" s="2" customFormat="1" ht="16.5" customHeight="1">
      <c r="A181" s="26"/>
      <c r="B181" s="144"/>
      <c r="C181" s="145" t="s">
        <v>692</v>
      </c>
      <c r="D181" s="145" t="s">
        <v>128</v>
      </c>
      <c r="E181" s="146" t="s">
        <v>1018</v>
      </c>
      <c r="F181" s="147" t="s">
        <v>1019</v>
      </c>
      <c r="G181" s="148" t="s">
        <v>217</v>
      </c>
      <c r="H181" s="149">
        <v>44</v>
      </c>
      <c r="I181" s="149"/>
      <c r="J181" s="149">
        <f t="shared" si="10"/>
        <v>0</v>
      </c>
      <c r="K181" s="150"/>
      <c r="L181" s="27"/>
      <c r="M181" s="151" t="s">
        <v>1</v>
      </c>
      <c r="N181" s="152" t="s">
        <v>35</v>
      </c>
      <c r="O181" s="153">
        <v>0</v>
      </c>
      <c r="P181" s="153">
        <f t="shared" si="11"/>
        <v>0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182</v>
      </c>
      <c r="AT181" s="155" t="s">
        <v>128</v>
      </c>
      <c r="AU181" s="155" t="s">
        <v>133</v>
      </c>
      <c r="AY181" s="14" t="s">
        <v>125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4" t="s">
        <v>133</v>
      </c>
      <c r="BK181" s="156">
        <f t="shared" si="19"/>
        <v>0</v>
      </c>
      <c r="BL181" s="14" t="s">
        <v>182</v>
      </c>
      <c r="BM181" s="155" t="s">
        <v>841</v>
      </c>
    </row>
    <row r="182" spans="1:65" s="2" customFormat="1" ht="16.5" customHeight="1">
      <c r="A182" s="26"/>
      <c r="B182" s="144"/>
      <c r="C182" s="161" t="s">
        <v>695</v>
      </c>
      <c r="D182" s="161" t="s">
        <v>311</v>
      </c>
      <c r="E182" s="162" t="s">
        <v>1020</v>
      </c>
      <c r="F182" s="163" t="s">
        <v>1021</v>
      </c>
      <c r="G182" s="164" t="s">
        <v>217</v>
      </c>
      <c r="H182" s="165">
        <v>44</v>
      </c>
      <c r="I182" s="165"/>
      <c r="J182" s="165">
        <f t="shared" si="10"/>
        <v>0</v>
      </c>
      <c r="K182" s="166"/>
      <c r="L182" s="167"/>
      <c r="M182" s="168" t="s">
        <v>1</v>
      </c>
      <c r="N182" s="169" t="s">
        <v>35</v>
      </c>
      <c r="O182" s="153">
        <v>0</v>
      </c>
      <c r="P182" s="153">
        <f t="shared" si="11"/>
        <v>0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248</v>
      </c>
      <c r="AT182" s="155" t="s">
        <v>311</v>
      </c>
      <c r="AU182" s="155" t="s">
        <v>133</v>
      </c>
      <c r="AY182" s="14" t="s">
        <v>125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4" t="s">
        <v>133</v>
      </c>
      <c r="BK182" s="156">
        <f t="shared" si="19"/>
        <v>0</v>
      </c>
      <c r="BL182" s="14" t="s">
        <v>182</v>
      </c>
      <c r="BM182" s="155" t="s">
        <v>851</v>
      </c>
    </row>
    <row r="183" spans="1:65" s="2" customFormat="1" ht="24.15" customHeight="1">
      <c r="A183" s="26"/>
      <c r="B183" s="144"/>
      <c r="C183" s="145" t="s">
        <v>701</v>
      </c>
      <c r="D183" s="145" t="s">
        <v>128</v>
      </c>
      <c r="E183" s="146" t="s">
        <v>1022</v>
      </c>
      <c r="F183" s="147" t="s">
        <v>1023</v>
      </c>
      <c r="G183" s="148" t="s">
        <v>333</v>
      </c>
      <c r="H183" s="149">
        <v>1</v>
      </c>
      <c r="I183" s="149"/>
      <c r="J183" s="149">
        <f t="shared" si="10"/>
        <v>0</v>
      </c>
      <c r="K183" s="150"/>
      <c r="L183" s="27"/>
      <c r="M183" s="151" t="s">
        <v>1</v>
      </c>
      <c r="N183" s="152" t="s">
        <v>35</v>
      </c>
      <c r="O183" s="153">
        <v>0</v>
      </c>
      <c r="P183" s="153">
        <f t="shared" si="11"/>
        <v>0</v>
      </c>
      <c r="Q183" s="153">
        <v>0</v>
      </c>
      <c r="R183" s="153">
        <f t="shared" si="12"/>
        <v>0</v>
      </c>
      <c r="S183" s="153">
        <v>0</v>
      </c>
      <c r="T183" s="154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182</v>
      </c>
      <c r="AT183" s="155" t="s">
        <v>128</v>
      </c>
      <c r="AU183" s="155" t="s">
        <v>133</v>
      </c>
      <c r="AY183" s="14" t="s">
        <v>125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4" t="s">
        <v>133</v>
      </c>
      <c r="BK183" s="156">
        <f t="shared" si="19"/>
        <v>0</v>
      </c>
      <c r="BL183" s="14" t="s">
        <v>182</v>
      </c>
      <c r="BM183" s="155" t="s">
        <v>861</v>
      </c>
    </row>
    <row r="184" spans="1:65" s="12" customFormat="1" ht="22.8" customHeight="1">
      <c r="B184" s="132"/>
      <c r="D184" s="133" t="s">
        <v>68</v>
      </c>
      <c r="E184" s="142" t="s">
        <v>1024</v>
      </c>
      <c r="F184" s="142" t="s">
        <v>1025</v>
      </c>
      <c r="J184" s="143">
        <f>BK184</f>
        <v>0</v>
      </c>
      <c r="L184" s="132"/>
      <c r="M184" s="136"/>
      <c r="N184" s="137"/>
      <c r="O184" s="137"/>
      <c r="P184" s="138">
        <f>SUM(P185:P186)</f>
        <v>0</v>
      </c>
      <c r="Q184" s="137"/>
      <c r="R184" s="138">
        <f>SUM(R185:R186)</f>
        <v>0</v>
      </c>
      <c r="S184" s="137"/>
      <c r="T184" s="139">
        <f>SUM(T185:T186)</f>
        <v>0</v>
      </c>
      <c r="AR184" s="133" t="s">
        <v>138</v>
      </c>
      <c r="AT184" s="140" t="s">
        <v>68</v>
      </c>
      <c r="AU184" s="140" t="s">
        <v>77</v>
      </c>
      <c r="AY184" s="133" t="s">
        <v>125</v>
      </c>
      <c r="BK184" s="141">
        <f>SUM(BK185:BK186)</f>
        <v>0</v>
      </c>
    </row>
    <row r="185" spans="1:65" s="2" customFormat="1" ht="24.15" customHeight="1">
      <c r="A185" s="26"/>
      <c r="B185" s="144"/>
      <c r="C185" s="145" t="s">
        <v>705</v>
      </c>
      <c r="D185" s="145" t="s">
        <v>128</v>
      </c>
      <c r="E185" s="146" t="s">
        <v>1026</v>
      </c>
      <c r="F185" s="147" t="s">
        <v>1027</v>
      </c>
      <c r="G185" s="148" t="s">
        <v>217</v>
      </c>
      <c r="H185" s="149">
        <v>1</v>
      </c>
      <c r="I185" s="149"/>
      <c r="J185" s="149">
        <f>ROUND(I185*H185,2)</f>
        <v>0</v>
      </c>
      <c r="K185" s="150"/>
      <c r="L185" s="27"/>
      <c r="M185" s="151" t="s">
        <v>1</v>
      </c>
      <c r="N185" s="152" t="s">
        <v>35</v>
      </c>
      <c r="O185" s="153">
        <v>0</v>
      </c>
      <c r="P185" s="153">
        <f>O185*H185</f>
        <v>0</v>
      </c>
      <c r="Q185" s="153">
        <v>0</v>
      </c>
      <c r="R185" s="153">
        <f>Q185*H185</f>
        <v>0</v>
      </c>
      <c r="S185" s="153">
        <v>0</v>
      </c>
      <c r="T185" s="154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735</v>
      </c>
      <c r="AT185" s="155" t="s">
        <v>128</v>
      </c>
      <c r="AU185" s="155" t="s">
        <v>133</v>
      </c>
      <c r="AY185" s="14" t="s">
        <v>125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4" t="s">
        <v>133</v>
      </c>
      <c r="BK185" s="156">
        <f>ROUND(I185*H185,2)</f>
        <v>0</v>
      </c>
      <c r="BL185" s="14" t="s">
        <v>735</v>
      </c>
      <c r="BM185" s="155" t="s">
        <v>871</v>
      </c>
    </row>
    <row r="186" spans="1:65" s="2" customFormat="1" ht="40.200000000000003" customHeight="1">
      <c r="A186" s="26"/>
      <c r="B186" s="144"/>
      <c r="C186" s="161" t="s">
        <v>709</v>
      </c>
      <c r="D186" s="161" t="s">
        <v>311</v>
      </c>
      <c r="E186" s="162" t="s">
        <v>1028</v>
      </c>
      <c r="F186" s="163" t="s">
        <v>1915</v>
      </c>
      <c r="G186" s="164" t="s">
        <v>217</v>
      </c>
      <c r="H186" s="165">
        <v>1</v>
      </c>
      <c r="I186" s="165"/>
      <c r="J186" s="165">
        <f>ROUND(I186*H186,2)</f>
        <v>0</v>
      </c>
      <c r="K186" s="166"/>
      <c r="L186" s="167"/>
      <c r="M186" s="170" t="s">
        <v>1</v>
      </c>
      <c r="N186" s="171" t="s">
        <v>35</v>
      </c>
      <c r="O186" s="159">
        <v>0</v>
      </c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1029</v>
      </c>
      <c r="AT186" s="155" t="s">
        <v>311</v>
      </c>
      <c r="AU186" s="155" t="s">
        <v>133</v>
      </c>
      <c r="AY186" s="14" t="s">
        <v>125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133</v>
      </c>
      <c r="BK186" s="156">
        <f>ROUND(I186*H186,2)</f>
        <v>0</v>
      </c>
      <c r="BL186" s="14" t="s">
        <v>735</v>
      </c>
      <c r="BM186" s="155" t="s">
        <v>879</v>
      </c>
    </row>
    <row r="187" spans="1:65" s="2" customFormat="1" ht="6.9" customHeight="1">
      <c r="A187" s="26"/>
      <c r="B187" s="44"/>
      <c r="C187" s="45"/>
      <c r="D187" s="45"/>
      <c r="E187" s="45"/>
      <c r="F187" s="45"/>
      <c r="G187" s="45"/>
      <c r="H187" s="45"/>
      <c r="I187" s="45"/>
      <c r="J187" s="45"/>
      <c r="K187" s="45"/>
      <c r="L187" s="27"/>
      <c r="M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</row>
  </sheetData>
  <autoFilter ref="C121:K186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333"/>
  <sheetViews>
    <sheetView showGridLines="0" topLeftCell="A326" workbookViewId="0">
      <selection activeCell="F327" sqref="F32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93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97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11" t="str">
        <f>'Rekapitulácia stavby'!K6</f>
        <v>Zníženie Energetickej Náročnosti spoločnej budovy OcÚ a KD Kladzany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1030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>
        <f>'Rekapitulácia stavby'!AN8</f>
        <v>44484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22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5" t="str">
        <f>'Rekapitulácia stavby'!E14</f>
        <v xml:space="preserve"> </v>
      </c>
      <c r="F18" s="185"/>
      <c r="G18" s="185"/>
      <c r="H18" s="185"/>
      <c r="I18" s="23" t="s">
        <v>22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>Architekt Dzurco sro</v>
      </c>
      <c r="F24" s="26"/>
      <c r="G24" s="26"/>
      <c r="H24" s="26"/>
      <c r="I24" s="23" t="s">
        <v>22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ROUND(J131,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33</v>
      </c>
      <c r="E33" s="32" t="s">
        <v>34</v>
      </c>
      <c r="F33" s="97">
        <f>ROUND((SUM(BE131:BE332)),  2)</f>
        <v>0</v>
      </c>
      <c r="G33" s="98"/>
      <c r="H33" s="98"/>
      <c r="I33" s="99">
        <v>0.2</v>
      </c>
      <c r="J33" s="97">
        <f>ROUND(((SUM(BE131:BE332))*I33),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0">
        <f>ROUND((SUM(BF131:BF332)),  2)</f>
        <v>0</v>
      </c>
      <c r="G34" s="26"/>
      <c r="H34" s="26"/>
      <c r="I34" s="101">
        <v>0.2</v>
      </c>
      <c r="J34" s="100">
        <f>ROUND(((SUM(BF131:BF332))*I34),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ROUND((SUM(BG131:BG332)),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ROUND((SUM(BH131:BH332)),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ROUND((SUM(BI131:BI332)),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>
      <c r="A85" s="26"/>
      <c r="B85" s="27"/>
      <c r="C85" s="26"/>
      <c r="D85" s="26"/>
      <c r="E85" s="211" t="str">
        <f>E7</f>
        <v>Zníženie Energetickej Náročnosti spoločnej budovy OcÚ a KD Kladzany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06 - UVK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Kladzany</v>
      </c>
      <c r="G89" s="26"/>
      <c r="H89" s="26"/>
      <c r="I89" s="23" t="s">
        <v>18</v>
      </c>
      <c r="J89" s="52">
        <f>IF(J12="","",J12)</f>
        <v>44484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24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>Architekt Dzurco sro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101</v>
      </c>
      <c r="D94" s="102"/>
      <c r="E94" s="102"/>
      <c r="F94" s="102"/>
      <c r="G94" s="102"/>
      <c r="H94" s="102"/>
      <c r="I94" s="102"/>
      <c r="J94" s="111" t="s">
        <v>102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103</v>
      </c>
      <c r="D96" s="26"/>
      <c r="E96" s="26"/>
      <c r="F96" s="26"/>
      <c r="G96" s="26"/>
      <c r="H96" s="26"/>
      <c r="I96" s="26"/>
      <c r="J96" s="68">
        <f>J131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" customHeight="1">
      <c r="B97" s="113"/>
      <c r="D97" s="114" t="s">
        <v>105</v>
      </c>
      <c r="E97" s="115"/>
      <c r="F97" s="115"/>
      <c r="G97" s="115"/>
      <c r="H97" s="115"/>
      <c r="I97" s="115"/>
      <c r="J97" s="116">
        <f>J132</f>
        <v>0</v>
      </c>
      <c r="L97" s="113"/>
    </row>
    <row r="98" spans="1:31" s="10" customFormat="1" ht="19.95" customHeight="1">
      <c r="B98" s="117"/>
      <c r="D98" s="118" t="s">
        <v>519</v>
      </c>
      <c r="E98" s="119"/>
      <c r="F98" s="119"/>
      <c r="G98" s="119"/>
      <c r="H98" s="119"/>
      <c r="I98" s="119"/>
      <c r="J98" s="120">
        <f>J133</f>
        <v>0</v>
      </c>
      <c r="L98" s="117"/>
    </row>
    <row r="99" spans="1:31" s="10" customFormat="1" ht="19.95" customHeight="1">
      <c r="B99" s="117"/>
      <c r="D99" s="118" t="s">
        <v>520</v>
      </c>
      <c r="E99" s="119"/>
      <c r="F99" s="119"/>
      <c r="G99" s="119"/>
      <c r="H99" s="119"/>
      <c r="I99" s="119"/>
      <c r="J99" s="120">
        <f>J142</f>
        <v>0</v>
      </c>
      <c r="L99" s="117"/>
    </row>
    <row r="100" spans="1:31" s="10" customFormat="1" ht="19.95" customHeight="1">
      <c r="B100" s="117"/>
      <c r="D100" s="118" t="s">
        <v>1031</v>
      </c>
      <c r="E100" s="119"/>
      <c r="F100" s="119"/>
      <c r="G100" s="119"/>
      <c r="H100" s="119"/>
      <c r="I100" s="119"/>
      <c r="J100" s="120">
        <f>J148</f>
        <v>0</v>
      </c>
      <c r="L100" s="117"/>
    </row>
    <row r="101" spans="1:31" s="10" customFormat="1" ht="19.95" customHeight="1">
      <c r="B101" s="117"/>
      <c r="D101" s="118" t="s">
        <v>107</v>
      </c>
      <c r="E101" s="119"/>
      <c r="F101" s="119"/>
      <c r="G101" s="119"/>
      <c r="H101" s="119"/>
      <c r="I101" s="119"/>
      <c r="J101" s="120">
        <f>J151</f>
        <v>0</v>
      </c>
      <c r="L101" s="117"/>
    </row>
    <row r="102" spans="1:31" s="10" customFormat="1" ht="19.95" customHeight="1">
      <c r="B102" s="117"/>
      <c r="D102" s="118" t="s">
        <v>108</v>
      </c>
      <c r="E102" s="119"/>
      <c r="F102" s="119"/>
      <c r="G102" s="119"/>
      <c r="H102" s="119"/>
      <c r="I102" s="119"/>
      <c r="J102" s="120">
        <f>J160</f>
        <v>0</v>
      </c>
      <c r="L102" s="117"/>
    </row>
    <row r="103" spans="1:31" s="9" customFormat="1" ht="24.9" customHeight="1">
      <c r="B103" s="113"/>
      <c r="D103" s="114" t="s">
        <v>109</v>
      </c>
      <c r="E103" s="115"/>
      <c r="F103" s="115"/>
      <c r="G103" s="115"/>
      <c r="H103" s="115"/>
      <c r="I103" s="115"/>
      <c r="J103" s="116">
        <f>J162</f>
        <v>0</v>
      </c>
      <c r="L103" s="113"/>
    </row>
    <row r="104" spans="1:31" s="10" customFormat="1" ht="19.95" customHeight="1">
      <c r="B104" s="117"/>
      <c r="D104" s="118" t="s">
        <v>915</v>
      </c>
      <c r="E104" s="119"/>
      <c r="F104" s="119"/>
      <c r="G104" s="119"/>
      <c r="H104" s="119"/>
      <c r="I104" s="119"/>
      <c r="J104" s="120">
        <f>J163</f>
        <v>0</v>
      </c>
      <c r="L104" s="117"/>
    </row>
    <row r="105" spans="1:31" s="10" customFormat="1" ht="19.95" customHeight="1">
      <c r="B105" s="117"/>
      <c r="D105" s="118" t="s">
        <v>1032</v>
      </c>
      <c r="E105" s="119"/>
      <c r="F105" s="119"/>
      <c r="G105" s="119"/>
      <c r="H105" s="119"/>
      <c r="I105" s="119"/>
      <c r="J105" s="120">
        <f>J167</f>
        <v>0</v>
      </c>
      <c r="L105" s="117"/>
    </row>
    <row r="106" spans="1:31" s="10" customFormat="1" ht="19.95" customHeight="1">
      <c r="B106" s="117"/>
      <c r="D106" s="118" t="s">
        <v>1033</v>
      </c>
      <c r="E106" s="119"/>
      <c r="F106" s="119"/>
      <c r="G106" s="119"/>
      <c r="H106" s="119"/>
      <c r="I106" s="119"/>
      <c r="J106" s="120">
        <f>J203</f>
        <v>0</v>
      </c>
      <c r="L106" s="117"/>
    </row>
    <row r="107" spans="1:31" s="10" customFormat="1" ht="19.95" customHeight="1">
      <c r="B107" s="117"/>
      <c r="D107" s="118" t="s">
        <v>1034</v>
      </c>
      <c r="E107" s="119"/>
      <c r="F107" s="119"/>
      <c r="G107" s="119"/>
      <c r="H107" s="119"/>
      <c r="I107" s="119"/>
      <c r="J107" s="120">
        <f>J228</f>
        <v>0</v>
      </c>
      <c r="L107" s="117"/>
    </row>
    <row r="108" spans="1:31" s="10" customFormat="1" ht="19.95" customHeight="1">
      <c r="B108" s="117"/>
      <c r="D108" s="118" t="s">
        <v>1035</v>
      </c>
      <c r="E108" s="119"/>
      <c r="F108" s="119"/>
      <c r="G108" s="119"/>
      <c r="H108" s="119"/>
      <c r="I108" s="119"/>
      <c r="J108" s="120">
        <f>J283</f>
        <v>0</v>
      </c>
      <c r="L108" s="117"/>
    </row>
    <row r="109" spans="1:31" s="10" customFormat="1" ht="19.95" customHeight="1">
      <c r="B109" s="117"/>
      <c r="D109" s="118" t="s">
        <v>1036</v>
      </c>
      <c r="E109" s="119"/>
      <c r="F109" s="119"/>
      <c r="G109" s="119"/>
      <c r="H109" s="119"/>
      <c r="I109" s="119"/>
      <c r="J109" s="120">
        <f>J297</f>
        <v>0</v>
      </c>
      <c r="L109" s="117"/>
    </row>
    <row r="110" spans="1:31" s="9" customFormat="1" ht="24.9" customHeight="1">
      <c r="B110" s="113"/>
      <c r="D110" s="114" t="s">
        <v>1037</v>
      </c>
      <c r="E110" s="115"/>
      <c r="F110" s="115"/>
      <c r="G110" s="115"/>
      <c r="H110" s="115"/>
      <c r="I110" s="115"/>
      <c r="J110" s="116">
        <f>J329</f>
        <v>0</v>
      </c>
      <c r="L110" s="113"/>
    </row>
    <row r="111" spans="1:31" s="10" customFormat="1" ht="19.95" customHeight="1">
      <c r="B111" s="117"/>
      <c r="D111" s="118" t="s">
        <v>1038</v>
      </c>
      <c r="E111" s="119"/>
      <c r="F111" s="119"/>
      <c r="G111" s="119"/>
      <c r="H111" s="119"/>
      <c r="I111" s="119"/>
      <c r="J111" s="120">
        <f>J330</f>
        <v>0</v>
      </c>
      <c r="L111" s="117"/>
    </row>
    <row r="112" spans="1:31" s="2" customFormat="1" ht="21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" customHeight="1">
      <c r="A113" s="26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7" spans="1:31" s="2" customFormat="1" ht="6.9" customHeight="1">
      <c r="A117" s="26"/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24.9" customHeight="1">
      <c r="A118" s="26"/>
      <c r="B118" s="27"/>
      <c r="C118" s="18" t="s">
        <v>111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12</v>
      </c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26.25" customHeight="1">
      <c r="A121" s="26"/>
      <c r="B121" s="27"/>
      <c r="C121" s="26"/>
      <c r="D121" s="26"/>
      <c r="E121" s="211" t="str">
        <f>E7</f>
        <v>Zníženie Energetickej Náročnosti spoločnej budovy OcÚ a KD Kladzany</v>
      </c>
      <c r="F121" s="212"/>
      <c r="G121" s="212"/>
      <c r="H121" s="212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98</v>
      </c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201" t="str">
        <f>E9</f>
        <v>06 - UVK</v>
      </c>
      <c r="F123" s="210"/>
      <c r="G123" s="210"/>
      <c r="H123" s="210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16</v>
      </c>
      <c r="D125" s="26"/>
      <c r="E125" s="26"/>
      <c r="F125" s="21" t="str">
        <f>F12</f>
        <v>Kladzany</v>
      </c>
      <c r="G125" s="26"/>
      <c r="H125" s="26"/>
      <c r="I125" s="23" t="s">
        <v>18</v>
      </c>
      <c r="J125" s="52">
        <f>IF(J12="","",J12)</f>
        <v>44484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15" customHeight="1">
      <c r="A127" s="26"/>
      <c r="B127" s="27"/>
      <c r="C127" s="23" t="s">
        <v>19</v>
      </c>
      <c r="D127" s="26"/>
      <c r="E127" s="26"/>
      <c r="F127" s="21" t="str">
        <f>E15</f>
        <v xml:space="preserve"> </v>
      </c>
      <c r="G127" s="26"/>
      <c r="H127" s="26"/>
      <c r="I127" s="23" t="s">
        <v>24</v>
      </c>
      <c r="J127" s="24" t="str">
        <f>E21</f>
        <v xml:space="preserve"> 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15" customHeight="1">
      <c r="A128" s="26"/>
      <c r="B128" s="27"/>
      <c r="C128" s="23" t="s">
        <v>23</v>
      </c>
      <c r="D128" s="26"/>
      <c r="E128" s="26"/>
      <c r="F128" s="21" t="str">
        <f>IF(E18="","",E18)</f>
        <v xml:space="preserve"> </v>
      </c>
      <c r="G128" s="26"/>
      <c r="H128" s="26"/>
      <c r="I128" s="23" t="s">
        <v>26</v>
      </c>
      <c r="J128" s="24" t="str">
        <f>E24</f>
        <v>Architekt Dzurco sro</v>
      </c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1"/>
      <c r="B130" s="122"/>
      <c r="C130" s="123" t="s">
        <v>112</v>
      </c>
      <c r="D130" s="124" t="s">
        <v>54</v>
      </c>
      <c r="E130" s="124" t="s">
        <v>50</v>
      </c>
      <c r="F130" s="124" t="s">
        <v>51</v>
      </c>
      <c r="G130" s="124" t="s">
        <v>113</v>
      </c>
      <c r="H130" s="124" t="s">
        <v>114</v>
      </c>
      <c r="I130" s="124" t="s">
        <v>115</v>
      </c>
      <c r="J130" s="125" t="s">
        <v>102</v>
      </c>
      <c r="K130" s="126" t="s">
        <v>116</v>
      </c>
      <c r="L130" s="127"/>
      <c r="M130" s="59" t="s">
        <v>1</v>
      </c>
      <c r="N130" s="60" t="s">
        <v>33</v>
      </c>
      <c r="O130" s="60" t="s">
        <v>117</v>
      </c>
      <c r="P130" s="60" t="s">
        <v>118</v>
      </c>
      <c r="Q130" s="60" t="s">
        <v>119</v>
      </c>
      <c r="R130" s="60" t="s">
        <v>120</v>
      </c>
      <c r="S130" s="60" t="s">
        <v>121</v>
      </c>
      <c r="T130" s="61" t="s">
        <v>122</v>
      </c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</row>
    <row r="131" spans="1:65" s="2" customFormat="1" ht="22.8" customHeight="1">
      <c r="A131" s="26"/>
      <c r="B131" s="27"/>
      <c r="C131" s="66" t="s">
        <v>103</v>
      </c>
      <c r="D131" s="26"/>
      <c r="E131" s="26"/>
      <c r="F131" s="26"/>
      <c r="G131" s="26"/>
      <c r="H131" s="26"/>
      <c r="I131" s="26"/>
      <c r="J131" s="128">
        <f>BK131</f>
        <v>0</v>
      </c>
      <c r="K131" s="26"/>
      <c r="L131" s="27"/>
      <c r="M131" s="62"/>
      <c r="N131" s="53"/>
      <c r="O131" s="63"/>
      <c r="P131" s="129">
        <f>P132+P162+P329</f>
        <v>210.1131312</v>
      </c>
      <c r="Q131" s="63"/>
      <c r="R131" s="129">
        <f>R132+R162+R329</f>
        <v>4.4518635999999994</v>
      </c>
      <c r="S131" s="63"/>
      <c r="T131" s="130">
        <f>T132+T162+T329</f>
        <v>3.4405999999999999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68</v>
      </c>
      <c r="AU131" s="14" t="s">
        <v>104</v>
      </c>
      <c r="BK131" s="131">
        <f>BK132+BK162+BK329</f>
        <v>0</v>
      </c>
    </row>
    <row r="132" spans="1:65" s="12" customFormat="1" ht="25.95" customHeight="1">
      <c r="B132" s="132"/>
      <c r="D132" s="133" t="s">
        <v>68</v>
      </c>
      <c r="E132" s="134" t="s">
        <v>123</v>
      </c>
      <c r="F132" s="134" t="s">
        <v>124</v>
      </c>
      <c r="J132" s="135">
        <f>BK132</f>
        <v>0</v>
      </c>
      <c r="L132" s="132"/>
      <c r="M132" s="136"/>
      <c r="N132" s="137"/>
      <c r="O132" s="137"/>
      <c r="P132" s="138">
        <f>P133+P142+P148+P151+P160</f>
        <v>109.91987319999998</v>
      </c>
      <c r="Q132" s="137"/>
      <c r="R132" s="138">
        <f>R133+R142+R148+R151+R160</f>
        <v>4.2395655999999997</v>
      </c>
      <c r="S132" s="137"/>
      <c r="T132" s="139">
        <f>T133+T142+T148+T151+T160</f>
        <v>5.7500000000000002E-2</v>
      </c>
      <c r="AR132" s="133" t="s">
        <v>77</v>
      </c>
      <c r="AT132" s="140" t="s">
        <v>68</v>
      </c>
      <c r="AU132" s="140" t="s">
        <v>69</v>
      </c>
      <c r="AY132" s="133" t="s">
        <v>125</v>
      </c>
      <c r="BK132" s="141">
        <f>BK133+BK142+BK148+BK151+BK160</f>
        <v>0</v>
      </c>
    </row>
    <row r="133" spans="1:65" s="12" customFormat="1" ht="22.8" customHeight="1">
      <c r="B133" s="132"/>
      <c r="D133" s="133" t="s">
        <v>68</v>
      </c>
      <c r="E133" s="142" t="s">
        <v>77</v>
      </c>
      <c r="F133" s="142" t="s">
        <v>534</v>
      </c>
      <c r="J133" s="143">
        <f>BK133</f>
        <v>0</v>
      </c>
      <c r="L133" s="132"/>
      <c r="M133" s="136"/>
      <c r="N133" s="137"/>
      <c r="O133" s="137"/>
      <c r="P133" s="138">
        <f>SUM(P134:P141)</f>
        <v>26.486015999999999</v>
      </c>
      <c r="Q133" s="137"/>
      <c r="R133" s="138">
        <f>SUM(R134:R141)</f>
        <v>0</v>
      </c>
      <c r="S133" s="137"/>
      <c r="T133" s="139">
        <f>SUM(T134:T141)</f>
        <v>0</v>
      </c>
      <c r="AR133" s="133" t="s">
        <v>77</v>
      </c>
      <c r="AT133" s="140" t="s">
        <v>68</v>
      </c>
      <c r="AU133" s="140" t="s">
        <v>77</v>
      </c>
      <c r="AY133" s="133" t="s">
        <v>125</v>
      </c>
      <c r="BK133" s="141">
        <f>SUM(BK134:BK141)</f>
        <v>0</v>
      </c>
    </row>
    <row r="134" spans="1:65" s="2" customFormat="1" ht="21.75" customHeight="1">
      <c r="A134" s="26"/>
      <c r="B134" s="144"/>
      <c r="C134" s="145" t="s">
        <v>77</v>
      </c>
      <c r="D134" s="145" t="s">
        <v>128</v>
      </c>
      <c r="E134" s="146" t="s">
        <v>541</v>
      </c>
      <c r="F134" s="147" t="s">
        <v>542</v>
      </c>
      <c r="G134" s="148" t="s">
        <v>320</v>
      </c>
      <c r="H134" s="149">
        <v>1.32</v>
      </c>
      <c r="I134" s="149"/>
      <c r="J134" s="149">
        <f t="shared" ref="J134:J141" si="0">ROUND(I134*H134,2)</f>
        <v>0</v>
      </c>
      <c r="K134" s="150"/>
      <c r="L134" s="27"/>
      <c r="M134" s="151" t="s">
        <v>1</v>
      </c>
      <c r="N134" s="152" t="s">
        <v>35</v>
      </c>
      <c r="O134" s="153">
        <v>0.83799999999999997</v>
      </c>
      <c r="P134" s="153">
        <f t="shared" ref="P134:P141" si="1">O134*H134</f>
        <v>1.10616</v>
      </c>
      <c r="Q134" s="153">
        <v>0</v>
      </c>
      <c r="R134" s="153">
        <f t="shared" ref="R134:R141" si="2">Q134*H134</f>
        <v>0</v>
      </c>
      <c r="S134" s="153">
        <v>0</v>
      </c>
      <c r="T134" s="154">
        <f t="shared" ref="T134:T141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132</v>
      </c>
      <c r="AT134" s="155" t="s">
        <v>128</v>
      </c>
      <c r="AU134" s="155" t="s">
        <v>133</v>
      </c>
      <c r="AY134" s="14" t="s">
        <v>125</v>
      </c>
      <c r="BE134" s="156">
        <f t="shared" ref="BE134:BE141" si="4">IF(N134="základná",J134,0)</f>
        <v>0</v>
      </c>
      <c r="BF134" s="156">
        <f t="shared" ref="BF134:BF141" si="5">IF(N134="znížená",J134,0)</f>
        <v>0</v>
      </c>
      <c r="BG134" s="156">
        <f t="shared" ref="BG134:BG141" si="6">IF(N134="zákl. prenesená",J134,0)</f>
        <v>0</v>
      </c>
      <c r="BH134" s="156">
        <f t="shared" ref="BH134:BH141" si="7">IF(N134="zníž. prenesená",J134,0)</f>
        <v>0</v>
      </c>
      <c r="BI134" s="156">
        <f t="shared" ref="BI134:BI141" si="8">IF(N134="nulová",J134,0)</f>
        <v>0</v>
      </c>
      <c r="BJ134" s="14" t="s">
        <v>133</v>
      </c>
      <c r="BK134" s="156">
        <f t="shared" ref="BK134:BK141" si="9">ROUND(I134*H134,2)</f>
        <v>0</v>
      </c>
      <c r="BL134" s="14" t="s">
        <v>132</v>
      </c>
      <c r="BM134" s="155" t="s">
        <v>1039</v>
      </c>
    </row>
    <row r="135" spans="1:65" s="2" customFormat="1" ht="24.15" customHeight="1">
      <c r="A135" s="26"/>
      <c r="B135" s="144"/>
      <c r="C135" s="145" t="s">
        <v>133</v>
      </c>
      <c r="D135" s="145" t="s">
        <v>128</v>
      </c>
      <c r="E135" s="146" t="s">
        <v>544</v>
      </c>
      <c r="F135" s="147" t="s">
        <v>545</v>
      </c>
      <c r="G135" s="148" t="s">
        <v>320</v>
      </c>
      <c r="H135" s="149">
        <v>1.32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35</v>
      </c>
      <c r="O135" s="153">
        <v>4.2000000000000003E-2</v>
      </c>
      <c r="P135" s="153">
        <f t="shared" si="1"/>
        <v>5.5440000000000003E-2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132</v>
      </c>
      <c r="AT135" s="155" t="s">
        <v>128</v>
      </c>
      <c r="AU135" s="155" t="s">
        <v>133</v>
      </c>
      <c r="AY135" s="14" t="s">
        <v>125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133</v>
      </c>
      <c r="BK135" s="156">
        <f t="shared" si="9"/>
        <v>0</v>
      </c>
      <c r="BL135" s="14" t="s">
        <v>132</v>
      </c>
      <c r="BM135" s="155" t="s">
        <v>1040</v>
      </c>
    </row>
    <row r="136" spans="1:65" s="2" customFormat="1" ht="24.15" customHeight="1">
      <c r="A136" s="26"/>
      <c r="B136" s="144"/>
      <c r="C136" s="145" t="s">
        <v>138</v>
      </c>
      <c r="D136" s="145" t="s">
        <v>128</v>
      </c>
      <c r="E136" s="146" t="s">
        <v>1041</v>
      </c>
      <c r="F136" s="147" t="s">
        <v>1042</v>
      </c>
      <c r="G136" s="148" t="s">
        <v>320</v>
      </c>
      <c r="H136" s="149">
        <v>6.4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35</v>
      </c>
      <c r="O136" s="153">
        <v>2.42259</v>
      </c>
      <c r="P136" s="153">
        <f t="shared" si="1"/>
        <v>15.504576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132</v>
      </c>
      <c r="AT136" s="155" t="s">
        <v>128</v>
      </c>
      <c r="AU136" s="155" t="s">
        <v>133</v>
      </c>
      <c r="AY136" s="14" t="s">
        <v>125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133</v>
      </c>
      <c r="BK136" s="156">
        <f t="shared" si="9"/>
        <v>0</v>
      </c>
      <c r="BL136" s="14" t="s">
        <v>132</v>
      </c>
      <c r="BM136" s="155" t="s">
        <v>1043</v>
      </c>
    </row>
    <row r="137" spans="1:65" s="2" customFormat="1" ht="24.15" customHeight="1">
      <c r="A137" s="26"/>
      <c r="B137" s="144"/>
      <c r="C137" s="145" t="s">
        <v>132</v>
      </c>
      <c r="D137" s="145" t="s">
        <v>128</v>
      </c>
      <c r="E137" s="146" t="s">
        <v>553</v>
      </c>
      <c r="F137" s="147" t="s">
        <v>554</v>
      </c>
      <c r="G137" s="148" t="s">
        <v>320</v>
      </c>
      <c r="H137" s="149">
        <v>7.72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35</v>
      </c>
      <c r="O137" s="153">
        <v>8.1000000000000003E-2</v>
      </c>
      <c r="P137" s="153">
        <f t="shared" si="1"/>
        <v>0.62531999999999999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132</v>
      </c>
      <c r="AT137" s="155" t="s">
        <v>128</v>
      </c>
      <c r="AU137" s="155" t="s">
        <v>133</v>
      </c>
      <c r="AY137" s="14" t="s">
        <v>125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133</v>
      </c>
      <c r="BK137" s="156">
        <f t="shared" si="9"/>
        <v>0</v>
      </c>
      <c r="BL137" s="14" t="s">
        <v>132</v>
      </c>
      <c r="BM137" s="155" t="s">
        <v>1044</v>
      </c>
    </row>
    <row r="138" spans="1:65" s="2" customFormat="1" ht="33" customHeight="1">
      <c r="A138" s="26"/>
      <c r="B138" s="144"/>
      <c r="C138" s="145" t="s">
        <v>145</v>
      </c>
      <c r="D138" s="145" t="s">
        <v>128</v>
      </c>
      <c r="E138" s="146" t="s">
        <v>556</v>
      </c>
      <c r="F138" s="147" t="s">
        <v>557</v>
      </c>
      <c r="G138" s="148" t="s">
        <v>320</v>
      </c>
      <c r="H138" s="149">
        <v>7.72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35</v>
      </c>
      <c r="O138" s="153">
        <v>7.0999999999999994E-2</v>
      </c>
      <c r="P138" s="153">
        <f t="shared" si="1"/>
        <v>0.54811999999999994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132</v>
      </c>
      <c r="AT138" s="155" t="s">
        <v>128</v>
      </c>
      <c r="AU138" s="155" t="s">
        <v>133</v>
      </c>
      <c r="AY138" s="14" t="s">
        <v>125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133</v>
      </c>
      <c r="BK138" s="156">
        <f t="shared" si="9"/>
        <v>0</v>
      </c>
      <c r="BL138" s="14" t="s">
        <v>132</v>
      </c>
      <c r="BM138" s="155" t="s">
        <v>1045</v>
      </c>
    </row>
    <row r="139" spans="1:65" s="2" customFormat="1" ht="21.75" customHeight="1">
      <c r="A139" s="26"/>
      <c r="B139" s="144"/>
      <c r="C139" s="145" t="s">
        <v>126</v>
      </c>
      <c r="D139" s="145" t="s">
        <v>128</v>
      </c>
      <c r="E139" s="146" t="s">
        <v>559</v>
      </c>
      <c r="F139" s="147" t="s">
        <v>560</v>
      </c>
      <c r="G139" s="148" t="s">
        <v>320</v>
      </c>
      <c r="H139" s="149">
        <v>7.72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35</v>
      </c>
      <c r="O139" s="153">
        <v>0.27900000000000003</v>
      </c>
      <c r="P139" s="153">
        <f t="shared" si="1"/>
        <v>2.15388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132</v>
      </c>
      <c r="AT139" s="155" t="s">
        <v>128</v>
      </c>
      <c r="AU139" s="155" t="s">
        <v>133</v>
      </c>
      <c r="AY139" s="14" t="s">
        <v>125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133</v>
      </c>
      <c r="BK139" s="156">
        <f t="shared" si="9"/>
        <v>0</v>
      </c>
      <c r="BL139" s="14" t="s">
        <v>132</v>
      </c>
      <c r="BM139" s="155" t="s">
        <v>1046</v>
      </c>
    </row>
    <row r="140" spans="1:65" s="2" customFormat="1" ht="16.5" customHeight="1">
      <c r="A140" s="26"/>
      <c r="B140" s="144"/>
      <c r="C140" s="145" t="s">
        <v>150</v>
      </c>
      <c r="D140" s="145" t="s">
        <v>128</v>
      </c>
      <c r="E140" s="146" t="s">
        <v>562</v>
      </c>
      <c r="F140" s="147" t="s">
        <v>563</v>
      </c>
      <c r="G140" s="148" t="s">
        <v>320</v>
      </c>
      <c r="H140" s="149">
        <v>7.72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35</v>
      </c>
      <c r="O140" s="153">
        <v>0.83199999999999996</v>
      </c>
      <c r="P140" s="153">
        <f t="shared" si="1"/>
        <v>6.4230399999999994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132</v>
      </c>
      <c r="AT140" s="155" t="s">
        <v>128</v>
      </c>
      <c r="AU140" s="155" t="s">
        <v>133</v>
      </c>
      <c r="AY140" s="14" t="s">
        <v>125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133</v>
      </c>
      <c r="BK140" s="156">
        <f t="shared" si="9"/>
        <v>0</v>
      </c>
      <c r="BL140" s="14" t="s">
        <v>132</v>
      </c>
      <c r="BM140" s="155" t="s">
        <v>1047</v>
      </c>
    </row>
    <row r="141" spans="1:65" s="2" customFormat="1" ht="16.5" customHeight="1">
      <c r="A141" s="26"/>
      <c r="B141" s="144"/>
      <c r="C141" s="145" t="s">
        <v>153</v>
      </c>
      <c r="D141" s="145" t="s">
        <v>128</v>
      </c>
      <c r="E141" s="146" t="s">
        <v>565</v>
      </c>
      <c r="F141" s="147" t="s">
        <v>566</v>
      </c>
      <c r="G141" s="148" t="s">
        <v>320</v>
      </c>
      <c r="H141" s="149">
        <v>7.72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35</v>
      </c>
      <c r="O141" s="153">
        <v>8.9999999999999993E-3</v>
      </c>
      <c r="P141" s="153">
        <f t="shared" si="1"/>
        <v>6.9479999999999986E-2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132</v>
      </c>
      <c r="AT141" s="155" t="s">
        <v>128</v>
      </c>
      <c r="AU141" s="155" t="s">
        <v>133</v>
      </c>
      <c r="AY141" s="14" t="s">
        <v>125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133</v>
      </c>
      <c r="BK141" s="156">
        <f t="shared" si="9"/>
        <v>0</v>
      </c>
      <c r="BL141" s="14" t="s">
        <v>132</v>
      </c>
      <c r="BM141" s="155" t="s">
        <v>1048</v>
      </c>
    </row>
    <row r="142" spans="1:65" s="12" customFormat="1" ht="22.8" customHeight="1">
      <c r="B142" s="132"/>
      <c r="D142" s="133" t="s">
        <v>68</v>
      </c>
      <c r="E142" s="142" t="s">
        <v>133</v>
      </c>
      <c r="F142" s="142" t="s">
        <v>568</v>
      </c>
      <c r="J142" s="143">
        <f>BK142</f>
        <v>0</v>
      </c>
      <c r="L142" s="132"/>
      <c r="M142" s="136"/>
      <c r="N142" s="137"/>
      <c r="O142" s="137"/>
      <c r="P142" s="138">
        <f>SUM(P143:P147)</f>
        <v>12.3560172</v>
      </c>
      <c r="Q142" s="137"/>
      <c r="R142" s="138">
        <f>SUM(R143:R147)</f>
        <v>3.8901455999999999</v>
      </c>
      <c r="S142" s="137"/>
      <c r="T142" s="139">
        <f>SUM(T143:T147)</f>
        <v>0</v>
      </c>
      <c r="AR142" s="133" t="s">
        <v>77</v>
      </c>
      <c r="AT142" s="140" t="s">
        <v>68</v>
      </c>
      <c r="AU142" s="140" t="s">
        <v>77</v>
      </c>
      <c r="AY142" s="133" t="s">
        <v>125</v>
      </c>
      <c r="BK142" s="141">
        <f>SUM(BK143:BK147)</f>
        <v>0</v>
      </c>
    </row>
    <row r="143" spans="1:65" s="2" customFormat="1" ht="24.15" customHeight="1">
      <c r="A143" s="26"/>
      <c r="B143" s="144"/>
      <c r="C143" s="145" t="s">
        <v>156</v>
      </c>
      <c r="D143" s="145" t="s">
        <v>128</v>
      </c>
      <c r="E143" s="146" t="s">
        <v>569</v>
      </c>
      <c r="F143" s="147" t="s">
        <v>570</v>
      </c>
      <c r="G143" s="148" t="s">
        <v>320</v>
      </c>
      <c r="H143" s="149">
        <v>0.44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35</v>
      </c>
      <c r="O143" s="153">
        <v>1.0968</v>
      </c>
      <c r="P143" s="153">
        <f>O143*H143</f>
        <v>0.48259200000000002</v>
      </c>
      <c r="Q143" s="153">
        <v>2.0699999999999998</v>
      </c>
      <c r="R143" s="153">
        <f>Q143*H143</f>
        <v>0.91079999999999994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132</v>
      </c>
      <c r="AT143" s="155" t="s">
        <v>128</v>
      </c>
      <c r="AU143" s="155" t="s">
        <v>133</v>
      </c>
      <c r="AY143" s="14" t="s">
        <v>125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133</v>
      </c>
      <c r="BK143" s="156">
        <f>ROUND(I143*H143,2)</f>
        <v>0</v>
      </c>
      <c r="BL143" s="14" t="s">
        <v>132</v>
      </c>
      <c r="BM143" s="155" t="s">
        <v>1049</v>
      </c>
    </row>
    <row r="144" spans="1:65" s="2" customFormat="1" ht="16.5" customHeight="1">
      <c r="A144" s="26"/>
      <c r="B144" s="144"/>
      <c r="C144" s="145" t="s">
        <v>159</v>
      </c>
      <c r="D144" s="145" t="s">
        <v>128</v>
      </c>
      <c r="E144" s="146" t="s">
        <v>572</v>
      </c>
      <c r="F144" s="147" t="s">
        <v>573</v>
      </c>
      <c r="G144" s="148" t="s">
        <v>320</v>
      </c>
      <c r="H144" s="149">
        <v>1.32</v>
      </c>
      <c r="I144" s="149"/>
      <c r="J144" s="149">
        <f>ROUND(I144*H144,2)</f>
        <v>0</v>
      </c>
      <c r="K144" s="150"/>
      <c r="L144" s="27"/>
      <c r="M144" s="151" t="s">
        <v>1</v>
      </c>
      <c r="N144" s="152" t="s">
        <v>35</v>
      </c>
      <c r="O144" s="153">
        <v>0.61770999999999998</v>
      </c>
      <c r="P144" s="153">
        <f>O144*H144</f>
        <v>0.81537720000000002</v>
      </c>
      <c r="Q144" s="153">
        <v>2.2151299999999998</v>
      </c>
      <c r="R144" s="153">
        <f>Q144*H144</f>
        <v>2.9239715999999998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132</v>
      </c>
      <c r="AT144" s="155" t="s">
        <v>128</v>
      </c>
      <c r="AU144" s="155" t="s">
        <v>133</v>
      </c>
      <c r="AY144" s="14" t="s">
        <v>125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133</v>
      </c>
      <c r="BK144" s="156">
        <f>ROUND(I144*H144,2)</f>
        <v>0</v>
      </c>
      <c r="BL144" s="14" t="s">
        <v>132</v>
      </c>
      <c r="BM144" s="155" t="s">
        <v>1050</v>
      </c>
    </row>
    <row r="145" spans="1:65" s="2" customFormat="1" ht="24.15" customHeight="1">
      <c r="A145" s="26"/>
      <c r="B145" s="144"/>
      <c r="C145" s="145" t="s">
        <v>162</v>
      </c>
      <c r="D145" s="145" t="s">
        <v>128</v>
      </c>
      <c r="E145" s="146" t="s">
        <v>575</v>
      </c>
      <c r="F145" s="147" t="s">
        <v>576</v>
      </c>
      <c r="G145" s="148" t="s">
        <v>131</v>
      </c>
      <c r="H145" s="149">
        <v>9.8000000000000007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35</v>
      </c>
      <c r="O145" s="153">
        <v>0.78800000000000003</v>
      </c>
      <c r="P145" s="153">
        <f>O145*H145</f>
        <v>7.7224000000000013</v>
      </c>
      <c r="Q145" s="153">
        <v>4.0699999999999998E-3</v>
      </c>
      <c r="R145" s="153">
        <f>Q145*H145</f>
        <v>3.9885999999999998E-2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132</v>
      </c>
      <c r="AT145" s="155" t="s">
        <v>128</v>
      </c>
      <c r="AU145" s="155" t="s">
        <v>133</v>
      </c>
      <c r="AY145" s="14" t="s">
        <v>125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133</v>
      </c>
      <c r="BK145" s="156">
        <f>ROUND(I145*H145,2)</f>
        <v>0</v>
      </c>
      <c r="BL145" s="14" t="s">
        <v>132</v>
      </c>
      <c r="BM145" s="155" t="s">
        <v>1051</v>
      </c>
    </row>
    <row r="146" spans="1:65" s="2" customFormat="1" ht="24.15" customHeight="1">
      <c r="A146" s="26"/>
      <c r="B146" s="144"/>
      <c r="C146" s="145" t="s">
        <v>166</v>
      </c>
      <c r="D146" s="145" t="s">
        <v>128</v>
      </c>
      <c r="E146" s="146" t="s">
        <v>578</v>
      </c>
      <c r="F146" s="147" t="s">
        <v>579</v>
      </c>
      <c r="G146" s="148" t="s">
        <v>131</v>
      </c>
      <c r="H146" s="149">
        <v>9.8000000000000007</v>
      </c>
      <c r="I146" s="149"/>
      <c r="J146" s="149">
        <f>ROUND(I146*H146,2)</f>
        <v>0</v>
      </c>
      <c r="K146" s="150"/>
      <c r="L146" s="27"/>
      <c r="M146" s="151" t="s">
        <v>1</v>
      </c>
      <c r="N146" s="152" t="s">
        <v>35</v>
      </c>
      <c r="O146" s="153">
        <v>0.32200000000000001</v>
      </c>
      <c r="P146" s="153">
        <f>O146*H146</f>
        <v>3.1556000000000002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132</v>
      </c>
      <c r="AT146" s="155" t="s">
        <v>128</v>
      </c>
      <c r="AU146" s="155" t="s">
        <v>133</v>
      </c>
      <c r="AY146" s="14" t="s">
        <v>125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133</v>
      </c>
      <c r="BK146" s="156">
        <f>ROUND(I146*H146,2)</f>
        <v>0</v>
      </c>
      <c r="BL146" s="14" t="s">
        <v>132</v>
      </c>
      <c r="BM146" s="155" t="s">
        <v>1052</v>
      </c>
    </row>
    <row r="147" spans="1:65" s="2" customFormat="1" ht="33" customHeight="1">
      <c r="A147" s="26"/>
      <c r="B147" s="144"/>
      <c r="C147" s="145" t="s">
        <v>170</v>
      </c>
      <c r="D147" s="145" t="s">
        <v>128</v>
      </c>
      <c r="E147" s="146" t="s">
        <v>581</v>
      </c>
      <c r="F147" s="147" t="s">
        <v>582</v>
      </c>
      <c r="G147" s="148" t="s">
        <v>131</v>
      </c>
      <c r="H147" s="149">
        <v>4.4000000000000004</v>
      </c>
      <c r="I147" s="149"/>
      <c r="J147" s="149">
        <f>ROUND(I147*H147,2)</f>
        <v>0</v>
      </c>
      <c r="K147" s="150"/>
      <c r="L147" s="27"/>
      <c r="M147" s="151" t="s">
        <v>1</v>
      </c>
      <c r="N147" s="152" t="s">
        <v>35</v>
      </c>
      <c r="O147" s="153">
        <v>4.0919999999999998E-2</v>
      </c>
      <c r="P147" s="153">
        <f>O147*H147</f>
        <v>0.18004800000000001</v>
      </c>
      <c r="Q147" s="153">
        <v>3.5200000000000001E-3</v>
      </c>
      <c r="R147" s="153">
        <f>Q147*H147</f>
        <v>1.5488000000000002E-2</v>
      </c>
      <c r="S147" s="153">
        <v>0</v>
      </c>
      <c r="T147" s="15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132</v>
      </c>
      <c r="AT147" s="155" t="s">
        <v>128</v>
      </c>
      <c r="AU147" s="155" t="s">
        <v>133</v>
      </c>
      <c r="AY147" s="14" t="s">
        <v>125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133</v>
      </c>
      <c r="BK147" s="156">
        <f>ROUND(I147*H147,2)</f>
        <v>0</v>
      </c>
      <c r="BL147" s="14" t="s">
        <v>132</v>
      </c>
      <c r="BM147" s="155" t="s">
        <v>1053</v>
      </c>
    </row>
    <row r="148" spans="1:65" s="12" customFormat="1" ht="22.8" customHeight="1">
      <c r="B148" s="132"/>
      <c r="D148" s="133" t="s">
        <v>68</v>
      </c>
      <c r="E148" s="142" t="s">
        <v>153</v>
      </c>
      <c r="F148" s="142" t="s">
        <v>1054</v>
      </c>
      <c r="J148" s="143">
        <f>BK148</f>
        <v>0</v>
      </c>
      <c r="L148" s="132"/>
      <c r="M148" s="136"/>
      <c r="N148" s="137"/>
      <c r="O148" s="137"/>
      <c r="P148" s="138">
        <f>SUM(P149:P150)</f>
        <v>41.44</v>
      </c>
      <c r="Q148" s="137"/>
      <c r="R148" s="138">
        <f>SUM(R149:R150)</f>
        <v>0.34832000000000002</v>
      </c>
      <c r="S148" s="137"/>
      <c r="T148" s="139">
        <f>SUM(T149:T150)</f>
        <v>0</v>
      </c>
      <c r="AR148" s="133" t="s">
        <v>77</v>
      </c>
      <c r="AT148" s="140" t="s">
        <v>68</v>
      </c>
      <c r="AU148" s="140" t="s">
        <v>77</v>
      </c>
      <c r="AY148" s="133" t="s">
        <v>125</v>
      </c>
      <c r="BK148" s="141">
        <f>SUM(BK149:BK150)</f>
        <v>0</v>
      </c>
    </row>
    <row r="149" spans="1:65" s="2" customFormat="1" ht="44.25" customHeight="1">
      <c r="A149" s="26"/>
      <c r="B149" s="144"/>
      <c r="C149" s="145" t="s">
        <v>174</v>
      </c>
      <c r="D149" s="145" t="s">
        <v>128</v>
      </c>
      <c r="E149" s="146" t="s">
        <v>1055</v>
      </c>
      <c r="F149" s="147" t="s">
        <v>1056</v>
      </c>
      <c r="G149" s="148" t="s">
        <v>193</v>
      </c>
      <c r="H149" s="149">
        <v>56</v>
      </c>
      <c r="I149" s="149"/>
      <c r="J149" s="149">
        <f>ROUND(I149*H149,2)</f>
        <v>0</v>
      </c>
      <c r="K149" s="150"/>
      <c r="L149" s="27"/>
      <c r="M149" s="151" t="s">
        <v>1</v>
      </c>
      <c r="N149" s="152" t="s">
        <v>35</v>
      </c>
      <c r="O149" s="153">
        <v>0.74</v>
      </c>
      <c r="P149" s="153">
        <f>O149*H149</f>
        <v>41.44</v>
      </c>
      <c r="Q149" s="153">
        <v>1.8799999999999999E-3</v>
      </c>
      <c r="R149" s="153">
        <f>Q149*H149</f>
        <v>0.10528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132</v>
      </c>
      <c r="AT149" s="155" t="s">
        <v>128</v>
      </c>
      <c r="AU149" s="155" t="s">
        <v>133</v>
      </c>
      <c r="AY149" s="14" t="s">
        <v>125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133</v>
      </c>
      <c r="BK149" s="156">
        <f>ROUND(I149*H149,2)</f>
        <v>0</v>
      </c>
      <c r="BL149" s="14" t="s">
        <v>132</v>
      </c>
      <c r="BM149" s="155" t="s">
        <v>1057</v>
      </c>
    </row>
    <row r="150" spans="1:65" s="2" customFormat="1" ht="53.4" customHeight="1">
      <c r="A150" s="26"/>
      <c r="B150" s="144"/>
      <c r="C150" s="161" t="s">
        <v>178</v>
      </c>
      <c r="D150" s="161" t="s">
        <v>311</v>
      </c>
      <c r="E150" s="162" t="s">
        <v>1058</v>
      </c>
      <c r="F150" s="163" t="s">
        <v>1916</v>
      </c>
      <c r="G150" s="164" t="s">
        <v>193</v>
      </c>
      <c r="H150" s="165">
        <v>56</v>
      </c>
      <c r="I150" s="165"/>
      <c r="J150" s="165">
        <f>ROUND(I150*H150,2)</f>
        <v>0</v>
      </c>
      <c r="K150" s="166"/>
      <c r="L150" s="167"/>
      <c r="M150" s="168" t="s">
        <v>1</v>
      </c>
      <c r="N150" s="169" t="s">
        <v>35</v>
      </c>
      <c r="O150" s="153">
        <v>0</v>
      </c>
      <c r="P150" s="153">
        <f>O150*H150</f>
        <v>0</v>
      </c>
      <c r="Q150" s="153">
        <v>4.3400000000000001E-3</v>
      </c>
      <c r="R150" s="153">
        <f>Q150*H150</f>
        <v>0.24304000000000001</v>
      </c>
      <c r="S150" s="153">
        <v>0</v>
      </c>
      <c r="T150" s="154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153</v>
      </c>
      <c r="AT150" s="155" t="s">
        <v>311</v>
      </c>
      <c r="AU150" s="155" t="s">
        <v>133</v>
      </c>
      <c r="AY150" s="14" t="s">
        <v>125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133</v>
      </c>
      <c r="BK150" s="156">
        <f>ROUND(I150*H150,2)</f>
        <v>0</v>
      </c>
      <c r="BL150" s="14" t="s">
        <v>132</v>
      </c>
      <c r="BM150" s="155" t="s">
        <v>1059</v>
      </c>
    </row>
    <row r="151" spans="1:65" s="12" customFormat="1" ht="22.8" customHeight="1">
      <c r="B151" s="132"/>
      <c r="D151" s="133" t="s">
        <v>68</v>
      </c>
      <c r="E151" s="142" t="s">
        <v>156</v>
      </c>
      <c r="F151" s="142" t="s">
        <v>165</v>
      </c>
      <c r="J151" s="143">
        <f>BK151</f>
        <v>0</v>
      </c>
      <c r="L151" s="132"/>
      <c r="M151" s="136"/>
      <c r="N151" s="137"/>
      <c r="O151" s="137"/>
      <c r="P151" s="138">
        <f>SUM(P152:P159)</f>
        <v>19.194719999999997</v>
      </c>
      <c r="Q151" s="137"/>
      <c r="R151" s="138">
        <f>SUM(R152:R159)</f>
        <v>1.1000000000000001E-3</v>
      </c>
      <c r="S151" s="137"/>
      <c r="T151" s="139">
        <f>SUM(T152:T159)</f>
        <v>5.7500000000000002E-2</v>
      </c>
      <c r="AR151" s="133" t="s">
        <v>77</v>
      </c>
      <c r="AT151" s="140" t="s">
        <v>68</v>
      </c>
      <c r="AU151" s="140" t="s">
        <v>77</v>
      </c>
      <c r="AY151" s="133" t="s">
        <v>125</v>
      </c>
      <c r="BK151" s="141">
        <f>SUM(BK152:BK159)</f>
        <v>0</v>
      </c>
    </row>
    <row r="152" spans="1:65" s="2" customFormat="1" ht="24.15" customHeight="1">
      <c r="A152" s="26"/>
      <c r="B152" s="144"/>
      <c r="C152" s="145" t="s">
        <v>182</v>
      </c>
      <c r="D152" s="145" t="s">
        <v>128</v>
      </c>
      <c r="E152" s="146" t="s">
        <v>1060</v>
      </c>
      <c r="F152" s="147" t="s">
        <v>1061</v>
      </c>
      <c r="G152" s="148" t="s">
        <v>929</v>
      </c>
      <c r="H152" s="149">
        <v>2480</v>
      </c>
      <c r="I152" s="149"/>
      <c r="J152" s="149">
        <f t="shared" ref="J152:J159" si="10">ROUND(I152*H152,2)</f>
        <v>0</v>
      </c>
      <c r="K152" s="150"/>
      <c r="L152" s="27"/>
      <c r="M152" s="151" t="s">
        <v>1</v>
      </c>
      <c r="N152" s="152" t="s">
        <v>35</v>
      </c>
      <c r="O152" s="153">
        <v>3.0999999999999999E-3</v>
      </c>
      <c r="P152" s="153">
        <f t="shared" ref="P152:P159" si="11">O152*H152</f>
        <v>7.6879999999999997</v>
      </c>
      <c r="Q152" s="153">
        <v>0</v>
      </c>
      <c r="R152" s="153">
        <f t="shared" ref="R152:R159" si="12">Q152*H152</f>
        <v>0</v>
      </c>
      <c r="S152" s="153">
        <v>1.0000000000000001E-5</v>
      </c>
      <c r="T152" s="154">
        <f t="shared" ref="T152:T159" si="13">S152*H152</f>
        <v>2.4800000000000003E-2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132</v>
      </c>
      <c r="AT152" s="155" t="s">
        <v>128</v>
      </c>
      <c r="AU152" s="155" t="s">
        <v>133</v>
      </c>
      <c r="AY152" s="14" t="s">
        <v>125</v>
      </c>
      <c r="BE152" s="156">
        <f t="shared" ref="BE152:BE159" si="14">IF(N152="základná",J152,0)</f>
        <v>0</v>
      </c>
      <c r="BF152" s="156">
        <f t="shared" ref="BF152:BF159" si="15">IF(N152="znížená",J152,0)</f>
        <v>0</v>
      </c>
      <c r="BG152" s="156">
        <f t="shared" ref="BG152:BG159" si="16">IF(N152="zákl. prenesená",J152,0)</f>
        <v>0</v>
      </c>
      <c r="BH152" s="156">
        <f t="shared" ref="BH152:BH159" si="17">IF(N152="zníž. prenesená",J152,0)</f>
        <v>0</v>
      </c>
      <c r="BI152" s="156">
        <f t="shared" ref="BI152:BI159" si="18">IF(N152="nulová",J152,0)</f>
        <v>0</v>
      </c>
      <c r="BJ152" s="14" t="s">
        <v>133</v>
      </c>
      <c r="BK152" s="156">
        <f t="shared" ref="BK152:BK159" si="19">ROUND(I152*H152,2)</f>
        <v>0</v>
      </c>
      <c r="BL152" s="14" t="s">
        <v>132</v>
      </c>
      <c r="BM152" s="155" t="s">
        <v>1062</v>
      </c>
    </row>
    <row r="153" spans="1:65" s="2" customFormat="1" ht="24.15" customHeight="1">
      <c r="A153" s="26"/>
      <c r="B153" s="144"/>
      <c r="C153" s="145" t="s">
        <v>186</v>
      </c>
      <c r="D153" s="145" t="s">
        <v>128</v>
      </c>
      <c r="E153" s="146" t="s">
        <v>1063</v>
      </c>
      <c r="F153" s="147" t="s">
        <v>1064</v>
      </c>
      <c r="G153" s="148" t="s">
        <v>929</v>
      </c>
      <c r="H153" s="149">
        <v>520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35</v>
      </c>
      <c r="O153" s="153">
        <v>3.7200000000000002E-3</v>
      </c>
      <c r="P153" s="153">
        <f t="shared" si="11"/>
        <v>1.9344000000000001</v>
      </c>
      <c r="Q153" s="153">
        <v>0</v>
      </c>
      <c r="R153" s="153">
        <f t="shared" si="12"/>
        <v>0</v>
      </c>
      <c r="S153" s="153">
        <v>1.0000000000000001E-5</v>
      </c>
      <c r="T153" s="154">
        <f t="shared" si="13"/>
        <v>5.2000000000000006E-3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132</v>
      </c>
      <c r="AT153" s="155" t="s">
        <v>128</v>
      </c>
      <c r="AU153" s="155" t="s">
        <v>133</v>
      </c>
      <c r="AY153" s="14" t="s">
        <v>125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133</v>
      </c>
      <c r="BK153" s="156">
        <f t="shared" si="19"/>
        <v>0</v>
      </c>
      <c r="BL153" s="14" t="s">
        <v>132</v>
      </c>
      <c r="BM153" s="155" t="s">
        <v>1065</v>
      </c>
    </row>
    <row r="154" spans="1:65" s="2" customFormat="1" ht="24.15" customHeight="1">
      <c r="A154" s="26"/>
      <c r="B154" s="144"/>
      <c r="C154" s="145" t="s">
        <v>190</v>
      </c>
      <c r="D154" s="145" t="s">
        <v>128</v>
      </c>
      <c r="E154" s="146" t="s">
        <v>1066</v>
      </c>
      <c r="F154" s="147" t="s">
        <v>1067</v>
      </c>
      <c r="G154" s="148" t="s">
        <v>929</v>
      </c>
      <c r="H154" s="149">
        <v>110</v>
      </c>
      <c r="I154" s="149"/>
      <c r="J154" s="149">
        <f t="shared" si="10"/>
        <v>0</v>
      </c>
      <c r="K154" s="150"/>
      <c r="L154" s="27"/>
      <c r="M154" s="151" t="s">
        <v>1</v>
      </c>
      <c r="N154" s="152" t="s">
        <v>35</v>
      </c>
      <c r="O154" s="153">
        <v>1.8440000000000002E-2</v>
      </c>
      <c r="P154" s="153">
        <f t="shared" si="11"/>
        <v>2.0284</v>
      </c>
      <c r="Q154" s="153">
        <v>1.0000000000000001E-5</v>
      </c>
      <c r="R154" s="153">
        <f t="shared" si="12"/>
        <v>1.1000000000000001E-3</v>
      </c>
      <c r="S154" s="153">
        <v>2.5000000000000001E-4</v>
      </c>
      <c r="T154" s="154">
        <f t="shared" si="13"/>
        <v>2.75E-2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132</v>
      </c>
      <c r="AT154" s="155" t="s">
        <v>128</v>
      </c>
      <c r="AU154" s="155" t="s">
        <v>133</v>
      </c>
      <c r="AY154" s="14" t="s">
        <v>125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133</v>
      </c>
      <c r="BK154" s="156">
        <f t="shared" si="19"/>
        <v>0</v>
      </c>
      <c r="BL154" s="14" t="s">
        <v>132</v>
      </c>
      <c r="BM154" s="155" t="s">
        <v>1068</v>
      </c>
    </row>
    <row r="155" spans="1:65" s="2" customFormat="1" ht="21.75" customHeight="1">
      <c r="A155" s="26"/>
      <c r="B155" s="144"/>
      <c r="C155" s="145" t="s">
        <v>195</v>
      </c>
      <c r="D155" s="145" t="s">
        <v>128</v>
      </c>
      <c r="E155" s="146" t="s">
        <v>237</v>
      </c>
      <c r="F155" s="147" t="s">
        <v>238</v>
      </c>
      <c r="G155" s="148" t="s">
        <v>230</v>
      </c>
      <c r="H155" s="149">
        <v>3.44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35</v>
      </c>
      <c r="O155" s="153">
        <v>0.59799999999999998</v>
      </c>
      <c r="P155" s="153">
        <f t="shared" si="11"/>
        <v>2.0571199999999998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132</v>
      </c>
      <c r="AT155" s="155" t="s">
        <v>128</v>
      </c>
      <c r="AU155" s="155" t="s">
        <v>133</v>
      </c>
      <c r="AY155" s="14" t="s">
        <v>125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133</v>
      </c>
      <c r="BK155" s="156">
        <f t="shared" si="19"/>
        <v>0</v>
      </c>
      <c r="BL155" s="14" t="s">
        <v>132</v>
      </c>
      <c r="BM155" s="155" t="s">
        <v>1069</v>
      </c>
    </row>
    <row r="156" spans="1:65" s="2" customFormat="1" ht="24.15" customHeight="1">
      <c r="A156" s="26"/>
      <c r="B156" s="144"/>
      <c r="C156" s="145" t="s">
        <v>7</v>
      </c>
      <c r="D156" s="145" t="s">
        <v>128</v>
      </c>
      <c r="E156" s="146" t="s">
        <v>241</v>
      </c>
      <c r="F156" s="147" t="s">
        <v>242</v>
      </c>
      <c r="G156" s="148" t="s">
        <v>230</v>
      </c>
      <c r="H156" s="149">
        <v>51.6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35</v>
      </c>
      <c r="O156" s="153">
        <v>7.0000000000000001E-3</v>
      </c>
      <c r="P156" s="153">
        <f t="shared" si="11"/>
        <v>0.36120000000000002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132</v>
      </c>
      <c r="AT156" s="155" t="s">
        <v>128</v>
      </c>
      <c r="AU156" s="155" t="s">
        <v>133</v>
      </c>
      <c r="AY156" s="14" t="s">
        <v>125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133</v>
      </c>
      <c r="BK156" s="156">
        <f t="shared" si="19"/>
        <v>0</v>
      </c>
      <c r="BL156" s="14" t="s">
        <v>132</v>
      </c>
      <c r="BM156" s="155" t="s">
        <v>1070</v>
      </c>
    </row>
    <row r="157" spans="1:65" s="2" customFormat="1" ht="24.15" customHeight="1">
      <c r="A157" s="26"/>
      <c r="B157" s="144"/>
      <c r="C157" s="145" t="s">
        <v>202</v>
      </c>
      <c r="D157" s="145" t="s">
        <v>128</v>
      </c>
      <c r="E157" s="146" t="s">
        <v>245</v>
      </c>
      <c r="F157" s="147" t="s">
        <v>246</v>
      </c>
      <c r="G157" s="148" t="s">
        <v>230</v>
      </c>
      <c r="H157" s="149">
        <v>3.44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35</v>
      </c>
      <c r="O157" s="153">
        <v>0.89</v>
      </c>
      <c r="P157" s="153">
        <f t="shared" si="11"/>
        <v>3.0615999999999999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132</v>
      </c>
      <c r="AT157" s="155" t="s">
        <v>128</v>
      </c>
      <c r="AU157" s="155" t="s">
        <v>133</v>
      </c>
      <c r="AY157" s="14" t="s">
        <v>125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133</v>
      </c>
      <c r="BK157" s="156">
        <f t="shared" si="19"/>
        <v>0</v>
      </c>
      <c r="BL157" s="14" t="s">
        <v>132</v>
      </c>
      <c r="BM157" s="155" t="s">
        <v>1071</v>
      </c>
    </row>
    <row r="158" spans="1:65" s="2" customFormat="1" ht="24.15" customHeight="1">
      <c r="A158" s="26"/>
      <c r="B158" s="144"/>
      <c r="C158" s="145" t="s">
        <v>206</v>
      </c>
      <c r="D158" s="145" t="s">
        <v>128</v>
      </c>
      <c r="E158" s="146" t="s">
        <v>249</v>
      </c>
      <c r="F158" s="147" t="s">
        <v>250</v>
      </c>
      <c r="G158" s="148" t="s">
        <v>230</v>
      </c>
      <c r="H158" s="149">
        <v>20.64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35</v>
      </c>
      <c r="O158" s="153">
        <v>0.1</v>
      </c>
      <c r="P158" s="153">
        <f t="shared" si="11"/>
        <v>2.0640000000000001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132</v>
      </c>
      <c r="AT158" s="155" t="s">
        <v>128</v>
      </c>
      <c r="AU158" s="155" t="s">
        <v>133</v>
      </c>
      <c r="AY158" s="14" t="s">
        <v>125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133</v>
      </c>
      <c r="BK158" s="156">
        <f t="shared" si="19"/>
        <v>0</v>
      </c>
      <c r="BL158" s="14" t="s">
        <v>132</v>
      </c>
      <c r="BM158" s="155" t="s">
        <v>1072</v>
      </c>
    </row>
    <row r="159" spans="1:65" s="2" customFormat="1" ht="24.15" customHeight="1">
      <c r="A159" s="26"/>
      <c r="B159" s="144"/>
      <c r="C159" s="145" t="s">
        <v>210</v>
      </c>
      <c r="D159" s="145" t="s">
        <v>128</v>
      </c>
      <c r="E159" s="146" t="s">
        <v>253</v>
      </c>
      <c r="F159" s="147" t="s">
        <v>254</v>
      </c>
      <c r="G159" s="148" t="s">
        <v>230</v>
      </c>
      <c r="H159" s="149">
        <v>3.44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35</v>
      </c>
      <c r="O159" s="153">
        <v>0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132</v>
      </c>
      <c r="AT159" s="155" t="s">
        <v>128</v>
      </c>
      <c r="AU159" s="155" t="s">
        <v>133</v>
      </c>
      <c r="AY159" s="14" t="s">
        <v>125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133</v>
      </c>
      <c r="BK159" s="156">
        <f t="shared" si="19"/>
        <v>0</v>
      </c>
      <c r="BL159" s="14" t="s">
        <v>132</v>
      </c>
      <c r="BM159" s="155" t="s">
        <v>1073</v>
      </c>
    </row>
    <row r="160" spans="1:65" s="12" customFormat="1" ht="22.8" customHeight="1">
      <c r="B160" s="132"/>
      <c r="D160" s="133" t="s">
        <v>68</v>
      </c>
      <c r="E160" s="142" t="s">
        <v>256</v>
      </c>
      <c r="F160" s="142" t="s">
        <v>257</v>
      </c>
      <c r="J160" s="143">
        <f>BK160</f>
        <v>0</v>
      </c>
      <c r="L160" s="132"/>
      <c r="M160" s="136"/>
      <c r="N160" s="137"/>
      <c r="O160" s="137"/>
      <c r="P160" s="138">
        <f>P161</f>
        <v>10.44312</v>
      </c>
      <c r="Q160" s="137"/>
      <c r="R160" s="138">
        <f>R161</f>
        <v>0</v>
      </c>
      <c r="S160" s="137"/>
      <c r="T160" s="139">
        <f>T161</f>
        <v>0</v>
      </c>
      <c r="AR160" s="133" t="s">
        <v>77</v>
      </c>
      <c r="AT160" s="140" t="s">
        <v>68</v>
      </c>
      <c r="AU160" s="140" t="s">
        <v>77</v>
      </c>
      <c r="AY160" s="133" t="s">
        <v>125</v>
      </c>
      <c r="BK160" s="141">
        <f>BK161</f>
        <v>0</v>
      </c>
    </row>
    <row r="161" spans="1:65" s="2" customFormat="1" ht="24.15" customHeight="1">
      <c r="A161" s="26"/>
      <c r="B161" s="144"/>
      <c r="C161" s="145" t="s">
        <v>214</v>
      </c>
      <c r="D161" s="145" t="s">
        <v>128</v>
      </c>
      <c r="E161" s="146" t="s">
        <v>259</v>
      </c>
      <c r="F161" s="147" t="s">
        <v>260</v>
      </c>
      <c r="G161" s="148" t="s">
        <v>230</v>
      </c>
      <c r="H161" s="149">
        <v>4.24</v>
      </c>
      <c r="I161" s="149"/>
      <c r="J161" s="149">
        <f>ROUND(I161*H161,2)</f>
        <v>0</v>
      </c>
      <c r="K161" s="150"/>
      <c r="L161" s="27"/>
      <c r="M161" s="151" t="s">
        <v>1</v>
      </c>
      <c r="N161" s="152" t="s">
        <v>35</v>
      </c>
      <c r="O161" s="153">
        <v>2.4630000000000001</v>
      </c>
      <c r="P161" s="153">
        <f>O161*H161</f>
        <v>10.44312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132</v>
      </c>
      <c r="AT161" s="155" t="s">
        <v>128</v>
      </c>
      <c r="AU161" s="155" t="s">
        <v>133</v>
      </c>
      <c r="AY161" s="14" t="s">
        <v>125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133</v>
      </c>
      <c r="BK161" s="156">
        <f>ROUND(I161*H161,2)</f>
        <v>0</v>
      </c>
      <c r="BL161" s="14" t="s">
        <v>132</v>
      </c>
      <c r="BM161" s="155" t="s">
        <v>1074</v>
      </c>
    </row>
    <row r="162" spans="1:65" s="12" customFormat="1" ht="25.95" customHeight="1">
      <c r="B162" s="132"/>
      <c r="D162" s="133" t="s">
        <v>68</v>
      </c>
      <c r="E162" s="134" t="s">
        <v>262</v>
      </c>
      <c r="F162" s="134" t="s">
        <v>263</v>
      </c>
      <c r="J162" s="135">
        <f>BK162</f>
        <v>0</v>
      </c>
      <c r="L162" s="132"/>
      <c r="M162" s="136"/>
      <c r="N162" s="137"/>
      <c r="O162" s="137"/>
      <c r="P162" s="138">
        <f>P163+P167+P203+P228+P283+P297</f>
        <v>100.19325800000001</v>
      </c>
      <c r="Q162" s="137"/>
      <c r="R162" s="138">
        <f>R163+R167+R203+R228+R283+R297</f>
        <v>0.21229800000000004</v>
      </c>
      <c r="S162" s="137"/>
      <c r="T162" s="139">
        <f>T163+T167+T203+T228+T283+T297</f>
        <v>3.3830999999999998</v>
      </c>
      <c r="AR162" s="133" t="s">
        <v>133</v>
      </c>
      <c r="AT162" s="140" t="s">
        <v>68</v>
      </c>
      <c r="AU162" s="140" t="s">
        <v>69</v>
      </c>
      <c r="AY162" s="133" t="s">
        <v>125</v>
      </c>
      <c r="BK162" s="141">
        <f>BK163+BK167+BK203+BK228+BK283+BK297</f>
        <v>0</v>
      </c>
    </row>
    <row r="163" spans="1:65" s="12" customFormat="1" ht="22.8" customHeight="1">
      <c r="B163" s="132"/>
      <c r="D163" s="133" t="s">
        <v>68</v>
      </c>
      <c r="E163" s="142" t="s">
        <v>353</v>
      </c>
      <c r="F163" s="142" t="s">
        <v>939</v>
      </c>
      <c r="J163" s="143">
        <f>BK163</f>
        <v>0</v>
      </c>
      <c r="L163" s="132"/>
      <c r="M163" s="136"/>
      <c r="N163" s="137"/>
      <c r="O163" s="137"/>
      <c r="P163" s="138">
        <f>SUM(P164:P166)</f>
        <v>2.4605999999999999</v>
      </c>
      <c r="Q163" s="137"/>
      <c r="R163" s="138">
        <f>SUM(R164:R166)</f>
        <v>4.9859999999999991E-3</v>
      </c>
      <c r="S163" s="137"/>
      <c r="T163" s="139">
        <f>SUM(T164:T166)</f>
        <v>0</v>
      </c>
      <c r="AR163" s="133" t="s">
        <v>133</v>
      </c>
      <c r="AT163" s="140" t="s">
        <v>68</v>
      </c>
      <c r="AU163" s="140" t="s">
        <v>77</v>
      </c>
      <c r="AY163" s="133" t="s">
        <v>125</v>
      </c>
      <c r="BK163" s="141">
        <f>SUM(BK164:BK166)</f>
        <v>0</v>
      </c>
    </row>
    <row r="164" spans="1:65" s="2" customFormat="1" ht="21.75" customHeight="1">
      <c r="A164" s="26"/>
      <c r="B164" s="144"/>
      <c r="C164" s="145" t="s">
        <v>219</v>
      </c>
      <c r="D164" s="145" t="s">
        <v>128</v>
      </c>
      <c r="E164" s="146" t="s">
        <v>1075</v>
      </c>
      <c r="F164" s="147" t="s">
        <v>1076</v>
      </c>
      <c r="G164" s="148" t="s">
        <v>193</v>
      </c>
      <c r="H164" s="149">
        <v>20</v>
      </c>
      <c r="I164" s="149"/>
      <c r="J164" s="149">
        <f>ROUND(I164*H164,2)</f>
        <v>0</v>
      </c>
      <c r="K164" s="150"/>
      <c r="L164" s="27"/>
      <c r="M164" s="151" t="s">
        <v>1</v>
      </c>
      <c r="N164" s="152" t="s">
        <v>35</v>
      </c>
      <c r="O164" s="153">
        <v>0.12303</v>
      </c>
      <c r="P164" s="153">
        <f>O164*H164</f>
        <v>2.4605999999999999</v>
      </c>
      <c r="Q164" s="153">
        <v>3.0000000000000001E-5</v>
      </c>
      <c r="R164" s="153">
        <f>Q164*H164</f>
        <v>6.0000000000000006E-4</v>
      </c>
      <c r="S164" s="153">
        <v>0</v>
      </c>
      <c r="T164" s="154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182</v>
      </c>
      <c r="AT164" s="155" t="s">
        <v>128</v>
      </c>
      <c r="AU164" s="155" t="s">
        <v>133</v>
      </c>
      <c r="AY164" s="14" t="s">
        <v>125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133</v>
      </c>
      <c r="BK164" s="156">
        <f>ROUND(I164*H164,2)</f>
        <v>0</v>
      </c>
      <c r="BL164" s="14" t="s">
        <v>182</v>
      </c>
      <c r="BM164" s="155" t="s">
        <v>1077</v>
      </c>
    </row>
    <row r="165" spans="1:65" s="2" customFormat="1" ht="33" customHeight="1">
      <c r="A165" s="26"/>
      <c r="B165" s="144"/>
      <c r="C165" s="161" t="s">
        <v>223</v>
      </c>
      <c r="D165" s="161" t="s">
        <v>311</v>
      </c>
      <c r="E165" s="162" t="s">
        <v>1078</v>
      </c>
      <c r="F165" s="163" t="s">
        <v>1079</v>
      </c>
      <c r="G165" s="164" t="s">
        <v>193</v>
      </c>
      <c r="H165" s="165">
        <v>10.199999999999999</v>
      </c>
      <c r="I165" s="165"/>
      <c r="J165" s="165">
        <f>ROUND(I165*H165,2)</f>
        <v>0</v>
      </c>
      <c r="K165" s="166"/>
      <c r="L165" s="167"/>
      <c r="M165" s="168" t="s">
        <v>1</v>
      </c>
      <c r="N165" s="169" t="s">
        <v>35</v>
      </c>
      <c r="O165" s="153">
        <v>0</v>
      </c>
      <c r="P165" s="153">
        <f>O165*H165</f>
        <v>0</v>
      </c>
      <c r="Q165" s="153">
        <v>1.8000000000000001E-4</v>
      </c>
      <c r="R165" s="153">
        <f>Q165*H165</f>
        <v>1.836E-3</v>
      </c>
      <c r="S165" s="153">
        <v>0</v>
      </c>
      <c r="T165" s="154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248</v>
      </c>
      <c r="AT165" s="155" t="s">
        <v>311</v>
      </c>
      <c r="AU165" s="155" t="s">
        <v>133</v>
      </c>
      <c r="AY165" s="14" t="s">
        <v>125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133</v>
      </c>
      <c r="BK165" s="156">
        <f>ROUND(I165*H165,2)</f>
        <v>0</v>
      </c>
      <c r="BL165" s="14" t="s">
        <v>182</v>
      </c>
      <c r="BM165" s="155" t="s">
        <v>1080</v>
      </c>
    </row>
    <row r="166" spans="1:65" s="2" customFormat="1" ht="33" customHeight="1">
      <c r="A166" s="26"/>
      <c r="B166" s="144"/>
      <c r="C166" s="161" t="s">
        <v>227</v>
      </c>
      <c r="D166" s="161" t="s">
        <v>311</v>
      </c>
      <c r="E166" s="162" t="s">
        <v>1081</v>
      </c>
      <c r="F166" s="163" t="s">
        <v>1082</v>
      </c>
      <c r="G166" s="164" t="s">
        <v>193</v>
      </c>
      <c r="H166" s="165">
        <v>10.199999999999999</v>
      </c>
      <c r="I166" s="165"/>
      <c r="J166" s="165">
        <f>ROUND(I166*H166,2)</f>
        <v>0</v>
      </c>
      <c r="K166" s="166"/>
      <c r="L166" s="167"/>
      <c r="M166" s="168" t="s">
        <v>1</v>
      </c>
      <c r="N166" s="169" t="s">
        <v>35</v>
      </c>
      <c r="O166" s="153">
        <v>0</v>
      </c>
      <c r="P166" s="153">
        <f>O166*H166</f>
        <v>0</v>
      </c>
      <c r="Q166" s="153">
        <v>2.5000000000000001E-4</v>
      </c>
      <c r="R166" s="153">
        <f>Q166*H166</f>
        <v>2.5499999999999997E-3</v>
      </c>
      <c r="S166" s="153">
        <v>0</v>
      </c>
      <c r="T166" s="154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248</v>
      </c>
      <c r="AT166" s="155" t="s">
        <v>311</v>
      </c>
      <c r="AU166" s="155" t="s">
        <v>133</v>
      </c>
      <c r="AY166" s="14" t="s">
        <v>125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4" t="s">
        <v>133</v>
      </c>
      <c r="BK166" s="156">
        <f>ROUND(I166*H166,2)</f>
        <v>0</v>
      </c>
      <c r="BL166" s="14" t="s">
        <v>182</v>
      </c>
      <c r="BM166" s="155" t="s">
        <v>1083</v>
      </c>
    </row>
    <row r="167" spans="1:65" s="12" customFormat="1" ht="22.8" customHeight="1">
      <c r="B167" s="132"/>
      <c r="D167" s="133" t="s">
        <v>68</v>
      </c>
      <c r="E167" s="142" t="s">
        <v>1084</v>
      </c>
      <c r="F167" s="142" t="s">
        <v>1085</v>
      </c>
      <c r="J167" s="143">
        <f>BK167</f>
        <v>0</v>
      </c>
      <c r="L167" s="132"/>
      <c r="M167" s="136"/>
      <c r="N167" s="137"/>
      <c r="O167" s="137"/>
      <c r="P167" s="138">
        <f>SUM(P168:P202)</f>
        <v>15.278269999999999</v>
      </c>
      <c r="Q167" s="137"/>
      <c r="R167" s="138">
        <f>SUM(R168:R202)</f>
        <v>8.1780000000000019E-2</v>
      </c>
      <c r="S167" s="137"/>
      <c r="T167" s="139">
        <f>SUM(T168:T202)</f>
        <v>0</v>
      </c>
      <c r="AR167" s="133" t="s">
        <v>133</v>
      </c>
      <c r="AT167" s="140" t="s">
        <v>68</v>
      </c>
      <c r="AU167" s="140" t="s">
        <v>77</v>
      </c>
      <c r="AY167" s="133" t="s">
        <v>125</v>
      </c>
      <c r="BK167" s="141">
        <f>SUM(BK168:BK202)</f>
        <v>0</v>
      </c>
    </row>
    <row r="168" spans="1:65" s="2" customFormat="1" ht="24.15" customHeight="1">
      <c r="A168" s="26"/>
      <c r="B168" s="144"/>
      <c r="C168" s="145" t="s">
        <v>232</v>
      </c>
      <c r="D168" s="145" t="s">
        <v>128</v>
      </c>
      <c r="E168" s="146" t="s">
        <v>1086</v>
      </c>
      <c r="F168" s="147" t="s">
        <v>1087</v>
      </c>
      <c r="G168" s="148" t="s">
        <v>217</v>
      </c>
      <c r="H168" s="149">
        <v>3</v>
      </c>
      <c r="I168" s="149"/>
      <c r="J168" s="149">
        <f t="shared" ref="J168:J202" si="20">ROUND(I168*H168,2)</f>
        <v>0</v>
      </c>
      <c r="K168" s="150"/>
      <c r="L168" s="27"/>
      <c r="M168" s="151" t="s">
        <v>1</v>
      </c>
      <c r="N168" s="152" t="s">
        <v>35</v>
      </c>
      <c r="O168" s="153">
        <v>0.12515999999999999</v>
      </c>
      <c r="P168" s="153">
        <f t="shared" ref="P168:P202" si="21">O168*H168</f>
        <v>0.37547999999999998</v>
      </c>
      <c r="Q168" s="153">
        <v>2.0000000000000002E-5</v>
      </c>
      <c r="R168" s="153">
        <f t="shared" ref="R168:R202" si="22">Q168*H168</f>
        <v>6.0000000000000008E-5</v>
      </c>
      <c r="S168" s="153">
        <v>0</v>
      </c>
      <c r="T168" s="154">
        <f t="shared" ref="T168:T202" si="23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182</v>
      </c>
      <c r="AT168" s="155" t="s">
        <v>128</v>
      </c>
      <c r="AU168" s="155" t="s">
        <v>133</v>
      </c>
      <c r="AY168" s="14" t="s">
        <v>125</v>
      </c>
      <c r="BE168" s="156">
        <f t="shared" ref="BE168:BE202" si="24">IF(N168="základná",J168,0)</f>
        <v>0</v>
      </c>
      <c r="BF168" s="156">
        <f t="shared" ref="BF168:BF202" si="25">IF(N168="znížená",J168,0)</f>
        <v>0</v>
      </c>
      <c r="BG168" s="156">
        <f t="shared" ref="BG168:BG202" si="26">IF(N168="zákl. prenesená",J168,0)</f>
        <v>0</v>
      </c>
      <c r="BH168" s="156">
        <f t="shared" ref="BH168:BH202" si="27">IF(N168="zníž. prenesená",J168,0)</f>
        <v>0</v>
      </c>
      <c r="BI168" s="156">
        <f t="shared" ref="BI168:BI202" si="28">IF(N168="nulová",J168,0)</f>
        <v>0</v>
      </c>
      <c r="BJ168" s="14" t="s">
        <v>133</v>
      </c>
      <c r="BK168" s="156">
        <f t="shared" ref="BK168:BK202" si="29">ROUND(I168*H168,2)</f>
        <v>0</v>
      </c>
      <c r="BL168" s="14" t="s">
        <v>182</v>
      </c>
      <c r="BM168" s="155" t="s">
        <v>1088</v>
      </c>
    </row>
    <row r="169" spans="1:65" s="2" customFormat="1" ht="16.5" customHeight="1">
      <c r="A169" s="26"/>
      <c r="B169" s="144"/>
      <c r="C169" s="161" t="s">
        <v>236</v>
      </c>
      <c r="D169" s="161" t="s">
        <v>311</v>
      </c>
      <c r="E169" s="162" t="s">
        <v>1089</v>
      </c>
      <c r="F169" s="163" t="s">
        <v>1090</v>
      </c>
      <c r="G169" s="164" t="s">
        <v>217</v>
      </c>
      <c r="H169" s="165">
        <v>3</v>
      </c>
      <c r="I169" s="165"/>
      <c r="J169" s="165">
        <f t="shared" si="20"/>
        <v>0</v>
      </c>
      <c r="K169" s="166"/>
      <c r="L169" s="167"/>
      <c r="M169" s="168" t="s">
        <v>1</v>
      </c>
      <c r="N169" s="169" t="s">
        <v>35</v>
      </c>
      <c r="O169" s="153">
        <v>0</v>
      </c>
      <c r="P169" s="153">
        <f t="shared" si="21"/>
        <v>0</v>
      </c>
      <c r="Q169" s="153">
        <v>8.0000000000000007E-5</v>
      </c>
      <c r="R169" s="153">
        <f t="shared" si="22"/>
        <v>2.4000000000000003E-4</v>
      </c>
      <c r="S169" s="153">
        <v>0</v>
      </c>
      <c r="T169" s="154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248</v>
      </c>
      <c r="AT169" s="155" t="s">
        <v>311</v>
      </c>
      <c r="AU169" s="155" t="s">
        <v>133</v>
      </c>
      <c r="AY169" s="14" t="s">
        <v>125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4" t="s">
        <v>133</v>
      </c>
      <c r="BK169" s="156">
        <f t="shared" si="29"/>
        <v>0</v>
      </c>
      <c r="BL169" s="14" t="s">
        <v>182</v>
      </c>
      <c r="BM169" s="155" t="s">
        <v>1091</v>
      </c>
    </row>
    <row r="170" spans="1:65" s="2" customFormat="1" ht="24.15" customHeight="1">
      <c r="A170" s="26"/>
      <c r="B170" s="144"/>
      <c r="C170" s="145" t="s">
        <v>240</v>
      </c>
      <c r="D170" s="145" t="s">
        <v>128</v>
      </c>
      <c r="E170" s="146" t="s">
        <v>1092</v>
      </c>
      <c r="F170" s="147" t="s">
        <v>1093</v>
      </c>
      <c r="G170" s="148" t="s">
        <v>217</v>
      </c>
      <c r="H170" s="149">
        <v>3</v>
      </c>
      <c r="I170" s="149"/>
      <c r="J170" s="149">
        <f t="shared" si="20"/>
        <v>0</v>
      </c>
      <c r="K170" s="150"/>
      <c r="L170" s="27"/>
      <c r="M170" s="151" t="s">
        <v>1</v>
      </c>
      <c r="N170" s="152" t="s">
        <v>35</v>
      </c>
      <c r="O170" s="153">
        <v>0.20627000000000001</v>
      </c>
      <c r="P170" s="153">
        <f t="shared" si="21"/>
        <v>0.61881000000000008</v>
      </c>
      <c r="Q170" s="153">
        <v>4.0000000000000003E-5</v>
      </c>
      <c r="R170" s="153">
        <f t="shared" si="22"/>
        <v>1.2000000000000002E-4</v>
      </c>
      <c r="S170" s="153">
        <v>0</v>
      </c>
      <c r="T170" s="154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182</v>
      </c>
      <c r="AT170" s="155" t="s">
        <v>128</v>
      </c>
      <c r="AU170" s="155" t="s">
        <v>133</v>
      </c>
      <c r="AY170" s="14" t="s">
        <v>125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4" t="s">
        <v>133</v>
      </c>
      <c r="BK170" s="156">
        <f t="shared" si="29"/>
        <v>0</v>
      </c>
      <c r="BL170" s="14" t="s">
        <v>182</v>
      </c>
      <c r="BM170" s="155" t="s">
        <v>1094</v>
      </c>
    </row>
    <row r="171" spans="1:65" s="2" customFormat="1" ht="16.5" customHeight="1">
      <c r="A171" s="26"/>
      <c r="B171" s="144"/>
      <c r="C171" s="161" t="s">
        <v>244</v>
      </c>
      <c r="D171" s="161" t="s">
        <v>311</v>
      </c>
      <c r="E171" s="162" t="s">
        <v>1095</v>
      </c>
      <c r="F171" s="163" t="s">
        <v>1096</v>
      </c>
      <c r="G171" s="164" t="s">
        <v>217</v>
      </c>
      <c r="H171" s="165">
        <v>3</v>
      </c>
      <c r="I171" s="165"/>
      <c r="J171" s="165">
        <f t="shared" si="20"/>
        <v>0</v>
      </c>
      <c r="K171" s="166"/>
      <c r="L171" s="167"/>
      <c r="M171" s="168" t="s">
        <v>1</v>
      </c>
      <c r="N171" s="169" t="s">
        <v>35</v>
      </c>
      <c r="O171" s="153">
        <v>0</v>
      </c>
      <c r="P171" s="153">
        <f t="shared" si="21"/>
        <v>0</v>
      </c>
      <c r="Q171" s="153">
        <v>1E-4</v>
      </c>
      <c r="R171" s="153">
        <f t="shared" si="22"/>
        <v>3.0000000000000003E-4</v>
      </c>
      <c r="S171" s="153">
        <v>0</v>
      </c>
      <c r="T171" s="154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248</v>
      </c>
      <c r="AT171" s="155" t="s">
        <v>311</v>
      </c>
      <c r="AU171" s="155" t="s">
        <v>133</v>
      </c>
      <c r="AY171" s="14" t="s">
        <v>125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4" t="s">
        <v>133</v>
      </c>
      <c r="BK171" s="156">
        <f t="shared" si="29"/>
        <v>0</v>
      </c>
      <c r="BL171" s="14" t="s">
        <v>182</v>
      </c>
      <c r="BM171" s="155" t="s">
        <v>1097</v>
      </c>
    </row>
    <row r="172" spans="1:65" s="2" customFormat="1" ht="24.15" customHeight="1">
      <c r="A172" s="26"/>
      <c r="B172" s="144"/>
      <c r="C172" s="145" t="s">
        <v>248</v>
      </c>
      <c r="D172" s="145" t="s">
        <v>128</v>
      </c>
      <c r="E172" s="146" t="s">
        <v>1098</v>
      </c>
      <c r="F172" s="147" t="s">
        <v>1099</v>
      </c>
      <c r="G172" s="148" t="s">
        <v>217</v>
      </c>
      <c r="H172" s="149">
        <v>6</v>
      </c>
      <c r="I172" s="149"/>
      <c r="J172" s="149">
        <f t="shared" si="20"/>
        <v>0</v>
      </c>
      <c r="K172" s="150"/>
      <c r="L172" s="27"/>
      <c r="M172" s="151" t="s">
        <v>1</v>
      </c>
      <c r="N172" s="152" t="s">
        <v>35</v>
      </c>
      <c r="O172" s="153">
        <v>0.22758999999999999</v>
      </c>
      <c r="P172" s="153">
        <f t="shared" si="21"/>
        <v>1.36554</v>
      </c>
      <c r="Q172" s="153">
        <v>5.0000000000000002E-5</v>
      </c>
      <c r="R172" s="153">
        <f t="shared" si="22"/>
        <v>3.0000000000000003E-4</v>
      </c>
      <c r="S172" s="153">
        <v>0</v>
      </c>
      <c r="T172" s="15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182</v>
      </c>
      <c r="AT172" s="155" t="s">
        <v>128</v>
      </c>
      <c r="AU172" s="155" t="s">
        <v>133</v>
      </c>
      <c r="AY172" s="14" t="s">
        <v>125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4" t="s">
        <v>133</v>
      </c>
      <c r="BK172" s="156">
        <f t="shared" si="29"/>
        <v>0</v>
      </c>
      <c r="BL172" s="14" t="s">
        <v>182</v>
      </c>
      <c r="BM172" s="155" t="s">
        <v>1100</v>
      </c>
    </row>
    <row r="173" spans="1:65" s="2" customFormat="1" ht="16.5" customHeight="1">
      <c r="A173" s="26"/>
      <c r="B173" s="144"/>
      <c r="C173" s="161" t="s">
        <v>252</v>
      </c>
      <c r="D173" s="161" t="s">
        <v>311</v>
      </c>
      <c r="E173" s="162" t="s">
        <v>1101</v>
      </c>
      <c r="F173" s="163" t="s">
        <v>1102</v>
      </c>
      <c r="G173" s="164" t="s">
        <v>217</v>
      </c>
      <c r="H173" s="165">
        <v>6</v>
      </c>
      <c r="I173" s="165"/>
      <c r="J173" s="165">
        <f t="shared" si="20"/>
        <v>0</v>
      </c>
      <c r="K173" s="166"/>
      <c r="L173" s="167"/>
      <c r="M173" s="168" t="s">
        <v>1</v>
      </c>
      <c r="N173" s="169" t="s">
        <v>35</v>
      </c>
      <c r="O173" s="153">
        <v>0</v>
      </c>
      <c r="P173" s="153">
        <f t="shared" si="21"/>
        <v>0</v>
      </c>
      <c r="Q173" s="153">
        <v>5.9000000000000003E-4</v>
      </c>
      <c r="R173" s="153">
        <f t="shared" si="22"/>
        <v>3.5400000000000002E-3</v>
      </c>
      <c r="S173" s="153">
        <v>0</v>
      </c>
      <c r="T173" s="15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248</v>
      </c>
      <c r="AT173" s="155" t="s">
        <v>311</v>
      </c>
      <c r="AU173" s="155" t="s">
        <v>133</v>
      </c>
      <c r="AY173" s="14" t="s">
        <v>125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4" t="s">
        <v>133</v>
      </c>
      <c r="BK173" s="156">
        <f t="shared" si="29"/>
        <v>0</v>
      </c>
      <c r="BL173" s="14" t="s">
        <v>182</v>
      </c>
      <c r="BM173" s="155" t="s">
        <v>1103</v>
      </c>
    </row>
    <row r="174" spans="1:65" s="2" customFormat="1" ht="24.15" customHeight="1">
      <c r="A174" s="26"/>
      <c r="B174" s="144"/>
      <c r="C174" s="145" t="s">
        <v>258</v>
      </c>
      <c r="D174" s="145" t="s">
        <v>128</v>
      </c>
      <c r="E174" s="146" t="s">
        <v>1104</v>
      </c>
      <c r="F174" s="147" t="s">
        <v>1105</v>
      </c>
      <c r="G174" s="148" t="s">
        <v>217</v>
      </c>
      <c r="H174" s="149">
        <v>1</v>
      </c>
      <c r="I174" s="149"/>
      <c r="J174" s="149">
        <f t="shared" si="20"/>
        <v>0</v>
      </c>
      <c r="K174" s="150"/>
      <c r="L174" s="27"/>
      <c r="M174" s="151" t="s">
        <v>1</v>
      </c>
      <c r="N174" s="152" t="s">
        <v>35</v>
      </c>
      <c r="O174" s="153">
        <v>0.26961000000000002</v>
      </c>
      <c r="P174" s="153">
        <f t="shared" si="21"/>
        <v>0.26961000000000002</v>
      </c>
      <c r="Q174" s="153">
        <v>6.0000000000000002E-5</v>
      </c>
      <c r="R174" s="153">
        <f t="shared" si="22"/>
        <v>6.0000000000000002E-5</v>
      </c>
      <c r="S174" s="153">
        <v>0</v>
      </c>
      <c r="T174" s="154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182</v>
      </c>
      <c r="AT174" s="155" t="s">
        <v>128</v>
      </c>
      <c r="AU174" s="155" t="s">
        <v>133</v>
      </c>
      <c r="AY174" s="14" t="s">
        <v>125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4" t="s">
        <v>133</v>
      </c>
      <c r="BK174" s="156">
        <f t="shared" si="29"/>
        <v>0</v>
      </c>
      <c r="BL174" s="14" t="s">
        <v>182</v>
      </c>
      <c r="BM174" s="155" t="s">
        <v>1106</v>
      </c>
    </row>
    <row r="175" spans="1:65" s="2" customFormat="1" ht="16.5" customHeight="1">
      <c r="A175" s="26"/>
      <c r="B175" s="144"/>
      <c r="C175" s="161" t="s">
        <v>266</v>
      </c>
      <c r="D175" s="161" t="s">
        <v>311</v>
      </c>
      <c r="E175" s="162" t="s">
        <v>1107</v>
      </c>
      <c r="F175" s="163" t="s">
        <v>1108</v>
      </c>
      <c r="G175" s="164" t="s">
        <v>217</v>
      </c>
      <c r="H175" s="165">
        <v>1</v>
      </c>
      <c r="I175" s="165"/>
      <c r="J175" s="165">
        <f t="shared" si="20"/>
        <v>0</v>
      </c>
      <c r="K175" s="166"/>
      <c r="L175" s="167"/>
      <c r="M175" s="168" t="s">
        <v>1</v>
      </c>
      <c r="N175" s="169" t="s">
        <v>35</v>
      </c>
      <c r="O175" s="153">
        <v>0</v>
      </c>
      <c r="P175" s="153">
        <f t="shared" si="21"/>
        <v>0</v>
      </c>
      <c r="Q175" s="153">
        <v>2.3500000000000001E-3</v>
      </c>
      <c r="R175" s="153">
        <f t="shared" si="22"/>
        <v>2.3500000000000001E-3</v>
      </c>
      <c r="S175" s="153">
        <v>0</v>
      </c>
      <c r="T175" s="154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248</v>
      </c>
      <c r="AT175" s="155" t="s">
        <v>311</v>
      </c>
      <c r="AU175" s="155" t="s">
        <v>133</v>
      </c>
      <c r="AY175" s="14" t="s">
        <v>125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4" t="s">
        <v>133</v>
      </c>
      <c r="BK175" s="156">
        <f t="shared" si="29"/>
        <v>0</v>
      </c>
      <c r="BL175" s="14" t="s">
        <v>182</v>
      </c>
      <c r="BM175" s="155" t="s">
        <v>1109</v>
      </c>
    </row>
    <row r="176" spans="1:65" s="2" customFormat="1" ht="24.15" customHeight="1">
      <c r="A176" s="26"/>
      <c r="B176" s="144"/>
      <c r="C176" s="145" t="s">
        <v>270</v>
      </c>
      <c r="D176" s="145" t="s">
        <v>128</v>
      </c>
      <c r="E176" s="146" t="s">
        <v>1110</v>
      </c>
      <c r="F176" s="147" t="s">
        <v>1111</v>
      </c>
      <c r="G176" s="148" t="s">
        <v>217</v>
      </c>
      <c r="H176" s="149">
        <v>15</v>
      </c>
      <c r="I176" s="149"/>
      <c r="J176" s="149">
        <f t="shared" si="20"/>
        <v>0</v>
      </c>
      <c r="K176" s="150"/>
      <c r="L176" s="27"/>
      <c r="M176" s="151" t="s">
        <v>1</v>
      </c>
      <c r="N176" s="152" t="s">
        <v>35</v>
      </c>
      <c r="O176" s="153">
        <v>0.35220000000000001</v>
      </c>
      <c r="P176" s="153">
        <f t="shared" si="21"/>
        <v>5.2830000000000004</v>
      </c>
      <c r="Q176" s="153">
        <v>6.0000000000000002E-5</v>
      </c>
      <c r="R176" s="153">
        <f t="shared" si="22"/>
        <v>8.9999999999999998E-4</v>
      </c>
      <c r="S176" s="153">
        <v>0</v>
      </c>
      <c r="T176" s="154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182</v>
      </c>
      <c r="AT176" s="155" t="s">
        <v>128</v>
      </c>
      <c r="AU176" s="155" t="s">
        <v>133</v>
      </c>
      <c r="AY176" s="14" t="s">
        <v>125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4" t="s">
        <v>133</v>
      </c>
      <c r="BK176" s="156">
        <f t="shared" si="29"/>
        <v>0</v>
      </c>
      <c r="BL176" s="14" t="s">
        <v>182</v>
      </c>
      <c r="BM176" s="155" t="s">
        <v>1112</v>
      </c>
    </row>
    <row r="177" spans="1:65" s="2" customFormat="1" ht="16.5" customHeight="1">
      <c r="A177" s="26"/>
      <c r="B177" s="144"/>
      <c r="C177" s="161" t="s">
        <v>274</v>
      </c>
      <c r="D177" s="161" t="s">
        <v>311</v>
      </c>
      <c r="E177" s="162" t="s">
        <v>1113</v>
      </c>
      <c r="F177" s="163" t="s">
        <v>1114</v>
      </c>
      <c r="G177" s="164" t="s">
        <v>217</v>
      </c>
      <c r="H177" s="165">
        <v>15</v>
      </c>
      <c r="I177" s="165"/>
      <c r="J177" s="165">
        <f t="shared" si="20"/>
        <v>0</v>
      </c>
      <c r="K177" s="166"/>
      <c r="L177" s="167"/>
      <c r="M177" s="168" t="s">
        <v>1</v>
      </c>
      <c r="N177" s="169" t="s">
        <v>35</v>
      </c>
      <c r="O177" s="153">
        <v>0</v>
      </c>
      <c r="P177" s="153">
        <f t="shared" si="21"/>
        <v>0</v>
      </c>
      <c r="Q177" s="153">
        <v>3.5000000000000001E-3</v>
      </c>
      <c r="R177" s="153">
        <f t="shared" si="22"/>
        <v>5.2499999999999998E-2</v>
      </c>
      <c r="S177" s="153">
        <v>0</v>
      </c>
      <c r="T177" s="154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248</v>
      </c>
      <c r="AT177" s="155" t="s">
        <v>311</v>
      </c>
      <c r="AU177" s="155" t="s">
        <v>133</v>
      </c>
      <c r="AY177" s="14" t="s">
        <v>125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4" t="s">
        <v>133</v>
      </c>
      <c r="BK177" s="156">
        <f t="shared" si="29"/>
        <v>0</v>
      </c>
      <c r="BL177" s="14" t="s">
        <v>182</v>
      </c>
      <c r="BM177" s="155" t="s">
        <v>1115</v>
      </c>
    </row>
    <row r="178" spans="1:65" s="2" customFormat="1" ht="24.15" customHeight="1">
      <c r="A178" s="26"/>
      <c r="B178" s="144"/>
      <c r="C178" s="145" t="s">
        <v>419</v>
      </c>
      <c r="D178" s="145" t="s">
        <v>128</v>
      </c>
      <c r="E178" s="146" t="s">
        <v>1116</v>
      </c>
      <c r="F178" s="147" t="s">
        <v>1117</v>
      </c>
      <c r="G178" s="148" t="s">
        <v>217</v>
      </c>
      <c r="H178" s="149">
        <v>2</v>
      </c>
      <c r="I178" s="149"/>
      <c r="J178" s="149">
        <f t="shared" si="20"/>
        <v>0</v>
      </c>
      <c r="K178" s="150"/>
      <c r="L178" s="27"/>
      <c r="M178" s="151" t="s">
        <v>1</v>
      </c>
      <c r="N178" s="152" t="s">
        <v>35</v>
      </c>
      <c r="O178" s="153">
        <v>0.42516999999999999</v>
      </c>
      <c r="P178" s="153">
        <f t="shared" si="21"/>
        <v>0.85033999999999998</v>
      </c>
      <c r="Q178" s="153">
        <v>6.9999999999999994E-5</v>
      </c>
      <c r="R178" s="153">
        <f t="shared" si="22"/>
        <v>1.3999999999999999E-4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182</v>
      </c>
      <c r="AT178" s="155" t="s">
        <v>128</v>
      </c>
      <c r="AU178" s="155" t="s">
        <v>133</v>
      </c>
      <c r="AY178" s="14" t="s">
        <v>125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133</v>
      </c>
      <c r="BK178" s="156">
        <f t="shared" si="29"/>
        <v>0</v>
      </c>
      <c r="BL178" s="14" t="s">
        <v>182</v>
      </c>
      <c r="BM178" s="155" t="s">
        <v>1118</v>
      </c>
    </row>
    <row r="179" spans="1:65" s="2" customFormat="1" ht="16.5" customHeight="1">
      <c r="A179" s="26"/>
      <c r="B179" s="144"/>
      <c r="C179" s="161" t="s">
        <v>423</v>
      </c>
      <c r="D179" s="161" t="s">
        <v>311</v>
      </c>
      <c r="E179" s="162" t="s">
        <v>1119</v>
      </c>
      <c r="F179" s="163" t="s">
        <v>1120</v>
      </c>
      <c r="G179" s="164" t="s">
        <v>217</v>
      </c>
      <c r="H179" s="165">
        <v>2</v>
      </c>
      <c r="I179" s="165"/>
      <c r="J179" s="165">
        <f t="shared" si="20"/>
        <v>0</v>
      </c>
      <c r="K179" s="166"/>
      <c r="L179" s="167"/>
      <c r="M179" s="168" t="s">
        <v>1</v>
      </c>
      <c r="N179" s="169" t="s">
        <v>35</v>
      </c>
      <c r="O179" s="153">
        <v>0</v>
      </c>
      <c r="P179" s="153">
        <f t="shared" si="21"/>
        <v>0</v>
      </c>
      <c r="Q179" s="153">
        <v>5.1900000000000002E-3</v>
      </c>
      <c r="R179" s="153">
        <f t="shared" si="22"/>
        <v>1.038E-2</v>
      </c>
      <c r="S179" s="153">
        <v>0</v>
      </c>
      <c r="T179" s="154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248</v>
      </c>
      <c r="AT179" s="155" t="s">
        <v>311</v>
      </c>
      <c r="AU179" s="155" t="s">
        <v>133</v>
      </c>
      <c r="AY179" s="14" t="s">
        <v>125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4" t="s">
        <v>133</v>
      </c>
      <c r="BK179" s="156">
        <f t="shared" si="29"/>
        <v>0</v>
      </c>
      <c r="BL179" s="14" t="s">
        <v>182</v>
      </c>
      <c r="BM179" s="155" t="s">
        <v>1121</v>
      </c>
    </row>
    <row r="180" spans="1:65" s="2" customFormat="1" ht="21.75" customHeight="1">
      <c r="A180" s="26"/>
      <c r="B180" s="144"/>
      <c r="C180" s="145" t="s">
        <v>427</v>
      </c>
      <c r="D180" s="145" t="s">
        <v>128</v>
      </c>
      <c r="E180" s="146" t="s">
        <v>1122</v>
      </c>
      <c r="F180" s="147" t="s">
        <v>1123</v>
      </c>
      <c r="G180" s="148" t="s">
        <v>217</v>
      </c>
      <c r="H180" s="149">
        <v>10</v>
      </c>
      <c r="I180" s="149"/>
      <c r="J180" s="149">
        <f t="shared" si="20"/>
        <v>0</v>
      </c>
      <c r="K180" s="150"/>
      <c r="L180" s="27"/>
      <c r="M180" s="151" t="s">
        <v>1</v>
      </c>
      <c r="N180" s="152" t="s">
        <v>35</v>
      </c>
      <c r="O180" s="153">
        <v>0.12515999999999999</v>
      </c>
      <c r="P180" s="153">
        <f t="shared" si="21"/>
        <v>1.2515999999999998</v>
      </c>
      <c r="Q180" s="153">
        <v>2.0000000000000002E-5</v>
      </c>
      <c r="R180" s="153">
        <f t="shared" si="22"/>
        <v>2.0000000000000001E-4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182</v>
      </c>
      <c r="AT180" s="155" t="s">
        <v>128</v>
      </c>
      <c r="AU180" s="155" t="s">
        <v>133</v>
      </c>
      <c r="AY180" s="14" t="s">
        <v>125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133</v>
      </c>
      <c r="BK180" s="156">
        <f t="shared" si="29"/>
        <v>0</v>
      </c>
      <c r="BL180" s="14" t="s">
        <v>182</v>
      </c>
      <c r="BM180" s="155" t="s">
        <v>1124</v>
      </c>
    </row>
    <row r="181" spans="1:65" s="2" customFormat="1" ht="21.75" customHeight="1">
      <c r="A181" s="26"/>
      <c r="B181" s="144"/>
      <c r="C181" s="161" t="s">
        <v>431</v>
      </c>
      <c r="D181" s="161" t="s">
        <v>311</v>
      </c>
      <c r="E181" s="162" t="s">
        <v>1125</v>
      </c>
      <c r="F181" s="163" t="s">
        <v>1126</v>
      </c>
      <c r="G181" s="164" t="s">
        <v>217</v>
      </c>
      <c r="H181" s="165">
        <v>10</v>
      </c>
      <c r="I181" s="165"/>
      <c r="J181" s="165">
        <f t="shared" si="20"/>
        <v>0</v>
      </c>
      <c r="K181" s="166"/>
      <c r="L181" s="167"/>
      <c r="M181" s="168" t="s">
        <v>1</v>
      </c>
      <c r="N181" s="169" t="s">
        <v>35</v>
      </c>
      <c r="O181" s="153">
        <v>0</v>
      </c>
      <c r="P181" s="153">
        <f t="shared" si="21"/>
        <v>0</v>
      </c>
      <c r="Q181" s="153">
        <v>6.9999999999999994E-5</v>
      </c>
      <c r="R181" s="153">
        <f t="shared" si="22"/>
        <v>6.9999999999999988E-4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248</v>
      </c>
      <c r="AT181" s="155" t="s">
        <v>311</v>
      </c>
      <c r="AU181" s="155" t="s">
        <v>133</v>
      </c>
      <c r="AY181" s="14" t="s">
        <v>125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133</v>
      </c>
      <c r="BK181" s="156">
        <f t="shared" si="29"/>
        <v>0</v>
      </c>
      <c r="BL181" s="14" t="s">
        <v>182</v>
      </c>
      <c r="BM181" s="155" t="s">
        <v>1127</v>
      </c>
    </row>
    <row r="182" spans="1:65" s="2" customFormat="1" ht="16.5" customHeight="1">
      <c r="A182" s="26"/>
      <c r="B182" s="144"/>
      <c r="C182" s="145" t="s">
        <v>435</v>
      </c>
      <c r="D182" s="145" t="s">
        <v>128</v>
      </c>
      <c r="E182" s="146" t="s">
        <v>1128</v>
      </c>
      <c r="F182" s="147" t="s">
        <v>1129</v>
      </c>
      <c r="G182" s="148" t="s">
        <v>217</v>
      </c>
      <c r="H182" s="149">
        <v>1</v>
      </c>
      <c r="I182" s="149"/>
      <c r="J182" s="149">
        <f t="shared" si="20"/>
        <v>0</v>
      </c>
      <c r="K182" s="150"/>
      <c r="L182" s="27"/>
      <c r="M182" s="151" t="s">
        <v>1</v>
      </c>
      <c r="N182" s="152" t="s">
        <v>35</v>
      </c>
      <c r="O182" s="153">
        <v>0.20799999999999999</v>
      </c>
      <c r="P182" s="153">
        <f t="shared" si="21"/>
        <v>0.20799999999999999</v>
      </c>
      <c r="Q182" s="153">
        <v>4.0000000000000003E-5</v>
      </c>
      <c r="R182" s="153">
        <f t="shared" si="22"/>
        <v>4.0000000000000003E-5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182</v>
      </c>
      <c r="AT182" s="155" t="s">
        <v>128</v>
      </c>
      <c r="AU182" s="155" t="s">
        <v>133</v>
      </c>
      <c r="AY182" s="14" t="s">
        <v>125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133</v>
      </c>
      <c r="BK182" s="156">
        <f t="shared" si="29"/>
        <v>0</v>
      </c>
      <c r="BL182" s="14" t="s">
        <v>182</v>
      </c>
      <c r="BM182" s="155" t="s">
        <v>1130</v>
      </c>
    </row>
    <row r="183" spans="1:65" s="2" customFormat="1" ht="16.5" customHeight="1">
      <c r="A183" s="26"/>
      <c r="B183" s="144"/>
      <c r="C183" s="145" t="s">
        <v>292</v>
      </c>
      <c r="D183" s="145" t="s">
        <v>128</v>
      </c>
      <c r="E183" s="146" t="s">
        <v>1131</v>
      </c>
      <c r="F183" s="147" t="s">
        <v>1132</v>
      </c>
      <c r="G183" s="148" t="s">
        <v>217</v>
      </c>
      <c r="H183" s="149">
        <v>1</v>
      </c>
      <c r="I183" s="149"/>
      <c r="J183" s="149">
        <f t="shared" si="20"/>
        <v>0</v>
      </c>
      <c r="K183" s="150"/>
      <c r="L183" s="27"/>
      <c r="M183" s="151" t="s">
        <v>1</v>
      </c>
      <c r="N183" s="152" t="s">
        <v>35</v>
      </c>
      <c r="O183" s="153">
        <v>0.20799999999999999</v>
      </c>
      <c r="P183" s="153">
        <f t="shared" si="21"/>
        <v>0.20799999999999999</v>
      </c>
      <c r="Q183" s="153">
        <v>4.0000000000000003E-5</v>
      </c>
      <c r="R183" s="153">
        <f t="shared" si="22"/>
        <v>4.0000000000000003E-5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182</v>
      </c>
      <c r="AT183" s="155" t="s">
        <v>128</v>
      </c>
      <c r="AU183" s="155" t="s">
        <v>133</v>
      </c>
      <c r="AY183" s="14" t="s">
        <v>125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133</v>
      </c>
      <c r="BK183" s="156">
        <f t="shared" si="29"/>
        <v>0</v>
      </c>
      <c r="BL183" s="14" t="s">
        <v>182</v>
      </c>
      <c r="BM183" s="155" t="s">
        <v>1133</v>
      </c>
    </row>
    <row r="184" spans="1:65" s="2" customFormat="1" ht="16.5" customHeight="1">
      <c r="A184" s="26"/>
      <c r="B184" s="144"/>
      <c r="C184" s="145" t="s">
        <v>294</v>
      </c>
      <c r="D184" s="145" t="s">
        <v>128</v>
      </c>
      <c r="E184" s="146" t="s">
        <v>1134</v>
      </c>
      <c r="F184" s="147" t="s">
        <v>1135</v>
      </c>
      <c r="G184" s="148" t="s">
        <v>217</v>
      </c>
      <c r="H184" s="149">
        <v>3</v>
      </c>
      <c r="I184" s="149"/>
      <c r="J184" s="149">
        <f t="shared" si="20"/>
        <v>0</v>
      </c>
      <c r="K184" s="150"/>
      <c r="L184" s="27"/>
      <c r="M184" s="151" t="s">
        <v>1</v>
      </c>
      <c r="N184" s="152" t="s">
        <v>35</v>
      </c>
      <c r="O184" s="153">
        <v>0.20799999999999999</v>
      </c>
      <c r="P184" s="153">
        <f t="shared" si="21"/>
        <v>0.624</v>
      </c>
      <c r="Q184" s="153">
        <v>4.0000000000000003E-5</v>
      </c>
      <c r="R184" s="153">
        <f t="shared" si="22"/>
        <v>1.2000000000000002E-4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182</v>
      </c>
      <c r="AT184" s="155" t="s">
        <v>128</v>
      </c>
      <c r="AU184" s="155" t="s">
        <v>133</v>
      </c>
      <c r="AY184" s="14" t="s">
        <v>125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133</v>
      </c>
      <c r="BK184" s="156">
        <f t="shared" si="29"/>
        <v>0</v>
      </c>
      <c r="BL184" s="14" t="s">
        <v>182</v>
      </c>
      <c r="BM184" s="155" t="s">
        <v>1136</v>
      </c>
    </row>
    <row r="185" spans="1:65" s="2" customFormat="1" ht="21.75" customHeight="1">
      <c r="A185" s="26"/>
      <c r="B185" s="144"/>
      <c r="C185" s="145" t="s">
        <v>296</v>
      </c>
      <c r="D185" s="145" t="s">
        <v>128</v>
      </c>
      <c r="E185" s="146" t="s">
        <v>1137</v>
      </c>
      <c r="F185" s="147" t="s">
        <v>1138</v>
      </c>
      <c r="G185" s="148" t="s">
        <v>217</v>
      </c>
      <c r="H185" s="149">
        <v>2</v>
      </c>
      <c r="I185" s="149"/>
      <c r="J185" s="149">
        <f t="shared" si="20"/>
        <v>0</v>
      </c>
      <c r="K185" s="150"/>
      <c r="L185" s="27"/>
      <c r="M185" s="151" t="s">
        <v>1</v>
      </c>
      <c r="N185" s="152" t="s">
        <v>35</v>
      </c>
      <c r="O185" s="153">
        <v>0.12531999999999999</v>
      </c>
      <c r="P185" s="153">
        <f t="shared" si="21"/>
        <v>0.25063999999999997</v>
      </c>
      <c r="Q185" s="153">
        <v>2.0000000000000002E-5</v>
      </c>
      <c r="R185" s="153">
        <f t="shared" si="22"/>
        <v>4.0000000000000003E-5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182</v>
      </c>
      <c r="AT185" s="155" t="s">
        <v>128</v>
      </c>
      <c r="AU185" s="155" t="s">
        <v>133</v>
      </c>
      <c r="AY185" s="14" t="s">
        <v>125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133</v>
      </c>
      <c r="BK185" s="156">
        <f t="shared" si="29"/>
        <v>0</v>
      </c>
      <c r="BL185" s="14" t="s">
        <v>182</v>
      </c>
      <c r="BM185" s="155" t="s">
        <v>1139</v>
      </c>
    </row>
    <row r="186" spans="1:65" s="2" customFormat="1" ht="16.5" customHeight="1">
      <c r="A186" s="26"/>
      <c r="B186" s="144"/>
      <c r="C186" s="161" t="s">
        <v>298</v>
      </c>
      <c r="D186" s="161" t="s">
        <v>311</v>
      </c>
      <c r="E186" s="162" t="s">
        <v>1140</v>
      </c>
      <c r="F186" s="163" t="s">
        <v>1141</v>
      </c>
      <c r="G186" s="164" t="s">
        <v>217</v>
      </c>
      <c r="H186" s="165">
        <v>2</v>
      </c>
      <c r="I186" s="165"/>
      <c r="J186" s="165">
        <f t="shared" si="20"/>
        <v>0</v>
      </c>
      <c r="K186" s="166"/>
      <c r="L186" s="167"/>
      <c r="M186" s="168" t="s">
        <v>1</v>
      </c>
      <c r="N186" s="169" t="s">
        <v>35</v>
      </c>
      <c r="O186" s="153">
        <v>0</v>
      </c>
      <c r="P186" s="153">
        <f t="shared" si="21"/>
        <v>0</v>
      </c>
      <c r="Q186" s="153">
        <v>4.0999999999999999E-4</v>
      </c>
      <c r="R186" s="153">
        <f t="shared" si="22"/>
        <v>8.1999999999999998E-4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248</v>
      </c>
      <c r="AT186" s="155" t="s">
        <v>311</v>
      </c>
      <c r="AU186" s="155" t="s">
        <v>133</v>
      </c>
      <c r="AY186" s="14" t="s">
        <v>125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133</v>
      </c>
      <c r="BK186" s="156">
        <f t="shared" si="29"/>
        <v>0</v>
      </c>
      <c r="BL186" s="14" t="s">
        <v>182</v>
      </c>
      <c r="BM186" s="155" t="s">
        <v>1142</v>
      </c>
    </row>
    <row r="187" spans="1:65" s="2" customFormat="1" ht="21.75" customHeight="1">
      <c r="A187" s="26"/>
      <c r="B187" s="144"/>
      <c r="C187" s="145" t="s">
        <v>300</v>
      </c>
      <c r="D187" s="145" t="s">
        <v>128</v>
      </c>
      <c r="E187" s="146" t="s">
        <v>1143</v>
      </c>
      <c r="F187" s="147" t="s">
        <v>1144</v>
      </c>
      <c r="G187" s="148" t="s">
        <v>217</v>
      </c>
      <c r="H187" s="149">
        <v>1</v>
      </c>
      <c r="I187" s="149"/>
      <c r="J187" s="149">
        <f t="shared" si="20"/>
        <v>0</v>
      </c>
      <c r="K187" s="150"/>
      <c r="L187" s="27"/>
      <c r="M187" s="151" t="s">
        <v>1</v>
      </c>
      <c r="N187" s="152" t="s">
        <v>35</v>
      </c>
      <c r="O187" s="153">
        <v>0.20643</v>
      </c>
      <c r="P187" s="153">
        <f t="shared" si="21"/>
        <v>0.20643</v>
      </c>
      <c r="Q187" s="153">
        <v>4.0000000000000003E-5</v>
      </c>
      <c r="R187" s="153">
        <f t="shared" si="22"/>
        <v>4.0000000000000003E-5</v>
      </c>
      <c r="S187" s="153">
        <v>0</v>
      </c>
      <c r="T187" s="154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182</v>
      </c>
      <c r="AT187" s="155" t="s">
        <v>128</v>
      </c>
      <c r="AU187" s="155" t="s">
        <v>133</v>
      </c>
      <c r="AY187" s="14" t="s">
        <v>125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4" t="s">
        <v>133</v>
      </c>
      <c r="BK187" s="156">
        <f t="shared" si="29"/>
        <v>0</v>
      </c>
      <c r="BL187" s="14" t="s">
        <v>182</v>
      </c>
      <c r="BM187" s="155" t="s">
        <v>1145</v>
      </c>
    </row>
    <row r="188" spans="1:65" s="2" customFormat="1" ht="16.5" customHeight="1">
      <c r="A188" s="26"/>
      <c r="B188" s="144"/>
      <c r="C188" s="161" t="s">
        <v>302</v>
      </c>
      <c r="D188" s="161" t="s">
        <v>311</v>
      </c>
      <c r="E188" s="162" t="s">
        <v>1146</v>
      </c>
      <c r="F188" s="163" t="s">
        <v>1147</v>
      </c>
      <c r="G188" s="164" t="s">
        <v>217</v>
      </c>
      <c r="H188" s="165">
        <v>1</v>
      </c>
      <c r="I188" s="165"/>
      <c r="J188" s="165">
        <f t="shared" si="20"/>
        <v>0</v>
      </c>
      <c r="K188" s="166"/>
      <c r="L188" s="167"/>
      <c r="M188" s="168" t="s">
        <v>1</v>
      </c>
      <c r="N188" s="169" t="s">
        <v>35</v>
      </c>
      <c r="O188" s="153">
        <v>0</v>
      </c>
      <c r="P188" s="153">
        <f t="shared" si="21"/>
        <v>0</v>
      </c>
      <c r="Q188" s="153">
        <v>4.2999999999999999E-4</v>
      </c>
      <c r="R188" s="153">
        <f t="shared" si="22"/>
        <v>4.2999999999999999E-4</v>
      </c>
      <c r="S188" s="153">
        <v>0</v>
      </c>
      <c r="T188" s="154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248</v>
      </c>
      <c r="AT188" s="155" t="s">
        <v>311</v>
      </c>
      <c r="AU188" s="155" t="s">
        <v>133</v>
      </c>
      <c r="AY188" s="14" t="s">
        <v>125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4" t="s">
        <v>133</v>
      </c>
      <c r="BK188" s="156">
        <f t="shared" si="29"/>
        <v>0</v>
      </c>
      <c r="BL188" s="14" t="s">
        <v>182</v>
      </c>
      <c r="BM188" s="155" t="s">
        <v>1148</v>
      </c>
    </row>
    <row r="189" spans="1:65" s="2" customFormat="1" ht="16.5" customHeight="1">
      <c r="A189" s="26"/>
      <c r="B189" s="144"/>
      <c r="C189" s="145" t="s">
        <v>304</v>
      </c>
      <c r="D189" s="145" t="s">
        <v>128</v>
      </c>
      <c r="E189" s="146" t="s">
        <v>1149</v>
      </c>
      <c r="F189" s="147" t="s">
        <v>1150</v>
      </c>
      <c r="G189" s="148" t="s">
        <v>217</v>
      </c>
      <c r="H189" s="149">
        <v>2</v>
      </c>
      <c r="I189" s="149"/>
      <c r="J189" s="149">
        <f t="shared" si="20"/>
        <v>0</v>
      </c>
      <c r="K189" s="150"/>
      <c r="L189" s="27"/>
      <c r="M189" s="151" t="s">
        <v>1</v>
      </c>
      <c r="N189" s="152" t="s">
        <v>35</v>
      </c>
      <c r="O189" s="153">
        <v>0.22781000000000001</v>
      </c>
      <c r="P189" s="153">
        <f t="shared" si="21"/>
        <v>0.45562000000000002</v>
      </c>
      <c r="Q189" s="153">
        <v>5.0000000000000002E-5</v>
      </c>
      <c r="R189" s="153">
        <f t="shared" si="22"/>
        <v>1E-4</v>
      </c>
      <c r="S189" s="153">
        <v>0</v>
      </c>
      <c r="T189" s="154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182</v>
      </c>
      <c r="AT189" s="155" t="s">
        <v>128</v>
      </c>
      <c r="AU189" s="155" t="s">
        <v>133</v>
      </c>
      <c r="AY189" s="14" t="s">
        <v>125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4" t="s">
        <v>133</v>
      </c>
      <c r="BK189" s="156">
        <f t="shared" si="29"/>
        <v>0</v>
      </c>
      <c r="BL189" s="14" t="s">
        <v>182</v>
      </c>
      <c r="BM189" s="155" t="s">
        <v>1151</v>
      </c>
    </row>
    <row r="190" spans="1:65" s="2" customFormat="1" ht="16.5" customHeight="1">
      <c r="A190" s="26"/>
      <c r="B190" s="144"/>
      <c r="C190" s="161" t="s">
        <v>684</v>
      </c>
      <c r="D190" s="161" t="s">
        <v>311</v>
      </c>
      <c r="E190" s="162" t="s">
        <v>1152</v>
      </c>
      <c r="F190" s="163" t="s">
        <v>1153</v>
      </c>
      <c r="G190" s="164" t="s">
        <v>217</v>
      </c>
      <c r="H190" s="165">
        <v>2</v>
      </c>
      <c r="I190" s="165"/>
      <c r="J190" s="165">
        <f t="shared" si="20"/>
        <v>0</v>
      </c>
      <c r="K190" s="166"/>
      <c r="L190" s="167"/>
      <c r="M190" s="168" t="s">
        <v>1</v>
      </c>
      <c r="N190" s="169" t="s">
        <v>35</v>
      </c>
      <c r="O190" s="153">
        <v>0</v>
      </c>
      <c r="P190" s="153">
        <f t="shared" si="21"/>
        <v>0</v>
      </c>
      <c r="Q190" s="153">
        <v>1.0300000000000001E-3</v>
      </c>
      <c r="R190" s="153">
        <f t="shared" si="22"/>
        <v>2.0600000000000002E-3</v>
      </c>
      <c r="S190" s="153">
        <v>0</v>
      </c>
      <c r="T190" s="154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248</v>
      </c>
      <c r="AT190" s="155" t="s">
        <v>311</v>
      </c>
      <c r="AU190" s="155" t="s">
        <v>133</v>
      </c>
      <c r="AY190" s="14" t="s">
        <v>125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4" t="s">
        <v>133</v>
      </c>
      <c r="BK190" s="156">
        <f t="shared" si="29"/>
        <v>0</v>
      </c>
      <c r="BL190" s="14" t="s">
        <v>182</v>
      </c>
      <c r="BM190" s="155" t="s">
        <v>1154</v>
      </c>
    </row>
    <row r="191" spans="1:65" s="2" customFormat="1" ht="16.5" customHeight="1">
      <c r="A191" s="26"/>
      <c r="B191" s="144"/>
      <c r="C191" s="145" t="s">
        <v>686</v>
      </c>
      <c r="D191" s="145" t="s">
        <v>128</v>
      </c>
      <c r="E191" s="146" t="s">
        <v>1155</v>
      </c>
      <c r="F191" s="147" t="s">
        <v>1156</v>
      </c>
      <c r="G191" s="148" t="s">
        <v>217</v>
      </c>
      <c r="H191" s="149">
        <v>3</v>
      </c>
      <c r="I191" s="149"/>
      <c r="J191" s="149">
        <f t="shared" si="20"/>
        <v>0</v>
      </c>
      <c r="K191" s="150"/>
      <c r="L191" s="27"/>
      <c r="M191" s="151" t="s">
        <v>1</v>
      </c>
      <c r="N191" s="152" t="s">
        <v>35</v>
      </c>
      <c r="O191" s="153">
        <v>0.35139999999999999</v>
      </c>
      <c r="P191" s="153">
        <f t="shared" si="21"/>
        <v>1.0542</v>
      </c>
      <c r="Q191" s="153">
        <v>6.0000000000000002E-5</v>
      </c>
      <c r="R191" s="153">
        <f t="shared" si="22"/>
        <v>1.8000000000000001E-4</v>
      </c>
      <c r="S191" s="153">
        <v>0</v>
      </c>
      <c r="T191" s="154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182</v>
      </c>
      <c r="AT191" s="155" t="s">
        <v>128</v>
      </c>
      <c r="AU191" s="155" t="s">
        <v>133</v>
      </c>
      <c r="AY191" s="14" t="s">
        <v>125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4" t="s">
        <v>133</v>
      </c>
      <c r="BK191" s="156">
        <f t="shared" si="29"/>
        <v>0</v>
      </c>
      <c r="BL191" s="14" t="s">
        <v>182</v>
      </c>
      <c r="BM191" s="155" t="s">
        <v>1157</v>
      </c>
    </row>
    <row r="192" spans="1:65" s="2" customFormat="1" ht="24.15" customHeight="1">
      <c r="A192" s="26"/>
      <c r="B192" s="144"/>
      <c r="C192" s="161" t="s">
        <v>688</v>
      </c>
      <c r="D192" s="161" t="s">
        <v>311</v>
      </c>
      <c r="E192" s="162" t="s">
        <v>1158</v>
      </c>
      <c r="F192" s="163" t="s">
        <v>1159</v>
      </c>
      <c r="G192" s="164" t="s">
        <v>217</v>
      </c>
      <c r="H192" s="165">
        <v>3</v>
      </c>
      <c r="I192" s="165"/>
      <c r="J192" s="165">
        <f t="shared" si="20"/>
        <v>0</v>
      </c>
      <c r="K192" s="166"/>
      <c r="L192" s="167"/>
      <c r="M192" s="168" t="s">
        <v>1</v>
      </c>
      <c r="N192" s="169" t="s">
        <v>35</v>
      </c>
      <c r="O192" s="153">
        <v>0</v>
      </c>
      <c r="P192" s="153">
        <f t="shared" si="21"/>
        <v>0</v>
      </c>
      <c r="Q192" s="153">
        <v>2.0400000000000001E-3</v>
      </c>
      <c r="R192" s="153">
        <f t="shared" si="22"/>
        <v>6.1200000000000004E-3</v>
      </c>
      <c r="S192" s="153">
        <v>0</v>
      </c>
      <c r="T192" s="154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248</v>
      </c>
      <c r="AT192" s="155" t="s">
        <v>311</v>
      </c>
      <c r="AU192" s="155" t="s">
        <v>133</v>
      </c>
      <c r="AY192" s="14" t="s">
        <v>125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4" t="s">
        <v>133</v>
      </c>
      <c r="BK192" s="156">
        <f t="shared" si="29"/>
        <v>0</v>
      </c>
      <c r="BL192" s="14" t="s">
        <v>182</v>
      </c>
      <c r="BM192" s="155" t="s">
        <v>1160</v>
      </c>
    </row>
    <row r="193" spans="1:65" s="2" customFormat="1" ht="24.15" customHeight="1">
      <c r="A193" s="26"/>
      <c r="B193" s="144"/>
      <c r="C193" s="145" t="s">
        <v>690</v>
      </c>
      <c r="D193" s="145" t="s">
        <v>128</v>
      </c>
      <c r="E193" s="146" t="s">
        <v>1161</v>
      </c>
      <c r="F193" s="147" t="s">
        <v>1162</v>
      </c>
      <c r="G193" s="148" t="s">
        <v>217</v>
      </c>
      <c r="H193" s="149">
        <v>20</v>
      </c>
      <c r="I193" s="149"/>
      <c r="J193" s="149">
        <f t="shared" si="20"/>
        <v>0</v>
      </c>
      <c r="K193" s="150"/>
      <c r="L193" s="27"/>
      <c r="M193" s="151" t="s">
        <v>1</v>
      </c>
      <c r="N193" s="152" t="s">
        <v>35</v>
      </c>
      <c r="O193" s="153">
        <v>0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182</v>
      </c>
      <c r="AT193" s="155" t="s">
        <v>128</v>
      </c>
      <c r="AU193" s="155" t="s">
        <v>133</v>
      </c>
      <c r="AY193" s="14" t="s">
        <v>125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4" t="s">
        <v>133</v>
      </c>
      <c r="BK193" s="156">
        <f t="shared" si="29"/>
        <v>0</v>
      </c>
      <c r="BL193" s="14" t="s">
        <v>182</v>
      </c>
      <c r="BM193" s="155" t="s">
        <v>1163</v>
      </c>
    </row>
    <row r="194" spans="1:65" s="2" customFormat="1" ht="24.15" customHeight="1">
      <c r="A194" s="26"/>
      <c r="B194" s="144"/>
      <c r="C194" s="145" t="s">
        <v>692</v>
      </c>
      <c r="D194" s="145" t="s">
        <v>128</v>
      </c>
      <c r="E194" s="146" t="s">
        <v>1164</v>
      </c>
      <c r="F194" s="147" t="s">
        <v>1165</v>
      </c>
      <c r="G194" s="148" t="s">
        <v>217</v>
      </c>
      <c r="H194" s="149">
        <v>3</v>
      </c>
      <c r="I194" s="149"/>
      <c r="J194" s="149">
        <f t="shared" si="20"/>
        <v>0</v>
      </c>
      <c r="K194" s="150"/>
      <c r="L194" s="27"/>
      <c r="M194" s="151" t="s">
        <v>1</v>
      </c>
      <c r="N194" s="152" t="s">
        <v>35</v>
      </c>
      <c r="O194" s="153">
        <v>0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182</v>
      </c>
      <c r="AT194" s="155" t="s">
        <v>128</v>
      </c>
      <c r="AU194" s="155" t="s">
        <v>133</v>
      </c>
      <c r="AY194" s="14" t="s">
        <v>125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4" t="s">
        <v>133</v>
      </c>
      <c r="BK194" s="156">
        <f t="shared" si="29"/>
        <v>0</v>
      </c>
      <c r="BL194" s="14" t="s">
        <v>182</v>
      </c>
      <c r="BM194" s="155" t="s">
        <v>1166</v>
      </c>
    </row>
    <row r="195" spans="1:65" s="2" customFormat="1" ht="21.75" customHeight="1">
      <c r="A195" s="26"/>
      <c r="B195" s="144"/>
      <c r="C195" s="145" t="s">
        <v>695</v>
      </c>
      <c r="D195" s="145" t="s">
        <v>128</v>
      </c>
      <c r="E195" s="146" t="s">
        <v>1167</v>
      </c>
      <c r="F195" s="147" t="s">
        <v>1168</v>
      </c>
      <c r="G195" s="148" t="s">
        <v>217</v>
      </c>
      <c r="H195" s="149">
        <v>2</v>
      </c>
      <c r="I195" s="149"/>
      <c r="J195" s="149">
        <f t="shared" si="20"/>
        <v>0</v>
      </c>
      <c r="K195" s="150"/>
      <c r="L195" s="27"/>
      <c r="M195" s="151" t="s">
        <v>1</v>
      </c>
      <c r="N195" s="152" t="s">
        <v>35</v>
      </c>
      <c r="O195" s="153">
        <v>0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182</v>
      </c>
      <c r="AT195" s="155" t="s">
        <v>128</v>
      </c>
      <c r="AU195" s="155" t="s">
        <v>133</v>
      </c>
      <c r="AY195" s="14" t="s">
        <v>125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4" t="s">
        <v>133</v>
      </c>
      <c r="BK195" s="156">
        <f t="shared" si="29"/>
        <v>0</v>
      </c>
      <c r="BL195" s="14" t="s">
        <v>182</v>
      </c>
      <c r="BM195" s="155" t="s">
        <v>1169</v>
      </c>
    </row>
    <row r="196" spans="1:65" s="2" customFormat="1" ht="49.8" customHeight="1">
      <c r="A196" s="26"/>
      <c r="B196" s="144"/>
      <c r="C196" s="145" t="s">
        <v>701</v>
      </c>
      <c r="D196" s="145" t="s">
        <v>128</v>
      </c>
      <c r="E196" s="146" t="s">
        <v>1170</v>
      </c>
      <c r="F196" s="147" t="s">
        <v>1917</v>
      </c>
      <c r="G196" s="148" t="s">
        <v>217</v>
      </c>
      <c r="H196" s="149">
        <v>1</v>
      </c>
      <c r="I196" s="149"/>
      <c r="J196" s="149">
        <f t="shared" si="20"/>
        <v>0</v>
      </c>
      <c r="K196" s="150"/>
      <c r="L196" s="27"/>
      <c r="M196" s="151" t="s">
        <v>1</v>
      </c>
      <c r="N196" s="152" t="s">
        <v>35</v>
      </c>
      <c r="O196" s="153">
        <v>0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182</v>
      </c>
      <c r="AT196" s="155" t="s">
        <v>128</v>
      </c>
      <c r="AU196" s="155" t="s">
        <v>133</v>
      </c>
      <c r="AY196" s="14" t="s">
        <v>125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133</v>
      </c>
      <c r="BK196" s="156">
        <f t="shared" si="29"/>
        <v>0</v>
      </c>
      <c r="BL196" s="14" t="s">
        <v>182</v>
      </c>
      <c r="BM196" s="155" t="s">
        <v>1171</v>
      </c>
    </row>
    <row r="197" spans="1:65" s="2" customFormat="1" ht="49.2" customHeight="1">
      <c r="A197" s="26"/>
      <c r="B197" s="144"/>
      <c r="C197" s="145" t="s">
        <v>705</v>
      </c>
      <c r="D197" s="145" t="s">
        <v>128</v>
      </c>
      <c r="E197" s="146" t="s">
        <v>1172</v>
      </c>
      <c r="F197" s="147" t="s">
        <v>1918</v>
      </c>
      <c r="G197" s="148" t="s">
        <v>217</v>
      </c>
      <c r="H197" s="149">
        <v>1</v>
      </c>
      <c r="I197" s="149"/>
      <c r="J197" s="149">
        <f t="shared" si="20"/>
        <v>0</v>
      </c>
      <c r="K197" s="150"/>
      <c r="L197" s="27"/>
      <c r="M197" s="151" t="s">
        <v>1</v>
      </c>
      <c r="N197" s="152" t="s">
        <v>35</v>
      </c>
      <c r="O197" s="153">
        <v>0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182</v>
      </c>
      <c r="AT197" s="155" t="s">
        <v>128</v>
      </c>
      <c r="AU197" s="155" t="s">
        <v>133</v>
      </c>
      <c r="AY197" s="14" t="s">
        <v>125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133</v>
      </c>
      <c r="BK197" s="156">
        <f t="shared" si="29"/>
        <v>0</v>
      </c>
      <c r="BL197" s="14" t="s">
        <v>182</v>
      </c>
      <c r="BM197" s="155" t="s">
        <v>1173</v>
      </c>
    </row>
    <row r="198" spans="1:65" s="2" customFormat="1" ht="57.6" customHeight="1">
      <c r="A198" s="26"/>
      <c r="B198" s="144"/>
      <c r="C198" s="145" t="s">
        <v>709</v>
      </c>
      <c r="D198" s="145" t="s">
        <v>128</v>
      </c>
      <c r="E198" s="146" t="s">
        <v>1174</v>
      </c>
      <c r="F198" s="147" t="s">
        <v>1919</v>
      </c>
      <c r="G198" s="148" t="s">
        <v>217</v>
      </c>
      <c r="H198" s="149">
        <v>1</v>
      </c>
      <c r="I198" s="149"/>
      <c r="J198" s="149">
        <f t="shared" si="20"/>
        <v>0</v>
      </c>
      <c r="K198" s="150"/>
      <c r="L198" s="27"/>
      <c r="M198" s="151" t="s">
        <v>1</v>
      </c>
      <c r="N198" s="152" t="s">
        <v>35</v>
      </c>
      <c r="O198" s="153">
        <v>0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182</v>
      </c>
      <c r="AT198" s="155" t="s">
        <v>128</v>
      </c>
      <c r="AU198" s="155" t="s">
        <v>133</v>
      </c>
      <c r="AY198" s="14" t="s">
        <v>125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133</v>
      </c>
      <c r="BK198" s="156">
        <f t="shared" si="29"/>
        <v>0</v>
      </c>
      <c r="BL198" s="14" t="s">
        <v>182</v>
      </c>
      <c r="BM198" s="155" t="s">
        <v>1175</v>
      </c>
    </row>
    <row r="199" spans="1:65" s="2" customFormat="1" ht="85.2" customHeight="1">
      <c r="A199" s="26"/>
      <c r="B199" s="144"/>
      <c r="C199" s="145" t="s">
        <v>713</v>
      </c>
      <c r="D199" s="145" t="s">
        <v>128</v>
      </c>
      <c r="E199" s="146" t="s">
        <v>1176</v>
      </c>
      <c r="F199" s="147" t="s">
        <v>1920</v>
      </c>
      <c r="G199" s="148" t="s">
        <v>217</v>
      </c>
      <c r="H199" s="149">
        <v>2</v>
      </c>
      <c r="I199" s="149"/>
      <c r="J199" s="149">
        <f t="shared" si="20"/>
        <v>0</v>
      </c>
      <c r="K199" s="150"/>
      <c r="L199" s="27"/>
      <c r="M199" s="151" t="s">
        <v>1</v>
      </c>
      <c r="N199" s="152" t="s">
        <v>35</v>
      </c>
      <c r="O199" s="153">
        <v>0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182</v>
      </c>
      <c r="AT199" s="155" t="s">
        <v>128</v>
      </c>
      <c r="AU199" s="155" t="s">
        <v>133</v>
      </c>
      <c r="AY199" s="14" t="s">
        <v>125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133</v>
      </c>
      <c r="BK199" s="156">
        <f t="shared" si="29"/>
        <v>0</v>
      </c>
      <c r="BL199" s="14" t="s">
        <v>182</v>
      </c>
      <c r="BM199" s="155" t="s">
        <v>1177</v>
      </c>
    </row>
    <row r="200" spans="1:65" s="2" customFormat="1" ht="51.6" customHeight="1">
      <c r="A200" s="26"/>
      <c r="B200" s="144"/>
      <c r="C200" s="145" t="s">
        <v>716</v>
      </c>
      <c r="D200" s="145" t="s">
        <v>128</v>
      </c>
      <c r="E200" s="146" t="s">
        <v>1178</v>
      </c>
      <c r="F200" s="147" t="s">
        <v>1921</v>
      </c>
      <c r="G200" s="148" t="s">
        <v>217</v>
      </c>
      <c r="H200" s="149">
        <v>2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35</v>
      </c>
      <c r="O200" s="153">
        <v>0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182</v>
      </c>
      <c r="AT200" s="155" t="s">
        <v>128</v>
      </c>
      <c r="AU200" s="155" t="s">
        <v>133</v>
      </c>
      <c r="AY200" s="14" t="s">
        <v>125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133</v>
      </c>
      <c r="BK200" s="156">
        <f t="shared" si="29"/>
        <v>0</v>
      </c>
      <c r="BL200" s="14" t="s">
        <v>182</v>
      </c>
      <c r="BM200" s="155" t="s">
        <v>1179</v>
      </c>
    </row>
    <row r="201" spans="1:65" s="2" customFormat="1" ht="24.15" customHeight="1">
      <c r="A201" s="26"/>
      <c r="B201" s="144"/>
      <c r="C201" s="145" t="s">
        <v>720</v>
      </c>
      <c r="D201" s="145" t="s">
        <v>128</v>
      </c>
      <c r="E201" s="146" t="s">
        <v>1180</v>
      </c>
      <c r="F201" s="147" t="s">
        <v>1181</v>
      </c>
      <c r="G201" s="148" t="s">
        <v>217</v>
      </c>
      <c r="H201" s="149">
        <v>1</v>
      </c>
      <c r="I201" s="149"/>
      <c r="J201" s="149">
        <f t="shared" si="20"/>
        <v>0</v>
      </c>
      <c r="K201" s="150"/>
      <c r="L201" s="27"/>
      <c r="M201" s="151" t="s">
        <v>1</v>
      </c>
      <c r="N201" s="152" t="s">
        <v>35</v>
      </c>
      <c r="O201" s="153">
        <v>0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182</v>
      </c>
      <c r="AT201" s="155" t="s">
        <v>128</v>
      </c>
      <c r="AU201" s="155" t="s">
        <v>133</v>
      </c>
      <c r="AY201" s="14" t="s">
        <v>125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133</v>
      </c>
      <c r="BK201" s="156">
        <f t="shared" si="29"/>
        <v>0</v>
      </c>
      <c r="BL201" s="14" t="s">
        <v>182</v>
      </c>
      <c r="BM201" s="155" t="s">
        <v>1182</v>
      </c>
    </row>
    <row r="202" spans="1:65" s="2" customFormat="1" ht="24.15" customHeight="1">
      <c r="A202" s="26"/>
      <c r="B202" s="144"/>
      <c r="C202" s="145" t="s">
        <v>727</v>
      </c>
      <c r="D202" s="145" t="s">
        <v>128</v>
      </c>
      <c r="E202" s="146" t="s">
        <v>1183</v>
      </c>
      <c r="F202" s="147" t="s">
        <v>1184</v>
      </c>
      <c r="G202" s="148" t="s">
        <v>333</v>
      </c>
      <c r="H202" s="149">
        <v>1</v>
      </c>
      <c r="I202" s="149"/>
      <c r="J202" s="149">
        <f t="shared" si="20"/>
        <v>0</v>
      </c>
      <c r="K202" s="150"/>
      <c r="L202" s="27"/>
      <c r="M202" s="151" t="s">
        <v>1</v>
      </c>
      <c r="N202" s="152" t="s">
        <v>35</v>
      </c>
      <c r="O202" s="153">
        <v>2.2570000000000001</v>
      </c>
      <c r="P202" s="153">
        <f t="shared" si="21"/>
        <v>2.2570000000000001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182</v>
      </c>
      <c r="AT202" s="155" t="s">
        <v>128</v>
      </c>
      <c r="AU202" s="155" t="s">
        <v>133</v>
      </c>
      <c r="AY202" s="14" t="s">
        <v>125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133</v>
      </c>
      <c r="BK202" s="156">
        <f t="shared" si="29"/>
        <v>0</v>
      </c>
      <c r="BL202" s="14" t="s">
        <v>182</v>
      </c>
      <c r="BM202" s="155" t="s">
        <v>1185</v>
      </c>
    </row>
    <row r="203" spans="1:65" s="12" customFormat="1" ht="22.8" customHeight="1">
      <c r="B203" s="132"/>
      <c r="D203" s="133" t="s">
        <v>68</v>
      </c>
      <c r="E203" s="142" t="s">
        <v>1186</v>
      </c>
      <c r="F203" s="142" t="s">
        <v>1187</v>
      </c>
      <c r="J203" s="143">
        <f>BK203</f>
        <v>0</v>
      </c>
      <c r="L203" s="132"/>
      <c r="M203" s="136"/>
      <c r="N203" s="137"/>
      <c r="O203" s="137"/>
      <c r="P203" s="138">
        <f>SUM(P204:P227)</f>
        <v>0</v>
      </c>
      <c r="Q203" s="137"/>
      <c r="R203" s="138">
        <f>SUM(R204:R227)</f>
        <v>0</v>
      </c>
      <c r="S203" s="137"/>
      <c r="T203" s="139">
        <f>SUM(T204:T227)</f>
        <v>0</v>
      </c>
      <c r="AR203" s="133" t="s">
        <v>133</v>
      </c>
      <c r="AT203" s="140" t="s">
        <v>68</v>
      </c>
      <c r="AU203" s="140" t="s">
        <v>77</v>
      </c>
      <c r="AY203" s="133" t="s">
        <v>125</v>
      </c>
      <c r="BK203" s="141">
        <f>SUM(BK204:BK227)</f>
        <v>0</v>
      </c>
    </row>
    <row r="204" spans="1:65" s="2" customFormat="1" ht="82.2" customHeight="1">
      <c r="A204" s="26"/>
      <c r="B204" s="144"/>
      <c r="C204" s="161" t="s">
        <v>731</v>
      </c>
      <c r="D204" s="161" t="s">
        <v>311</v>
      </c>
      <c r="E204" s="162" t="s">
        <v>1188</v>
      </c>
      <c r="F204" s="163" t="s">
        <v>1922</v>
      </c>
      <c r="G204" s="164" t="s">
        <v>217</v>
      </c>
      <c r="H204" s="165">
        <v>2</v>
      </c>
      <c r="I204" s="165"/>
      <c r="J204" s="165">
        <f t="shared" ref="J204:J227" si="30">ROUND(I204*H204,2)</f>
        <v>0</v>
      </c>
      <c r="K204" s="166"/>
      <c r="L204" s="167"/>
      <c r="M204" s="168" t="s">
        <v>1</v>
      </c>
      <c r="N204" s="169" t="s">
        <v>35</v>
      </c>
      <c r="O204" s="153">
        <v>0</v>
      </c>
      <c r="P204" s="153">
        <f t="shared" ref="P204:P227" si="31">O204*H204</f>
        <v>0</v>
      </c>
      <c r="Q204" s="153">
        <v>0</v>
      </c>
      <c r="R204" s="153">
        <f t="shared" ref="R204:R227" si="32">Q204*H204</f>
        <v>0</v>
      </c>
      <c r="S204" s="153">
        <v>0</v>
      </c>
      <c r="T204" s="154">
        <f t="shared" ref="T204:T227" si="33"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248</v>
      </c>
      <c r="AT204" s="155" t="s">
        <v>311</v>
      </c>
      <c r="AU204" s="155" t="s">
        <v>133</v>
      </c>
      <c r="AY204" s="14" t="s">
        <v>125</v>
      </c>
      <c r="BE204" s="156">
        <f t="shared" ref="BE204:BE227" si="34">IF(N204="základná",J204,0)</f>
        <v>0</v>
      </c>
      <c r="BF204" s="156">
        <f t="shared" ref="BF204:BF227" si="35">IF(N204="znížená",J204,0)</f>
        <v>0</v>
      </c>
      <c r="BG204" s="156">
        <f t="shared" ref="BG204:BG227" si="36">IF(N204="zákl. prenesená",J204,0)</f>
        <v>0</v>
      </c>
      <c r="BH204" s="156">
        <f t="shared" ref="BH204:BH227" si="37">IF(N204="zníž. prenesená",J204,0)</f>
        <v>0</v>
      </c>
      <c r="BI204" s="156">
        <f t="shared" ref="BI204:BI227" si="38">IF(N204="nulová",J204,0)</f>
        <v>0</v>
      </c>
      <c r="BJ204" s="14" t="s">
        <v>133</v>
      </c>
      <c r="BK204" s="156">
        <f t="shared" ref="BK204:BK227" si="39">ROUND(I204*H204,2)</f>
        <v>0</v>
      </c>
      <c r="BL204" s="14" t="s">
        <v>182</v>
      </c>
      <c r="BM204" s="155" t="s">
        <v>7</v>
      </c>
    </row>
    <row r="205" spans="1:65" s="2" customFormat="1" ht="24.15" customHeight="1">
      <c r="A205" s="26"/>
      <c r="B205" s="144"/>
      <c r="C205" s="161" t="s">
        <v>735</v>
      </c>
      <c r="D205" s="161" t="s">
        <v>311</v>
      </c>
      <c r="E205" s="162" t="s">
        <v>1189</v>
      </c>
      <c r="F205" s="163" t="s">
        <v>1190</v>
      </c>
      <c r="G205" s="164" t="s">
        <v>217</v>
      </c>
      <c r="H205" s="165">
        <v>1</v>
      </c>
      <c r="I205" s="165"/>
      <c r="J205" s="165">
        <f t="shared" si="30"/>
        <v>0</v>
      </c>
      <c r="K205" s="166"/>
      <c r="L205" s="167"/>
      <c r="M205" s="168" t="s">
        <v>1</v>
      </c>
      <c r="N205" s="169" t="s">
        <v>35</v>
      </c>
      <c r="O205" s="153">
        <v>0</v>
      </c>
      <c r="P205" s="153">
        <f t="shared" si="31"/>
        <v>0</v>
      </c>
      <c r="Q205" s="153">
        <v>0</v>
      </c>
      <c r="R205" s="153">
        <f t="shared" si="32"/>
        <v>0</v>
      </c>
      <c r="S205" s="153">
        <v>0</v>
      </c>
      <c r="T205" s="154">
        <f t="shared" si="3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248</v>
      </c>
      <c r="AT205" s="155" t="s">
        <v>311</v>
      </c>
      <c r="AU205" s="155" t="s">
        <v>133</v>
      </c>
      <c r="AY205" s="14" t="s">
        <v>125</v>
      </c>
      <c r="BE205" s="156">
        <f t="shared" si="34"/>
        <v>0</v>
      </c>
      <c r="BF205" s="156">
        <f t="shared" si="35"/>
        <v>0</v>
      </c>
      <c r="BG205" s="156">
        <f t="shared" si="36"/>
        <v>0</v>
      </c>
      <c r="BH205" s="156">
        <f t="shared" si="37"/>
        <v>0</v>
      </c>
      <c r="BI205" s="156">
        <f t="shared" si="38"/>
        <v>0</v>
      </c>
      <c r="BJ205" s="14" t="s">
        <v>133</v>
      </c>
      <c r="BK205" s="156">
        <f t="shared" si="39"/>
        <v>0</v>
      </c>
      <c r="BL205" s="14" t="s">
        <v>182</v>
      </c>
      <c r="BM205" s="155" t="s">
        <v>223</v>
      </c>
    </row>
    <row r="206" spans="1:65" s="2" customFormat="1" ht="37.799999999999997" customHeight="1">
      <c r="A206" s="26"/>
      <c r="B206" s="144"/>
      <c r="C206" s="161" t="s">
        <v>739</v>
      </c>
      <c r="D206" s="161" t="s">
        <v>311</v>
      </c>
      <c r="E206" s="162" t="s">
        <v>1191</v>
      </c>
      <c r="F206" s="163" t="s">
        <v>1192</v>
      </c>
      <c r="G206" s="164" t="s">
        <v>217</v>
      </c>
      <c r="H206" s="165">
        <v>1</v>
      </c>
      <c r="I206" s="165"/>
      <c r="J206" s="165">
        <f t="shared" si="30"/>
        <v>0</v>
      </c>
      <c r="K206" s="166"/>
      <c r="L206" s="167"/>
      <c r="M206" s="168" t="s">
        <v>1</v>
      </c>
      <c r="N206" s="169" t="s">
        <v>35</v>
      </c>
      <c r="O206" s="153">
        <v>0</v>
      </c>
      <c r="P206" s="153">
        <f t="shared" si="31"/>
        <v>0</v>
      </c>
      <c r="Q206" s="153">
        <v>0</v>
      </c>
      <c r="R206" s="153">
        <f t="shared" si="32"/>
        <v>0</v>
      </c>
      <c r="S206" s="153">
        <v>0</v>
      </c>
      <c r="T206" s="154">
        <f t="shared" si="3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248</v>
      </c>
      <c r="AT206" s="155" t="s">
        <v>311</v>
      </c>
      <c r="AU206" s="155" t="s">
        <v>133</v>
      </c>
      <c r="AY206" s="14" t="s">
        <v>125</v>
      </c>
      <c r="BE206" s="156">
        <f t="shared" si="34"/>
        <v>0</v>
      </c>
      <c r="BF206" s="156">
        <f t="shared" si="35"/>
        <v>0</v>
      </c>
      <c r="BG206" s="156">
        <f t="shared" si="36"/>
        <v>0</v>
      </c>
      <c r="BH206" s="156">
        <f t="shared" si="37"/>
        <v>0</v>
      </c>
      <c r="BI206" s="156">
        <f t="shared" si="38"/>
        <v>0</v>
      </c>
      <c r="BJ206" s="14" t="s">
        <v>133</v>
      </c>
      <c r="BK206" s="156">
        <f t="shared" si="39"/>
        <v>0</v>
      </c>
      <c r="BL206" s="14" t="s">
        <v>182</v>
      </c>
      <c r="BM206" s="155" t="s">
        <v>232</v>
      </c>
    </row>
    <row r="207" spans="1:65" s="2" customFormat="1" ht="16.5" customHeight="1">
      <c r="A207" s="26"/>
      <c r="B207" s="144"/>
      <c r="C207" s="161" t="s">
        <v>745</v>
      </c>
      <c r="D207" s="161" t="s">
        <v>311</v>
      </c>
      <c r="E207" s="162" t="s">
        <v>1193</v>
      </c>
      <c r="F207" s="163" t="s">
        <v>1194</v>
      </c>
      <c r="G207" s="164" t="s">
        <v>193</v>
      </c>
      <c r="H207" s="165">
        <v>40</v>
      </c>
      <c r="I207" s="165"/>
      <c r="J207" s="165">
        <f t="shared" si="30"/>
        <v>0</v>
      </c>
      <c r="K207" s="166"/>
      <c r="L207" s="167"/>
      <c r="M207" s="168" t="s">
        <v>1</v>
      </c>
      <c r="N207" s="169" t="s">
        <v>35</v>
      </c>
      <c r="O207" s="153">
        <v>0</v>
      </c>
      <c r="P207" s="153">
        <f t="shared" si="31"/>
        <v>0</v>
      </c>
      <c r="Q207" s="153">
        <v>0</v>
      </c>
      <c r="R207" s="153">
        <f t="shared" si="32"/>
        <v>0</v>
      </c>
      <c r="S207" s="153">
        <v>0</v>
      </c>
      <c r="T207" s="154">
        <f t="shared" si="3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248</v>
      </c>
      <c r="AT207" s="155" t="s">
        <v>311</v>
      </c>
      <c r="AU207" s="155" t="s">
        <v>133</v>
      </c>
      <c r="AY207" s="14" t="s">
        <v>125</v>
      </c>
      <c r="BE207" s="156">
        <f t="shared" si="34"/>
        <v>0</v>
      </c>
      <c r="BF207" s="156">
        <f t="shared" si="35"/>
        <v>0</v>
      </c>
      <c r="BG207" s="156">
        <f t="shared" si="36"/>
        <v>0</v>
      </c>
      <c r="BH207" s="156">
        <f t="shared" si="37"/>
        <v>0</v>
      </c>
      <c r="BI207" s="156">
        <f t="shared" si="38"/>
        <v>0</v>
      </c>
      <c r="BJ207" s="14" t="s">
        <v>133</v>
      </c>
      <c r="BK207" s="156">
        <f t="shared" si="39"/>
        <v>0</v>
      </c>
      <c r="BL207" s="14" t="s">
        <v>182</v>
      </c>
      <c r="BM207" s="155" t="s">
        <v>214</v>
      </c>
    </row>
    <row r="208" spans="1:65" s="2" customFormat="1" ht="24.15" customHeight="1">
      <c r="A208" s="26"/>
      <c r="B208" s="144"/>
      <c r="C208" s="161" t="s">
        <v>748</v>
      </c>
      <c r="D208" s="161" t="s">
        <v>311</v>
      </c>
      <c r="E208" s="162" t="s">
        <v>1195</v>
      </c>
      <c r="F208" s="163" t="s">
        <v>1196</v>
      </c>
      <c r="G208" s="164" t="s">
        <v>217</v>
      </c>
      <c r="H208" s="165">
        <v>2</v>
      </c>
      <c r="I208" s="165"/>
      <c r="J208" s="165">
        <f t="shared" si="30"/>
        <v>0</v>
      </c>
      <c r="K208" s="166"/>
      <c r="L208" s="167"/>
      <c r="M208" s="168" t="s">
        <v>1</v>
      </c>
      <c r="N208" s="169" t="s">
        <v>35</v>
      </c>
      <c r="O208" s="153">
        <v>0</v>
      </c>
      <c r="P208" s="153">
        <f t="shared" si="31"/>
        <v>0</v>
      </c>
      <c r="Q208" s="153">
        <v>0</v>
      </c>
      <c r="R208" s="153">
        <f t="shared" si="32"/>
        <v>0</v>
      </c>
      <c r="S208" s="153">
        <v>0</v>
      </c>
      <c r="T208" s="154">
        <f t="shared" si="3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248</v>
      </c>
      <c r="AT208" s="155" t="s">
        <v>311</v>
      </c>
      <c r="AU208" s="155" t="s">
        <v>133</v>
      </c>
      <c r="AY208" s="14" t="s">
        <v>125</v>
      </c>
      <c r="BE208" s="156">
        <f t="shared" si="34"/>
        <v>0</v>
      </c>
      <c r="BF208" s="156">
        <f t="shared" si="35"/>
        <v>0</v>
      </c>
      <c r="BG208" s="156">
        <f t="shared" si="36"/>
        <v>0</v>
      </c>
      <c r="BH208" s="156">
        <f t="shared" si="37"/>
        <v>0</v>
      </c>
      <c r="BI208" s="156">
        <f t="shared" si="38"/>
        <v>0</v>
      </c>
      <c r="BJ208" s="14" t="s">
        <v>133</v>
      </c>
      <c r="BK208" s="156">
        <f t="shared" si="39"/>
        <v>0</v>
      </c>
      <c r="BL208" s="14" t="s">
        <v>182</v>
      </c>
      <c r="BM208" s="155" t="s">
        <v>206</v>
      </c>
    </row>
    <row r="209" spans="1:65" s="2" customFormat="1" ht="33" customHeight="1">
      <c r="A209" s="26"/>
      <c r="B209" s="144"/>
      <c r="C209" s="145" t="s">
        <v>752</v>
      </c>
      <c r="D209" s="145" t="s">
        <v>128</v>
      </c>
      <c r="E209" s="146" t="s">
        <v>1197</v>
      </c>
      <c r="F209" s="147" t="s">
        <v>1198</v>
      </c>
      <c r="G209" s="148" t="s">
        <v>217</v>
      </c>
      <c r="H209" s="149">
        <v>1</v>
      </c>
      <c r="I209" s="149"/>
      <c r="J209" s="149">
        <f t="shared" si="30"/>
        <v>0</v>
      </c>
      <c r="K209" s="150"/>
      <c r="L209" s="27"/>
      <c r="M209" s="151" t="s">
        <v>1</v>
      </c>
      <c r="N209" s="152" t="s">
        <v>35</v>
      </c>
      <c r="O209" s="153">
        <v>0</v>
      </c>
      <c r="P209" s="153">
        <f t="shared" si="31"/>
        <v>0</v>
      </c>
      <c r="Q209" s="153">
        <v>0</v>
      </c>
      <c r="R209" s="153">
        <f t="shared" si="32"/>
        <v>0</v>
      </c>
      <c r="S209" s="153">
        <v>0</v>
      </c>
      <c r="T209" s="154">
        <f t="shared" si="3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182</v>
      </c>
      <c r="AT209" s="155" t="s">
        <v>128</v>
      </c>
      <c r="AU209" s="155" t="s">
        <v>133</v>
      </c>
      <c r="AY209" s="14" t="s">
        <v>125</v>
      </c>
      <c r="BE209" s="156">
        <f t="shared" si="34"/>
        <v>0</v>
      </c>
      <c r="BF209" s="156">
        <f t="shared" si="35"/>
        <v>0</v>
      </c>
      <c r="BG209" s="156">
        <f t="shared" si="36"/>
        <v>0</v>
      </c>
      <c r="BH209" s="156">
        <f t="shared" si="37"/>
        <v>0</v>
      </c>
      <c r="BI209" s="156">
        <f t="shared" si="38"/>
        <v>0</v>
      </c>
      <c r="BJ209" s="14" t="s">
        <v>133</v>
      </c>
      <c r="BK209" s="156">
        <f t="shared" si="39"/>
        <v>0</v>
      </c>
      <c r="BL209" s="14" t="s">
        <v>182</v>
      </c>
      <c r="BM209" s="155" t="s">
        <v>166</v>
      </c>
    </row>
    <row r="210" spans="1:65" s="2" customFormat="1" ht="46.8" customHeight="1">
      <c r="A210" s="26"/>
      <c r="B210" s="144"/>
      <c r="C210" s="161" t="s">
        <v>756</v>
      </c>
      <c r="D210" s="161" t="s">
        <v>311</v>
      </c>
      <c r="E210" s="162" t="s">
        <v>1199</v>
      </c>
      <c r="F210" s="163" t="s">
        <v>1923</v>
      </c>
      <c r="G210" s="164" t="s">
        <v>217</v>
      </c>
      <c r="H210" s="165">
        <v>1</v>
      </c>
      <c r="I210" s="165"/>
      <c r="J210" s="165">
        <f t="shared" si="30"/>
        <v>0</v>
      </c>
      <c r="K210" s="166"/>
      <c r="L210" s="167"/>
      <c r="M210" s="168" t="s">
        <v>1</v>
      </c>
      <c r="N210" s="169" t="s">
        <v>35</v>
      </c>
      <c r="O210" s="153">
        <v>0</v>
      </c>
      <c r="P210" s="153">
        <f t="shared" si="31"/>
        <v>0</v>
      </c>
      <c r="Q210" s="153">
        <v>0</v>
      </c>
      <c r="R210" s="153">
        <f t="shared" si="32"/>
        <v>0</v>
      </c>
      <c r="S210" s="153">
        <v>0</v>
      </c>
      <c r="T210" s="154">
        <f t="shared" si="3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248</v>
      </c>
      <c r="AT210" s="155" t="s">
        <v>311</v>
      </c>
      <c r="AU210" s="155" t="s">
        <v>133</v>
      </c>
      <c r="AY210" s="14" t="s">
        <v>125</v>
      </c>
      <c r="BE210" s="156">
        <f t="shared" si="34"/>
        <v>0</v>
      </c>
      <c r="BF210" s="156">
        <f t="shared" si="35"/>
        <v>0</v>
      </c>
      <c r="BG210" s="156">
        <f t="shared" si="36"/>
        <v>0</v>
      </c>
      <c r="BH210" s="156">
        <f t="shared" si="37"/>
        <v>0</v>
      </c>
      <c r="BI210" s="156">
        <f t="shared" si="38"/>
        <v>0</v>
      </c>
      <c r="BJ210" s="14" t="s">
        <v>133</v>
      </c>
      <c r="BK210" s="156">
        <f t="shared" si="39"/>
        <v>0</v>
      </c>
      <c r="BL210" s="14" t="s">
        <v>182</v>
      </c>
      <c r="BM210" s="155" t="s">
        <v>174</v>
      </c>
    </row>
    <row r="211" spans="1:65" s="2" customFormat="1" ht="16.5" customHeight="1">
      <c r="A211" s="26"/>
      <c r="B211" s="144"/>
      <c r="C211" s="145" t="s">
        <v>759</v>
      </c>
      <c r="D211" s="145" t="s">
        <v>128</v>
      </c>
      <c r="E211" s="146" t="s">
        <v>1200</v>
      </c>
      <c r="F211" s="147" t="s">
        <v>1201</v>
      </c>
      <c r="G211" s="148" t="s">
        <v>217</v>
      </c>
      <c r="H211" s="149">
        <v>1</v>
      </c>
      <c r="I211" s="149"/>
      <c r="J211" s="149">
        <f t="shared" si="30"/>
        <v>0</v>
      </c>
      <c r="K211" s="150"/>
      <c r="L211" s="27"/>
      <c r="M211" s="151" t="s">
        <v>1</v>
      </c>
      <c r="N211" s="152" t="s">
        <v>35</v>
      </c>
      <c r="O211" s="153">
        <v>0</v>
      </c>
      <c r="P211" s="153">
        <f t="shared" si="31"/>
        <v>0</v>
      </c>
      <c r="Q211" s="153">
        <v>0</v>
      </c>
      <c r="R211" s="153">
        <f t="shared" si="32"/>
        <v>0</v>
      </c>
      <c r="S211" s="153">
        <v>0</v>
      </c>
      <c r="T211" s="154">
        <f t="shared" si="3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182</v>
      </c>
      <c r="AT211" s="155" t="s">
        <v>128</v>
      </c>
      <c r="AU211" s="155" t="s">
        <v>133</v>
      </c>
      <c r="AY211" s="14" t="s">
        <v>125</v>
      </c>
      <c r="BE211" s="156">
        <f t="shared" si="34"/>
        <v>0</v>
      </c>
      <c r="BF211" s="156">
        <f t="shared" si="35"/>
        <v>0</v>
      </c>
      <c r="BG211" s="156">
        <f t="shared" si="36"/>
        <v>0</v>
      </c>
      <c r="BH211" s="156">
        <f t="shared" si="37"/>
        <v>0</v>
      </c>
      <c r="BI211" s="156">
        <f t="shared" si="38"/>
        <v>0</v>
      </c>
      <c r="BJ211" s="14" t="s">
        <v>133</v>
      </c>
      <c r="BK211" s="156">
        <f t="shared" si="39"/>
        <v>0</v>
      </c>
      <c r="BL211" s="14" t="s">
        <v>182</v>
      </c>
      <c r="BM211" s="155" t="s">
        <v>153</v>
      </c>
    </row>
    <row r="212" spans="1:65" s="2" customFormat="1" ht="72" customHeight="1">
      <c r="A212" s="26"/>
      <c r="B212" s="144"/>
      <c r="C212" s="161" t="s">
        <v>763</v>
      </c>
      <c r="D212" s="161" t="s">
        <v>311</v>
      </c>
      <c r="E212" s="162" t="s">
        <v>1202</v>
      </c>
      <c r="F212" s="163" t="s">
        <v>1924</v>
      </c>
      <c r="G212" s="164" t="s">
        <v>217</v>
      </c>
      <c r="H212" s="165">
        <v>1</v>
      </c>
      <c r="I212" s="165"/>
      <c r="J212" s="165">
        <f t="shared" si="30"/>
        <v>0</v>
      </c>
      <c r="K212" s="166"/>
      <c r="L212" s="167"/>
      <c r="M212" s="168" t="s">
        <v>1</v>
      </c>
      <c r="N212" s="169" t="s">
        <v>35</v>
      </c>
      <c r="O212" s="153">
        <v>0</v>
      </c>
      <c r="P212" s="153">
        <f t="shared" si="31"/>
        <v>0</v>
      </c>
      <c r="Q212" s="153">
        <v>0</v>
      </c>
      <c r="R212" s="153">
        <f t="shared" si="32"/>
        <v>0</v>
      </c>
      <c r="S212" s="153">
        <v>0</v>
      </c>
      <c r="T212" s="154">
        <f t="shared" si="3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248</v>
      </c>
      <c r="AT212" s="155" t="s">
        <v>311</v>
      </c>
      <c r="AU212" s="155" t="s">
        <v>133</v>
      </c>
      <c r="AY212" s="14" t="s">
        <v>125</v>
      </c>
      <c r="BE212" s="156">
        <f t="shared" si="34"/>
        <v>0</v>
      </c>
      <c r="BF212" s="156">
        <f t="shared" si="35"/>
        <v>0</v>
      </c>
      <c r="BG212" s="156">
        <f t="shared" si="36"/>
        <v>0</v>
      </c>
      <c r="BH212" s="156">
        <f t="shared" si="37"/>
        <v>0</v>
      </c>
      <c r="BI212" s="156">
        <f t="shared" si="38"/>
        <v>0</v>
      </c>
      <c r="BJ212" s="14" t="s">
        <v>133</v>
      </c>
      <c r="BK212" s="156">
        <f t="shared" si="39"/>
        <v>0</v>
      </c>
      <c r="BL212" s="14" t="s">
        <v>182</v>
      </c>
      <c r="BM212" s="155" t="s">
        <v>159</v>
      </c>
    </row>
    <row r="213" spans="1:65" s="2" customFormat="1" ht="16.5" customHeight="1">
      <c r="A213" s="26"/>
      <c r="B213" s="144"/>
      <c r="C213" s="145" t="s">
        <v>767</v>
      </c>
      <c r="D213" s="145" t="s">
        <v>128</v>
      </c>
      <c r="E213" s="146" t="s">
        <v>1203</v>
      </c>
      <c r="F213" s="147" t="s">
        <v>1204</v>
      </c>
      <c r="G213" s="148" t="s">
        <v>217</v>
      </c>
      <c r="H213" s="149">
        <v>1</v>
      </c>
      <c r="I213" s="149"/>
      <c r="J213" s="149">
        <f t="shared" si="30"/>
        <v>0</v>
      </c>
      <c r="K213" s="150"/>
      <c r="L213" s="27"/>
      <c r="M213" s="151" t="s">
        <v>1</v>
      </c>
      <c r="N213" s="152" t="s">
        <v>35</v>
      </c>
      <c r="O213" s="153">
        <v>0</v>
      </c>
      <c r="P213" s="153">
        <f t="shared" si="31"/>
        <v>0</v>
      </c>
      <c r="Q213" s="153">
        <v>0</v>
      </c>
      <c r="R213" s="153">
        <f t="shared" si="32"/>
        <v>0</v>
      </c>
      <c r="S213" s="153">
        <v>0</v>
      </c>
      <c r="T213" s="154">
        <f t="shared" si="3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182</v>
      </c>
      <c r="AT213" s="155" t="s">
        <v>128</v>
      </c>
      <c r="AU213" s="155" t="s">
        <v>133</v>
      </c>
      <c r="AY213" s="14" t="s">
        <v>125</v>
      </c>
      <c r="BE213" s="156">
        <f t="shared" si="34"/>
        <v>0</v>
      </c>
      <c r="BF213" s="156">
        <f t="shared" si="35"/>
        <v>0</v>
      </c>
      <c r="BG213" s="156">
        <f t="shared" si="36"/>
        <v>0</v>
      </c>
      <c r="BH213" s="156">
        <f t="shared" si="37"/>
        <v>0</v>
      </c>
      <c r="BI213" s="156">
        <f t="shared" si="38"/>
        <v>0</v>
      </c>
      <c r="BJ213" s="14" t="s">
        <v>133</v>
      </c>
      <c r="BK213" s="156">
        <f t="shared" si="39"/>
        <v>0</v>
      </c>
      <c r="BL213" s="14" t="s">
        <v>182</v>
      </c>
      <c r="BM213" s="155" t="s">
        <v>133</v>
      </c>
    </row>
    <row r="214" spans="1:65" s="2" customFormat="1" ht="39" customHeight="1">
      <c r="A214" s="26"/>
      <c r="B214" s="144"/>
      <c r="C214" s="161" t="s">
        <v>771</v>
      </c>
      <c r="D214" s="161" t="s">
        <v>311</v>
      </c>
      <c r="E214" s="162" t="s">
        <v>1205</v>
      </c>
      <c r="F214" s="163" t="s">
        <v>1925</v>
      </c>
      <c r="G214" s="164" t="s">
        <v>217</v>
      </c>
      <c r="H214" s="165">
        <v>1</v>
      </c>
      <c r="I214" s="165"/>
      <c r="J214" s="165">
        <f t="shared" si="30"/>
        <v>0</v>
      </c>
      <c r="K214" s="166"/>
      <c r="L214" s="167"/>
      <c r="M214" s="168" t="s">
        <v>1</v>
      </c>
      <c r="N214" s="169" t="s">
        <v>35</v>
      </c>
      <c r="O214" s="153">
        <v>0</v>
      </c>
      <c r="P214" s="153">
        <f t="shared" si="31"/>
        <v>0</v>
      </c>
      <c r="Q214" s="153">
        <v>0</v>
      </c>
      <c r="R214" s="153">
        <f t="shared" si="32"/>
        <v>0</v>
      </c>
      <c r="S214" s="153">
        <v>0</v>
      </c>
      <c r="T214" s="154">
        <f t="shared" si="3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248</v>
      </c>
      <c r="AT214" s="155" t="s">
        <v>311</v>
      </c>
      <c r="AU214" s="155" t="s">
        <v>133</v>
      </c>
      <c r="AY214" s="14" t="s">
        <v>125</v>
      </c>
      <c r="BE214" s="156">
        <f t="shared" si="34"/>
        <v>0</v>
      </c>
      <c r="BF214" s="156">
        <f t="shared" si="35"/>
        <v>0</v>
      </c>
      <c r="BG214" s="156">
        <f t="shared" si="36"/>
        <v>0</v>
      </c>
      <c r="BH214" s="156">
        <f t="shared" si="37"/>
        <v>0</v>
      </c>
      <c r="BI214" s="156">
        <f t="shared" si="38"/>
        <v>0</v>
      </c>
      <c r="BJ214" s="14" t="s">
        <v>133</v>
      </c>
      <c r="BK214" s="156">
        <f t="shared" si="39"/>
        <v>0</v>
      </c>
      <c r="BL214" s="14" t="s">
        <v>182</v>
      </c>
      <c r="BM214" s="155" t="s">
        <v>132</v>
      </c>
    </row>
    <row r="215" spans="1:65" s="2" customFormat="1" ht="40.200000000000003" customHeight="1">
      <c r="A215" s="26"/>
      <c r="B215" s="144"/>
      <c r="C215" s="161" t="s">
        <v>775</v>
      </c>
      <c r="D215" s="161" t="s">
        <v>311</v>
      </c>
      <c r="E215" s="162" t="s">
        <v>1206</v>
      </c>
      <c r="F215" s="163" t="s">
        <v>1926</v>
      </c>
      <c r="G215" s="164" t="s">
        <v>217</v>
      </c>
      <c r="H215" s="165">
        <v>1</v>
      </c>
      <c r="I215" s="165"/>
      <c r="J215" s="165">
        <f t="shared" si="30"/>
        <v>0</v>
      </c>
      <c r="K215" s="166"/>
      <c r="L215" s="167"/>
      <c r="M215" s="168" t="s">
        <v>1</v>
      </c>
      <c r="N215" s="169" t="s">
        <v>35</v>
      </c>
      <c r="O215" s="153">
        <v>0</v>
      </c>
      <c r="P215" s="153">
        <f t="shared" si="31"/>
        <v>0</v>
      </c>
      <c r="Q215" s="153">
        <v>0</v>
      </c>
      <c r="R215" s="153">
        <f t="shared" si="32"/>
        <v>0</v>
      </c>
      <c r="S215" s="153">
        <v>0</v>
      </c>
      <c r="T215" s="154">
        <f t="shared" si="3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248</v>
      </c>
      <c r="AT215" s="155" t="s">
        <v>311</v>
      </c>
      <c r="AU215" s="155" t="s">
        <v>133</v>
      </c>
      <c r="AY215" s="14" t="s">
        <v>125</v>
      </c>
      <c r="BE215" s="156">
        <f t="shared" si="34"/>
        <v>0</v>
      </c>
      <c r="BF215" s="156">
        <f t="shared" si="35"/>
        <v>0</v>
      </c>
      <c r="BG215" s="156">
        <f t="shared" si="36"/>
        <v>0</v>
      </c>
      <c r="BH215" s="156">
        <f t="shared" si="37"/>
        <v>0</v>
      </c>
      <c r="BI215" s="156">
        <f t="shared" si="38"/>
        <v>0</v>
      </c>
      <c r="BJ215" s="14" t="s">
        <v>133</v>
      </c>
      <c r="BK215" s="156">
        <f t="shared" si="39"/>
        <v>0</v>
      </c>
      <c r="BL215" s="14" t="s">
        <v>182</v>
      </c>
      <c r="BM215" s="155" t="s">
        <v>126</v>
      </c>
    </row>
    <row r="216" spans="1:65" s="2" customFormat="1" ht="24.15" customHeight="1">
      <c r="A216" s="26"/>
      <c r="B216" s="144"/>
      <c r="C216" s="161" t="s">
        <v>779</v>
      </c>
      <c r="D216" s="161" t="s">
        <v>311</v>
      </c>
      <c r="E216" s="162" t="s">
        <v>1207</v>
      </c>
      <c r="F216" s="163" t="s">
        <v>1208</v>
      </c>
      <c r="G216" s="164" t="s">
        <v>217</v>
      </c>
      <c r="H216" s="165">
        <v>2</v>
      </c>
      <c r="I216" s="165"/>
      <c r="J216" s="165">
        <f t="shared" si="30"/>
        <v>0</v>
      </c>
      <c r="K216" s="166"/>
      <c r="L216" s="167"/>
      <c r="M216" s="168" t="s">
        <v>1</v>
      </c>
      <c r="N216" s="169" t="s">
        <v>35</v>
      </c>
      <c r="O216" s="153">
        <v>0</v>
      </c>
      <c r="P216" s="153">
        <f t="shared" si="31"/>
        <v>0</v>
      </c>
      <c r="Q216" s="153">
        <v>0</v>
      </c>
      <c r="R216" s="153">
        <f t="shared" si="32"/>
        <v>0</v>
      </c>
      <c r="S216" s="153">
        <v>0</v>
      </c>
      <c r="T216" s="154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1029</v>
      </c>
      <c r="AT216" s="155" t="s">
        <v>311</v>
      </c>
      <c r="AU216" s="155" t="s">
        <v>133</v>
      </c>
      <c r="AY216" s="14" t="s">
        <v>125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14" t="s">
        <v>133</v>
      </c>
      <c r="BK216" s="156">
        <f t="shared" si="39"/>
        <v>0</v>
      </c>
      <c r="BL216" s="14" t="s">
        <v>735</v>
      </c>
      <c r="BM216" s="155" t="s">
        <v>1209</v>
      </c>
    </row>
    <row r="217" spans="1:65" s="2" customFormat="1" ht="24.15" customHeight="1">
      <c r="A217" s="26"/>
      <c r="B217" s="144"/>
      <c r="C217" s="161" t="s">
        <v>783</v>
      </c>
      <c r="D217" s="161" t="s">
        <v>311</v>
      </c>
      <c r="E217" s="162" t="s">
        <v>1210</v>
      </c>
      <c r="F217" s="163" t="s">
        <v>1211</v>
      </c>
      <c r="G217" s="164" t="s">
        <v>217</v>
      </c>
      <c r="H217" s="165">
        <v>2</v>
      </c>
      <c r="I217" s="165"/>
      <c r="J217" s="165">
        <f t="shared" si="30"/>
        <v>0</v>
      </c>
      <c r="K217" s="166"/>
      <c r="L217" s="167"/>
      <c r="M217" s="168" t="s">
        <v>1</v>
      </c>
      <c r="N217" s="169" t="s">
        <v>35</v>
      </c>
      <c r="O217" s="153">
        <v>0</v>
      </c>
      <c r="P217" s="153">
        <f t="shared" si="31"/>
        <v>0</v>
      </c>
      <c r="Q217" s="153">
        <v>0</v>
      </c>
      <c r="R217" s="153">
        <f t="shared" si="32"/>
        <v>0</v>
      </c>
      <c r="S217" s="153">
        <v>0</v>
      </c>
      <c r="T217" s="154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1029</v>
      </c>
      <c r="AT217" s="155" t="s">
        <v>311</v>
      </c>
      <c r="AU217" s="155" t="s">
        <v>133</v>
      </c>
      <c r="AY217" s="14" t="s">
        <v>125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14" t="s">
        <v>133</v>
      </c>
      <c r="BK217" s="156">
        <f t="shared" si="39"/>
        <v>0</v>
      </c>
      <c r="BL217" s="14" t="s">
        <v>735</v>
      </c>
      <c r="BM217" s="155" t="s">
        <v>1212</v>
      </c>
    </row>
    <row r="218" spans="1:65" s="2" customFormat="1" ht="24.15" customHeight="1">
      <c r="A218" s="26"/>
      <c r="B218" s="144"/>
      <c r="C218" s="145" t="s">
        <v>787</v>
      </c>
      <c r="D218" s="145" t="s">
        <v>128</v>
      </c>
      <c r="E218" s="146" t="s">
        <v>1213</v>
      </c>
      <c r="F218" s="147" t="s">
        <v>1214</v>
      </c>
      <c r="G218" s="148" t="s">
        <v>217</v>
      </c>
      <c r="H218" s="149">
        <v>2</v>
      </c>
      <c r="I218" s="149"/>
      <c r="J218" s="149">
        <f t="shared" si="30"/>
        <v>0</v>
      </c>
      <c r="K218" s="150"/>
      <c r="L218" s="27"/>
      <c r="M218" s="151" t="s">
        <v>1</v>
      </c>
      <c r="N218" s="152" t="s">
        <v>35</v>
      </c>
      <c r="O218" s="153">
        <v>0</v>
      </c>
      <c r="P218" s="153">
        <f t="shared" si="31"/>
        <v>0</v>
      </c>
      <c r="Q218" s="153">
        <v>0</v>
      </c>
      <c r="R218" s="153">
        <f t="shared" si="32"/>
        <v>0</v>
      </c>
      <c r="S218" s="153">
        <v>0</v>
      </c>
      <c r="T218" s="154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182</v>
      </c>
      <c r="AT218" s="155" t="s">
        <v>128</v>
      </c>
      <c r="AU218" s="155" t="s">
        <v>133</v>
      </c>
      <c r="AY218" s="14" t="s">
        <v>125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14" t="s">
        <v>133</v>
      </c>
      <c r="BK218" s="156">
        <f t="shared" si="39"/>
        <v>0</v>
      </c>
      <c r="BL218" s="14" t="s">
        <v>182</v>
      </c>
      <c r="BM218" s="155" t="s">
        <v>1215</v>
      </c>
    </row>
    <row r="219" spans="1:65" s="2" customFormat="1" ht="42.6" customHeight="1">
      <c r="A219" s="26"/>
      <c r="B219" s="144"/>
      <c r="C219" s="161" t="s">
        <v>791</v>
      </c>
      <c r="D219" s="161" t="s">
        <v>311</v>
      </c>
      <c r="E219" s="162" t="s">
        <v>1216</v>
      </c>
      <c r="F219" s="163" t="s">
        <v>1927</v>
      </c>
      <c r="G219" s="164" t="s">
        <v>217</v>
      </c>
      <c r="H219" s="165">
        <v>2</v>
      </c>
      <c r="I219" s="165"/>
      <c r="J219" s="165">
        <f t="shared" si="30"/>
        <v>0</v>
      </c>
      <c r="K219" s="166"/>
      <c r="L219" s="167"/>
      <c r="M219" s="168" t="s">
        <v>1</v>
      </c>
      <c r="N219" s="169" t="s">
        <v>35</v>
      </c>
      <c r="O219" s="153">
        <v>0</v>
      </c>
      <c r="P219" s="153">
        <f t="shared" si="31"/>
        <v>0</v>
      </c>
      <c r="Q219" s="153">
        <v>0</v>
      </c>
      <c r="R219" s="153">
        <f t="shared" si="32"/>
        <v>0</v>
      </c>
      <c r="S219" s="153">
        <v>0</v>
      </c>
      <c r="T219" s="154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248</v>
      </c>
      <c r="AT219" s="155" t="s">
        <v>311</v>
      </c>
      <c r="AU219" s="155" t="s">
        <v>133</v>
      </c>
      <c r="AY219" s="14" t="s">
        <v>125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14" t="s">
        <v>133</v>
      </c>
      <c r="BK219" s="156">
        <f t="shared" si="39"/>
        <v>0</v>
      </c>
      <c r="BL219" s="14" t="s">
        <v>182</v>
      </c>
      <c r="BM219" s="155" t="s">
        <v>1217</v>
      </c>
    </row>
    <row r="220" spans="1:65" s="2" customFormat="1" ht="16.5" customHeight="1">
      <c r="A220" s="26"/>
      <c r="B220" s="144"/>
      <c r="C220" s="145" t="s">
        <v>797</v>
      </c>
      <c r="D220" s="145" t="s">
        <v>128</v>
      </c>
      <c r="E220" s="146" t="s">
        <v>1218</v>
      </c>
      <c r="F220" s="147" t="s">
        <v>1219</v>
      </c>
      <c r="G220" s="148" t="s">
        <v>217</v>
      </c>
      <c r="H220" s="149">
        <v>2</v>
      </c>
      <c r="I220" s="149"/>
      <c r="J220" s="149">
        <f t="shared" si="30"/>
        <v>0</v>
      </c>
      <c r="K220" s="150"/>
      <c r="L220" s="27"/>
      <c r="M220" s="151" t="s">
        <v>1</v>
      </c>
      <c r="N220" s="152" t="s">
        <v>35</v>
      </c>
      <c r="O220" s="153">
        <v>0</v>
      </c>
      <c r="P220" s="153">
        <f t="shared" si="31"/>
        <v>0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182</v>
      </c>
      <c r="AT220" s="155" t="s">
        <v>128</v>
      </c>
      <c r="AU220" s="155" t="s">
        <v>133</v>
      </c>
      <c r="AY220" s="14" t="s">
        <v>125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4" t="s">
        <v>133</v>
      </c>
      <c r="BK220" s="156">
        <f t="shared" si="39"/>
        <v>0</v>
      </c>
      <c r="BL220" s="14" t="s">
        <v>182</v>
      </c>
      <c r="BM220" s="155" t="s">
        <v>1220</v>
      </c>
    </row>
    <row r="221" spans="1:65" s="2" customFormat="1" ht="43.8" customHeight="1">
      <c r="A221" s="26"/>
      <c r="B221" s="144"/>
      <c r="C221" s="161" t="s">
        <v>801</v>
      </c>
      <c r="D221" s="161" t="s">
        <v>311</v>
      </c>
      <c r="E221" s="162" t="s">
        <v>1221</v>
      </c>
      <c r="F221" s="163" t="s">
        <v>1928</v>
      </c>
      <c r="G221" s="164" t="s">
        <v>217</v>
      </c>
      <c r="H221" s="165">
        <v>2</v>
      </c>
      <c r="I221" s="165"/>
      <c r="J221" s="165">
        <f t="shared" si="30"/>
        <v>0</v>
      </c>
      <c r="K221" s="166"/>
      <c r="L221" s="167"/>
      <c r="M221" s="168" t="s">
        <v>1</v>
      </c>
      <c r="N221" s="169" t="s">
        <v>35</v>
      </c>
      <c r="O221" s="153">
        <v>0</v>
      </c>
      <c r="P221" s="153">
        <f t="shared" si="31"/>
        <v>0</v>
      </c>
      <c r="Q221" s="153">
        <v>0</v>
      </c>
      <c r="R221" s="153">
        <f t="shared" si="32"/>
        <v>0</v>
      </c>
      <c r="S221" s="153">
        <v>0</v>
      </c>
      <c r="T221" s="154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248</v>
      </c>
      <c r="AT221" s="155" t="s">
        <v>311</v>
      </c>
      <c r="AU221" s="155" t="s">
        <v>133</v>
      </c>
      <c r="AY221" s="14" t="s">
        <v>125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4" t="s">
        <v>133</v>
      </c>
      <c r="BK221" s="156">
        <f t="shared" si="39"/>
        <v>0</v>
      </c>
      <c r="BL221" s="14" t="s">
        <v>182</v>
      </c>
      <c r="BM221" s="155" t="s">
        <v>1222</v>
      </c>
    </row>
    <row r="222" spans="1:65" s="2" customFormat="1" ht="49.8" customHeight="1">
      <c r="A222" s="26"/>
      <c r="B222" s="144"/>
      <c r="C222" s="145" t="s">
        <v>805</v>
      </c>
      <c r="D222" s="145" t="s">
        <v>128</v>
      </c>
      <c r="E222" s="146" t="s">
        <v>1223</v>
      </c>
      <c r="F222" s="147" t="s">
        <v>1929</v>
      </c>
      <c r="G222" s="148" t="s">
        <v>217</v>
      </c>
      <c r="H222" s="149">
        <v>3</v>
      </c>
      <c r="I222" s="149"/>
      <c r="J222" s="149">
        <f t="shared" si="30"/>
        <v>0</v>
      </c>
      <c r="K222" s="150"/>
      <c r="L222" s="27"/>
      <c r="M222" s="151" t="s">
        <v>1</v>
      </c>
      <c r="N222" s="152" t="s">
        <v>35</v>
      </c>
      <c r="O222" s="153">
        <v>0</v>
      </c>
      <c r="P222" s="153">
        <f t="shared" si="31"/>
        <v>0</v>
      </c>
      <c r="Q222" s="153">
        <v>0</v>
      </c>
      <c r="R222" s="153">
        <f t="shared" si="32"/>
        <v>0</v>
      </c>
      <c r="S222" s="153">
        <v>0</v>
      </c>
      <c r="T222" s="154">
        <f t="shared" si="3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5" t="s">
        <v>182</v>
      </c>
      <c r="AT222" s="155" t="s">
        <v>128</v>
      </c>
      <c r="AU222" s="155" t="s">
        <v>133</v>
      </c>
      <c r="AY222" s="14" t="s">
        <v>125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14" t="s">
        <v>133</v>
      </c>
      <c r="BK222" s="156">
        <f t="shared" si="39"/>
        <v>0</v>
      </c>
      <c r="BL222" s="14" t="s">
        <v>182</v>
      </c>
      <c r="BM222" s="155" t="s">
        <v>1224</v>
      </c>
    </row>
    <row r="223" spans="1:65" s="2" customFormat="1" ht="24.15" customHeight="1">
      <c r="A223" s="26"/>
      <c r="B223" s="144"/>
      <c r="C223" s="145" t="s">
        <v>809</v>
      </c>
      <c r="D223" s="145" t="s">
        <v>128</v>
      </c>
      <c r="E223" s="146" t="s">
        <v>1225</v>
      </c>
      <c r="F223" s="147" t="s">
        <v>1226</v>
      </c>
      <c r="G223" s="148" t="s">
        <v>217</v>
      </c>
      <c r="H223" s="149">
        <v>1</v>
      </c>
      <c r="I223" s="149"/>
      <c r="J223" s="149">
        <f t="shared" si="30"/>
        <v>0</v>
      </c>
      <c r="K223" s="150"/>
      <c r="L223" s="27"/>
      <c r="M223" s="151" t="s">
        <v>1</v>
      </c>
      <c r="N223" s="152" t="s">
        <v>35</v>
      </c>
      <c r="O223" s="153">
        <v>0</v>
      </c>
      <c r="P223" s="153">
        <f t="shared" si="31"/>
        <v>0</v>
      </c>
      <c r="Q223" s="153">
        <v>0</v>
      </c>
      <c r="R223" s="153">
        <f t="shared" si="32"/>
        <v>0</v>
      </c>
      <c r="S223" s="153">
        <v>0</v>
      </c>
      <c r="T223" s="154">
        <f t="shared" si="3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182</v>
      </c>
      <c r="AT223" s="155" t="s">
        <v>128</v>
      </c>
      <c r="AU223" s="155" t="s">
        <v>133</v>
      </c>
      <c r="AY223" s="14" t="s">
        <v>125</v>
      </c>
      <c r="BE223" s="156">
        <f t="shared" si="34"/>
        <v>0</v>
      </c>
      <c r="BF223" s="156">
        <f t="shared" si="35"/>
        <v>0</v>
      </c>
      <c r="BG223" s="156">
        <f t="shared" si="36"/>
        <v>0</v>
      </c>
      <c r="BH223" s="156">
        <f t="shared" si="37"/>
        <v>0</v>
      </c>
      <c r="BI223" s="156">
        <f t="shared" si="38"/>
        <v>0</v>
      </c>
      <c r="BJ223" s="14" t="s">
        <v>133</v>
      </c>
      <c r="BK223" s="156">
        <f t="shared" si="39"/>
        <v>0</v>
      </c>
      <c r="BL223" s="14" t="s">
        <v>182</v>
      </c>
      <c r="BM223" s="155" t="s">
        <v>182</v>
      </c>
    </row>
    <row r="224" spans="1:65" s="2" customFormat="1" ht="36.6" customHeight="1">
      <c r="A224" s="26"/>
      <c r="B224" s="144"/>
      <c r="C224" s="161" t="s">
        <v>813</v>
      </c>
      <c r="D224" s="161" t="s">
        <v>311</v>
      </c>
      <c r="E224" s="162" t="s">
        <v>1227</v>
      </c>
      <c r="F224" s="163" t="s">
        <v>1930</v>
      </c>
      <c r="G224" s="164" t="s">
        <v>217</v>
      </c>
      <c r="H224" s="165">
        <v>1</v>
      </c>
      <c r="I224" s="165"/>
      <c r="J224" s="165">
        <f t="shared" si="30"/>
        <v>0</v>
      </c>
      <c r="K224" s="166"/>
      <c r="L224" s="167"/>
      <c r="M224" s="168" t="s">
        <v>1</v>
      </c>
      <c r="N224" s="169" t="s">
        <v>35</v>
      </c>
      <c r="O224" s="153">
        <v>0</v>
      </c>
      <c r="P224" s="153">
        <f t="shared" si="31"/>
        <v>0</v>
      </c>
      <c r="Q224" s="153">
        <v>0</v>
      </c>
      <c r="R224" s="153">
        <f t="shared" si="32"/>
        <v>0</v>
      </c>
      <c r="S224" s="153">
        <v>0</v>
      </c>
      <c r="T224" s="154">
        <f t="shared" si="3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248</v>
      </c>
      <c r="AT224" s="155" t="s">
        <v>311</v>
      </c>
      <c r="AU224" s="155" t="s">
        <v>133</v>
      </c>
      <c r="AY224" s="14" t="s">
        <v>125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4" t="s">
        <v>133</v>
      </c>
      <c r="BK224" s="156">
        <f t="shared" si="39"/>
        <v>0</v>
      </c>
      <c r="BL224" s="14" t="s">
        <v>182</v>
      </c>
      <c r="BM224" s="155" t="s">
        <v>190</v>
      </c>
    </row>
    <row r="225" spans="1:65" s="2" customFormat="1" ht="53.4" customHeight="1">
      <c r="A225" s="26"/>
      <c r="B225" s="144"/>
      <c r="C225" s="161" t="s">
        <v>817</v>
      </c>
      <c r="D225" s="161" t="s">
        <v>311</v>
      </c>
      <c r="E225" s="162" t="s">
        <v>1228</v>
      </c>
      <c r="F225" s="163" t="s">
        <v>1931</v>
      </c>
      <c r="G225" s="164" t="s">
        <v>217</v>
      </c>
      <c r="H225" s="165">
        <v>1</v>
      </c>
      <c r="I225" s="165"/>
      <c r="J225" s="165">
        <f t="shared" si="30"/>
        <v>0</v>
      </c>
      <c r="K225" s="166"/>
      <c r="L225" s="167"/>
      <c r="M225" s="168" t="s">
        <v>1</v>
      </c>
      <c r="N225" s="169" t="s">
        <v>35</v>
      </c>
      <c r="O225" s="153">
        <v>0</v>
      </c>
      <c r="P225" s="153">
        <f t="shared" si="31"/>
        <v>0</v>
      </c>
      <c r="Q225" s="153">
        <v>0</v>
      </c>
      <c r="R225" s="153">
        <f t="shared" si="32"/>
        <v>0</v>
      </c>
      <c r="S225" s="153">
        <v>0</v>
      </c>
      <c r="T225" s="154">
        <f t="shared" si="3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248</v>
      </c>
      <c r="AT225" s="155" t="s">
        <v>311</v>
      </c>
      <c r="AU225" s="155" t="s">
        <v>133</v>
      </c>
      <c r="AY225" s="14" t="s">
        <v>125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4" t="s">
        <v>133</v>
      </c>
      <c r="BK225" s="156">
        <f t="shared" si="39"/>
        <v>0</v>
      </c>
      <c r="BL225" s="14" t="s">
        <v>182</v>
      </c>
      <c r="BM225" s="155" t="s">
        <v>1229</v>
      </c>
    </row>
    <row r="226" spans="1:65" s="2" customFormat="1" ht="24.15" customHeight="1">
      <c r="A226" s="26"/>
      <c r="B226" s="144"/>
      <c r="C226" s="145" t="s">
        <v>821</v>
      </c>
      <c r="D226" s="145" t="s">
        <v>128</v>
      </c>
      <c r="E226" s="146" t="s">
        <v>1230</v>
      </c>
      <c r="F226" s="147" t="s">
        <v>1231</v>
      </c>
      <c r="G226" s="148" t="s">
        <v>333</v>
      </c>
      <c r="H226" s="149">
        <v>1</v>
      </c>
      <c r="I226" s="149"/>
      <c r="J226" s="149">
        <f t="shared" si="30"/>
        <v>0</v>
      </c>
      <c r="K226" s="150"/>
      <c r="L226" s="27"/>
      <c r="M226" s="151" t="s">
        <v>1</v>
      </c>
      <c r="N226" s="152" t="s">
        <v>35</v>
      </c>
      <c r="O226" s="153">
        <v>0</v>
      </c>
      <c r="P226" s="153">
        <f t="shared" si="31"/>
        <v>0</v>
      </c>
      <c r="Q226" s="153">
        <v>0</v>
      </c>
      <c r="R226" s="153">
        <f t="shared" si="32"/>
        <v>0</v>
      </c>
      <c r="S226" s="153">
        <v>0</v>
      </c>
      <c r="T226" s="154">
        <f t="shared" si="3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132</v>
      </c>
      <c r="AT226" s="155" t="s">
        <v>128</v>
      </c>
      <c r="AU226" s="155" t="s">
        <v>133</v>
      </c>
      <c r="AY226" s="14" t="s">
        <v>125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4" t="s">
        <v>133</v>
      </c>
      <c r="BK226" s="156">
        <f t="shared" si="39"/>
        <v>0</v>
      </c>
      <c r="BL226" s="14" t="s">
        <v>132</v>
      </c>
      <c r="BM226" s="155" t="s">
        <v>1232</v>
      </c>
    </row>
    <row r="227" spans="1:65" s="2" customFormat="1" ht="21.75" customHeight="1">
      <c r="A227" s="26"/>
      <c r="B227" s="144"/>
      <c r="C227" s="145" t="s">
        <v>825</v>
      </c>
      <c r="D227" s="145" t="s">
        <v>128</v>
      </c>
      <c r="E227" s="146" t="s">
        <v>1233</v>
      </c>
      <c r="F227" s="147" t="s">
        <v>1234</v>
      </c>
      <c r="G227" s="148" t="s">
        <v>230</v>
      </c>
      <c r="H227" s="149">
        <v>2.1</v>
      </c>
      <c r="I227" s="149"/>
      <c r="J227" s="149">
        <f t="shared" si="30"/>
        <v>0</v>
      </c>
      <c r="K227" s="150"/>
      <c r="L227" s="27"/>
      <c r="M227" s="151" t="s">
        <v>1</v>
      </c>
      <c r="N227" s="152" t="s">
        <v>35</v>
      </c>
      <c r="O227" s="153">
        <v>0</v>
      </c>
      <c r="P227" s="153">
        <f t="shared" si="31"/>
        <v>0</v>
      </c>
      <c r="Q227" s="153">
        <v>0</v>
      </c>
      <c r="R227" s="153">
        <f t="shared" si="32"/>
        <v>0</v>
      </c>
      <c r="S227" s="153">
        <v>0</v>
      </c>
      <c r="T227" s="154">
        <f t="shared" si="3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5" t="s">
        <v>182</v>
      </c>
      <c r="AT227" s="155" t="s">
        <v>128</v>
      </c>
      <c r="AU227" s="155" t="s">
        <v>133</v>
      </c>
      <c r="AY227" s="14" t="s">
        <v>125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4" t="s">
        <v>133</v>
      </c>
      <c r="BK227" s="156">
        <f t="shared" si="39"/>
        <v>0</v>
      </c>
      <c r="BL227" s="14" t="s">
        <v>182</v>
      </c>
      <c r="BM227" s="155" t="s">
        <v>240</v>
      </c>
    </row>
    <row r="228" spans="1:65" s="12" customFormat="1" ht="22.8" customHeight="1">
      <c r="B228" s="132"/>
      <c r="D228" s="133" t="s">
        <v>68</v>
      </c>
      <c r="E228" s="142" t="s">
        <v>1235</v>
      </c>
      <c r="F228" s="142" t="s">
        <v>1236</v>
      </c>
      <c r="J228" s="143">
        <f>BK228</f>
        <v>0</v>
      </c>
      <c r="L228" s="132"/>
      <c r="M228" s="136"/>
      <c r="N228" s="137"/>
      <c r="O228" s="137"/>
      <c r="P228" s="138">
        <f>SUM(P229:P282)</f>
        <v>70.262388000000001</v>
      </c>
      <c r="Q228" s="137"/>
      <c r="R228" s="138">
        <f>SUM(R229:R282)</f>
        <v>0.125532</v>
      </c>
      <c r="S228" s="137"/>
      <c r="T228" s="139">
        <f>SUM(T229:T282)</f>
        <v>1.9431</v>
      </c>
      <c r="AR228" s="133" t="s">
        <v>133</v>
      </c>
      <c r="AT228" s="140" t="s">
        <v>68</v>
      </c>
      <c r="AU228" s="140" t="s">
        <v>77</v>
      </c>
      <c r="AY228" s="133" t="s">
        <v>125</v>
      </c>
      <c r="BK228" s="141">
        <f>SUM(BK229:BK282)</f>
        <v>0</v>
      </c>
    </row>
    <row r="229" spans="1:65" s="2" customFormat="1" ht="24.15" customHeight="1">
      <c r="A229" s="26"/>
      <c r="B229" s="144"/>
      <c r="C229" s="145" t="s">
        <v>829</v>
      </c>
      <c r="D229" s="145" t="s">
        <v>128</v>
      </c>
      <c r="E229" s="146" t="s">
        <v>1237</v>
      </c>
      <c r="F229" s="147" t="s">
        <v>1238</v>
      </c>
      <c r="G229" s="148" t="s">
        <v>193</v>
      </c>
      <c r="H229" s="149">
        <v>765</v>
      </c>
      <c r="I229" s="149"/>
      <c r="J229" s="149">
        <f t="shared" ref="J229:J260" si="40">ROUND(I229*H229,2)</f>
        <v>0</v>
      </c>
      <c r="K229" s="150"/>
      <c r="L229" s="27"/>
      <c r="M229" s="151" t="s">
        <v>1</v>
      </c>
      <c r="N229" s="152" t="s">
        <v>35</v>
      </c>
      <c r="O229" s="153">
        <v>7.8079999999999997E-2</v>
      </c>
      <c r="P229" s="153">
        <f t="shared" ref="P229:P260" si="41">O229*H229</f>
        <v>59.731199999999994</v>
      </c>
      <c r="Q229" s="153">
        <v>4.0000000000000003E-5</v>
      </c>
      <c r="R229" s="153">
        <f t="shared" ref="R229:R260" si="42">Q229*H229</f>
        <v>3.0600000000000002E-2</v>
      </c>
      <c r="S229" s="153">
        <v>2.5400000000000002E-3</v>
      </c>
      <c r="T229" s="154">
        <f t="shared" ref="T229:T260" si="43">S229*H229</f>
        <v>1.9431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182</v>
      </c>
      <c r="AT229" s="155" t="s">
        <v>128</v>
      </c>
      <c r="AU229" s="155" t="s">
        <v>133</v>
      </c>
      <c r="AY229" s="14" t="s">
        <v>125</v>
      </c>
      <c r="BE229" s="156">
        <f t="shared" ref="BE229:BE260" si="44">IF(N229="základná",J229,0)</f>
        <v>0</v>
      </c>
      <c r="BF229" s="156">
        <f t="shared" ref="BF229:BF260" si="45">IF(N229="znížená",J229,0)</f>
        <v>0</v>
      </c>
      <c r="BG229" s="156">
        <f t="shared" ref="BG229:BG260" si="46">IF(N229="zákl. prenesená",J229,0)</f>
        <v>0</v>
      </c>
      <c r="BH229" s="156">
        <f t="shared" ref="BH229:BH260" si="47">IF(N229="zníž. prenesená",J229,0)</f>
        <v>0</v>
      </c>
      <c r="BI229" s="156">
        <f t="shared" ref="BI229:BI260" si="48">IF(N229="nulová",J229,0)</f>
        <v>0</v>
      </c>
      <c r="BJ229" s="14" t="s">
        <v>133</v>
      </c>
      <c r="BK229" s="156">
        <f t="shared" ref="BK229:BK260" si="49">ROUND(I229*H229,2)</f>
        <v>0</v>
      </c>
      <c r="BL229" s="14" t="s">
        <v>182</v>
      </c>
      <c r="BM229" s="155" t="s">
        <v>1239</v>
      </c>
    </row>
    <row r="230" spans="1:65" s="2" customFormat="1" ht="24.15" customHeight="1">
      <c r="A230" s="26"/>
      <c r="B230" s="144"/>
      <c r="C230" s="145" t="s">
        <v>833</v>
      </c>
      <c r="D230" s="145" t="s">
        <v>128</v>
      </c>
      <c r="E230" s="146" t="s">
        <v>1240</v>
      </c>
      <c r="F230" s="147" t="s">
        <v>1241</v>
      </c>
      <c r="G230" s="148" t="s">
        <v>193</v>
      </c>
      <c r="H230" s="149">
        <v>10.8</v>
      </c>
      <c r="I230" s="149"/>
      <c r="J230" s="149">
        <f t="shared" si="40"/>
        <v>0</v>
      </c>
      <c r="K230" s="150"/>
      <c r="L230" s="27"/>
      <c r="M230" s="151" t="s">
        <v>1</v>
      </c>
      <c r="N230" s="152" t="s">
        <v>35</v>
      </c>
      <c r="O230" s="153">
        <v>0.46642</v>
      </c>
      <c r="P230" s="153">
        <f t="shared" si="41"/>
        <v>5.0373360000000007</v>
      </c>
      <c r="Q230" s="153">
        <v>4.1599999999999996E-3</v>
      </c>
      <c r="R230" s="153">
        <f t="shared" si="42"/>
        <v>4.4927999999999996E-2</v>
      </c>
      <c r="S230" s="153">
        <v>0</v>
      </c>
      <c r="T230" s="154">
        <f t="shared" si="4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182</v>
      </c>
      <c r="AT230" s="155" t="s">
        <v>128</v>
      </c>
      <c r="AU230" s="155" t="s">
        <v>133</v>
      </c>
      <c r="AY230" s="14" t="s">
        <v>125</v>
      </c>
      <c r="BE230" s="156">
        <f t="shared" si="44"/>
        <v>0</v>
      </c>
      <c r="BF230" s="156">
        <f t="shared" si="45"/>
        <v>0</v>
      </c>
      <c r="BG230" s="156">
        <f t="shared" si="46"/>
        <v>0</v>
      </c>
      <c r="BH230" s="156">
        <f t="shared" si="47"/>
        <v>0</v>
      </c>
      <c r="BI230" s="156">
        <f t="shared" si="48"/>
        <v>0</v>
      </c>
      <c r="BJ230" s="14" t="s">
        <v>133</v>
      </c>
      <c r="BK230" s="156">
        <f t="shared" si="49"/>
        <v>0</v>
      </c>
      <c r="BL230" s="14" t="s">
        <v>182</v>
      </c>
      <c r="BM230" s="155" t="s">
        <v>1242</v>
      </c>
    </row>
    <row r="231" spans="1:65" s="2" customFormat="1" ht="24.15" customHeight="1">
      <c r="A231" s="26"/>
      <c r="B231" s="144"/>
      <c r="C231" s="145" t="s">
        <v>837</v>
      </c>
      <c r="D231" s="145" t="s">
        <v>128</v>
      </c>
      <c r="E231" s="146" t="s">
        <v>1243</v>
      </c>
      <c r="F231" s="147" t="s">
        <v>1244</v>
      </c>
      <c r="G231" s="148" t="s">
        <v>193</v>
      </c>
      <c r="H231" s="149">
        <v>10.8</v>
      </c>
      <c r="I231" s="149"/>
      <c r="J231" s="149">
        <f t="shared" si="40"/>
        <v>0</v>
      </c>
      <c r="K231" s="150"/>
      <c r="L231" s="27"/>
      <c r="M231" s="151" t="s">
        <v>1</v>
      </c>
      <c r="N231" s="152" t="s">
        <v>35</v>
      </c>
      <c r="O231" s="153">
        <v>0.50868999999999998</v>
      </c>
      <c r="P231" s="153">
        <f t="shared" si="41"/>
        <v>5.4938520000000004</v>
      </c>
      <c r="Q231" s="153">
        <v>4.6299999999999996E-3</v>
      </c>
      <c r="R231" s="153">
        <f t="shared" si="42"/>
        <v>5.0004E-2</v>
      </c>
      <c r="S231" s="153">
        <v>0</v>
      </c>
      <c r="T231" s="154">
        <f t="shared" si="4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182</v>
      </c>
      <c r="AT231" s="155" t="s">
        <v>128</v>
      </c>
      <c r="AU231" s="155" t="s">
        <v>133</v>
      </c>
      <c r="AY231" s="14" t="s">
        <v>125</v>
      </c>
      <c r="BE231" s="156">
        <f t="shared" si="44"/>
        <v>0</v>
      </c>
      <c r="BF231" s="156">
        <f t="shared" si="45"/>
        <v>0</v>
      </c>
      <c r="BG231" s="156">
        <f t="shared" si="46"/>
        <v>0</v>
      </c>
      <c r="BH231" s="156">
        <f t="shared" si="47"/>
        <v>0</v>
      </c>
      <c r="BI231" s="156">
        <f t="shared" si="48"/>
        <v>0</v>
      </c>
      <c r="BJ231" s="14" t="s">
        <v>133</v>
      </c>
      <c r="BK231" s="156">
        <f t="shared" si="49"/>
        <v>0</v>
      </c>
      <c r="BL231" s="14" t="s">
        <v>182</v>
      </c>
      <c r="BM231" s="155" t="s">
        <v>1245</v>
      </c>
    </row>
    <row r="232" spans="1:65" s="2" customFormat="1" ht="21.75" customHeight="1">
      <c r="A232" s="26"/>
      <c r="B232" s="144"/>
      <c r="C232" s="145" t="s">
        <v>841</v>
      </c>
      <c r="D232" s="145" t="s">
        <v>128</v>
      </c>
      <c r="E232" s="146" t="s">
        <v>1246</v>
      </c>
      <c r="F232" s="147" t="s">
        <v>1247</v>
      </c>
      <c r="G232" s="148" t="s">
        <v>193</v>
      </c>
      <c r="H232" s="149">
        <v>175.9</v>
      </c>
      <c r="I232" s="149"/>
      <c r="J232" s="149">
        <f t="shared" si="40"/>
        <v>0</v>
      </c>
      <c r="K232" s="150"/>
      <c r="L232" s="27"/>
      <c r="M232" s="151" t="s">
        <v>1</v>
      </c>
      <c r="N232" s="152" t="s">
        <v>35</v>
      </c>
      <c r="O232" s="153">
        <v>0</v>
      </c>
      <c r="P232" s="153">
        <f t="shared" si="41"/>
        <v>0</v>
      </c>
      <c r="Q232" s="153">
        <v>0</v>
      </c>
      <c r="R232" s="153">
        <f t="shared" si="42"/>
        <v>0</v>
      </c>
      <c r="S232" s="153">
        <v>0</v>
      </c>
      <c r="T232" s="154">
        <f t="shared" si="4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182</v>
      </c>
      <c r="AT232" s="155" t="s">
        <v>128</v>
      </c>
      <c r="AU232" s="155" t="s">
        <v>133</v>
      </c>
      <c r="AY232" s="14" t="s">
        <v>125</v>
      </c>
      <c r="BE232" s="156">
        <f t="shared" si="44"/>
        <v>0</v>
      </c>
      <c r="BF232" s="156">
        <f t="shared" si="45"/>
        <v>0</v>
      </c>
      <c r="BG232" s="156">
        <f t="shared" si="46"/>
        <v>0</v>
      </c>
      <c r="BH232" s="156">
        <f t="shared" si="47"/>
        <v>0</v>
      </c>
      <c r="BI232" s="156">
        <f t="shared" si="48"/>
        <v>0</v>
      </c>
      <c r="BJ232" s="14" t="s">
        <v>133</v>
      </c>
      <c r="BK232" s="156">
        <f t="shared" si="49"/>
        <v>0</v>
      </c>
      <c r="BL232" s="14" t="s">
        <v>182</v>
      </c>
      <c r="BM232" s="155" t="s">
        <v>248</v>
      </c>
    </row>
    <row r="233" spans="1:65" s="2" customFormat="1" ht="16.5" customHeight="1">
      <c r="A233" s="26"/>
      <c r="B233" s="144"/>
      <c r="C233" s="161" t="s">
        <v>845</v>
      </c>
      <c r="D233" s="161" t="s">
        <v>311</v>
      </c>
      <c r="E233" s="162" t="s">
        <v>1248</v>
      </c>
      <c r="F233" s="163" t="s">
        <v>1249</v>
      </c>
      <c r="G233" s="164" t="s">
        <v>193</v>
      </c>
      <c r="H233" s="165">
        <v>175.9</v>
      </c>
      <c r="I233" s="165"/>
      <c r="J233" s="165">
        <f t="shared" si="40"/>
        <v>0</v>
      </c>
      <c r="K233" s="166"/>
      <c r="L233" s="167"/>
      <c r="M233" s="168" t="s">
        <v>1</v>
      </c>
      <c r="N233" s="169" t="s">
        <v>35</v>
      </c>
      <c r="O233" s="153">
        <v>0</v>
      </c>
      <c r="P233" s="153">
        <f t="shared" si="41"/>
        <v>0</v>
      </c>
      <c r="Q233" s="153">
        <v>0</v>
      </c>
      <c r="R233" s="153">
        <f t="shared" si="42"/>
        <v>0</v>
      </c>
      <c r="S233" s="153">
        <v>0</v>
      </c>
      <c r="T233" s="154">
        <f t="shared" si="4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5" t="s">
        <v>248</v>
      </c>
      <c r="AT233" s="155" t="s">
        <v>311</v>
      </c>
      <c r="AU233" s="155" t="s">
        <v>133</v>
      </c>
      <c r="AY233" s="14" t="s">
        <v>125</v>
      </c>
      <c r="BE233" s="156">
        <f t="shared" si="44"/>
        <v>0</v>
      </c>
      <c r="BF233" s="156">
        <f t="shared" si="45"/>
        <v>0</v>
      </c>
      <c r="BG233" s="156">
        <f t="shared" si="46"/>
        <v>0</v>
      </c>
      <c r="BH233" s="156">
        <f t="shared" si="47"/>
        <v>0</v>
      </c>
      <c r="BI233" s="156">
        <f t="shared" si="48"/>
        <v>0</v>
      </c>
      <c r="BJ233" s="14" t="s">
        <v>133</v>
      </c>
      <c r="BK233" s="156">
        <f t="shared" si="49"/>
        <v>0</v>
      </c>
      <c r="BL233" s="14" t="s">
        <v>182</v>
      </c>
      <c r="BM233" s="155" t="s">
        <v>258</v>
      </c>
    </row>
    <row r="234" spans="1:65" s="2" customFormat="1" ht="21.75" customHeight="1">
      <c r="A234" s="26"/>
      <c r="B234" s="144"/>
      <c r="C234" s="145" t="s">
        <v>851</v>
      </c>
      <c r="D234" s="145" t="s">
        <v>128</v>
      </c>
      <c r="E234" s="146" t="s">
        <v>1250</v>
      </c>
      <c r="F234" s="147" t="s">
        <v>1251</v>
      </c>
      <c r="G234" s="148" t="s">
        <v>193</v>
      </c>
      <c r="H234" s="149">
        <v>132.69</v>
      </c>
      <c r="I234" s="149"/>
      <c r="J234" s="149">
        <f t="shared" si="40"/>
        <v>0</v>
      </c>
      <c r="K234" s="150"/>
      <c r="L234" s="27"/>
      <c r="M234" s="151" t="s">
        <v>1</v>
      </c>
      <c r="N234" s="152" t="s">
        <v>35</v>
      </c>
      <c r="O234" s="153">
        <v>0</v>
      </c>
      <c r="P234" s="153">
        <f t="shared" si="41"/>
        <v>0</v>
      </c>
      <c r="Q234" s="153">
        <v>0</v>
      </c>
      <c r="R234" s="153">
        <f t="shared" si="42"/>
        <v>0</v>
      </c>
      <c r="S234" s="153">
        <v>0</v>
      </c>
      <c r="T234" s="154">
        <f t="shared" si="4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182</v>
      </c>
      <c r="AT234" s="155" t="s">
        <v>128</v>
      </c>
      <c r="AU234" s="155" t="s">
        <v>133</v>
      </c>
      <c r="AY234" s="14" t="s">
        <v>125</v>
      </c>
      <c r="BE234" s="156">
        <f t="shared" si="44"/>
        <v>0</v>
      </c>
      <c r="BF234" s="156">
        <f t="shared" si="45"/>
        <v>0</v>
      </c>
      <c r="BG234" s="156">
        <f t="shared" si="46"/>
        <v>0</v>
      </c>
      <c r="BH234" s="156">
        <f t="shared" si="47"/>
        <v>0</v>
      </c>
      <c r="BI234" s="156">
        <f t="shared" si="48"/>
        <v>0</v>
      </c>
      <c r="BJ234" s="14" t="s">
        <v>133</v>
      </c>
      <c r="BK234" s="156">
        <f t="shared" si="49"/>
        <v>0</v>
      </c>
      <c r="BL234" s="14" t="s">
        <v>182</v>
      </c>
      <c r="BM234" s="155" t="s">
        <v>270</v>
      </c>
    </row>
    <row r="235" spans="1:65" s="2" customFormat="1" ht="16.5" customHeight="1">
      <c r="A235" s="26"/>
      <c r="B235" s="144"/>
      <c r="C235" s="161" t="s">
        <v>855</v>
      </c>
      <c r="D235" s="161" t="s">
        <v>311</v>
      </c>
      <c r="E235" s="162" t="s">
        <v>1252</v>
      </c>
      <c r="F235" s="163" t="s">
        <v>1253</v>
      </c>
      <c r="G235" s="164" t="s">
        <v>193</v>
      </c>
      <c r="H235" s="165">
        <v>132.69</v>
      </c>
      <c r="I235" s="165"/>
      <c r="J235" s="165">
        <f t="shared" si="40"/>
        <v>0</v>
      </c>
      <c r="K235" s="166"/>
      <c r="L235" s="167"/>
      <c r="M235" s="168" t="s">
        <v>1</v>
      </c>
      <c r="N235" s="169" t="s">
        <v>35</v>
      </c>
      <c r="O235" s="153">
        <v>0</v>
      </c>
      <c r="P235" s="153">
        <f t="shared" si="41"/>
        <v>0</v>
      </c>
      <c r="Q235" s="153">
        <v>0</v>
      </c>
      <c r="R235" s="153">
        <f t="shared" si="42"/>
        <v>0</v>
      </c>
      <c r="S235" s="153">
        <v>0</v>
      </c>
      <c r="T235" s="154">
        <f t="shared" si="4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5" t="s">
        <v>248</v>
      </c>
      <c r="AT235" s="155" t="s">
        <v>311</v>
      </c>
      <c r="AU235" s="155" t="s">
        <v>133</v>
      </c>
      <c r="AY235" s="14" t="s">
        <v>125</v>
      </c>
      <c r="BE235" s="156">
        <f t="shared" si="44"/>
        <v>0</v>
      </c>
      <c r="BF235" s="156">
        <f t="shared" si="45"/>
        <v>0</v>
      </c>
      <c r="BG235" s="156">
        <f t="shared" si="46"/>
        <v>0</v>
      </c>
      <c r="BH235" s="156">
        <f t="shared" si="47"/>
        <v>0</v>
      </c>
      <c r="BI235" s="156">
        <f t="shared" si="48"/>
        <v>0</v>
      </c>
      <c r="BJ235" s="14" t="s">
        <v>133</v>
      </c>
      <c r="BK235" s="156">
        <f t="shared" si="49"/>
        <v>0</v>
      </c>
      <c r="BL235" s="14" t="s">
        <v>182</v>
      </c>
      <c r="BM235" s="155" t="s">
        <v>419</v>
      </c>
    </row>
    <row r="236" spans="1:65" s="2" customFormat="1" ht="21.75" customHeight="1">
      <c r="A236" s="26"/>
      <c r="B236" s="144"/>
      <c r="C236" s="145" t="s">
        <v>861</v>
      </c>
      <c r="D236" s="145" t="s">
        <v>128</v>
      </c>
      <c r="E236" s="146" t="s">
        <v>1254</v>
      </c>
      <c r="F236" s="147" t="s">
        <v>1255</v>
      </c>
      <c r="G236" s="148" t="s">
        <v>193</v>
      </c>
      <c r="H236" s="149">
        <v>73.430000000000007</v>
      </c>
      <c r="I236" s="149"/>
      <c r="J236" s="149">
        <f t="shared" si="40"/>
        <v>0</v>
      </c>
      <c r="K236" s="150"/>
      <c r="L236" s="27"/>
      <c r="M236" s="151" t="s">
        <v>1</v>
      </c>
      <c r="N236" s="152" t="s">
        <v>35</v>
      </c>
      <c r="O236" s="153">
        <v>0</v>
      </c>
      <c r="P236" s="153">
        <f t="shared" si="41"/>
        <v>0</v>
      </c>
      <c r="Q236" s="153">
        <v>0</v>
      </c>
      <c r="R236" s="153">
        <f t="shared" si="42"/>
        <v>0</v>
      </c>
      <c r="S236" s="153">
        <v>0</v>
      </c>
      <c r="T236" s="154">
        <f t="shared" si="4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5" t="s">
        <v>182</v>
      </c>
      <c r="AT236" s="155" t="s">
        <v>128</v>
      </c>
      <c r="AU236" s="155" t="s">
        <v>133</v>
      </c>
      <c r="AY236" s="14" t="s">
        <v>125</v>
      </c>
      <c r="BE236" s="156">
        <f t="shared" si="44"/>
        <v>0</v>
      </c>
      <c r="BF236" s="156">
        <f t="shared" si="45"/>
        <v>0</v>
      </c>
      <c r="BG236" s="156">
        <f t="shared" si="46"/>
        <v>0</v>
      </c>
      <c r="BH236" s="156">
        <f t="shared" si="47"/>
        <v>0</v>
      </c>
      <c r="BI236" s="156">
        <f t="shared" si="48"/>
        <v>0</v>
      </c>
      <c r="BJ236" s="14" t="s">
        <v>133</v>
      </c>
      <c r="BK236" s="156">
        <f t="shared" si="49"/>
        <v>0</v>
      </c>
      <c r="BL236" s="14" t="s">
        <v>182</v>
      </c>
      <c r="BM236" s="155" t="s">
        <v>427</v>
      </c>
    </row>
    <row r="237" spans="1:65" s="2" customFormat="1" ht="16.5" customHeight="1">
      <c r="A237" s="26"/>
      <c r="B237" s="144"/>
      <c r="C237" s="161" t="s">
        <v>867</v>
      </c>
      <c r="D237" s="161" t="s">
        <v>311</v>
      </c>
      <c r="E237" s="162" t="s">
        <v>1256</v>
      </c>
      <c r="F237" s="163" t="s">
        <v>1257</v>
      </c>
      <c r="G237" s="164" t="s">
        <v>193</v>
      </c>
      <c r="H237" s="165">
        <v>73.430000000000007</v>
      </c>
      <c r="I237" s="165"/>
      <c r="J237" s="165">
        <f t="shared" si="40"/>
        <v>0</v>
      </c>
      <c r="K237" s="166"/>
      <c r="L237" s="167"/>
      <c r="M237" s="168" t="s">
        <v>1</v>
      </c>
      <c r="N237" s="169" t="s">
        <v>35</v>
      </c>
      <c r="O237" s="153">
        <v>0</v>
      </c>
      <c r="P237" s="153">
        <f t="shared" si="41"/>
        <v>0</v>
      </c>
      <c r="Q237" s="153">
        <v>0</v>
      </c>
      <c r="R237" s="153">
        <f t="shared" si="42"/>
        <v>0</v>
      </c>
      <c r="S237" s="153">
        <v>0</v>
      </c>
      <c r="T237" s="154">
        <f t="shared" si="4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248</v>
      </c>
      <c r="AT237" s="155" t="s">
        <v>311</v>
      </c>
      <c r="AU237" s="155" t="s">
        <v>133</v>
      </c>
      <c r="AY237" s="14" t="s">
        <v>125</v>
      </c>
      <c r="BE237" s="156">
        <f t="shared" si="44"/>
        <v>0</v>
      </c>
      <c r="BF237" s="156">
        <f t="shared" si="45"/>
        <v>0</v>
      </c>
      <c r="BG237" s="156">
        <f t="shared" si="46"/>
        <v>0</v>
      </c>
      <c r="BH237" s="156">
        <f t="shared" si="47"/>
        <v>0</v>
      </c>
      <c r="BI237" s="156">
        <f t="shared" si="48"/>
        <v>0</v>
      </c>
      <c r="BJ237" s="14" t="s">
        <v>133</v>
      </c>
      <c r="BK237" s="156">
        <f t="shared" si="49"/>
        <v>0</v>
      </c>
      <c r="BL237" s="14" t="s">
        <v>182</v>
      </c>
      <c r="BM237" s="155" t="s">
        <v>435</v>
      </c>
    </row>
    <row r="238" spans="1:65" s="2" customFormat="1" ht="21.75" customHeight="1">
      <c r="A238" s="26"/>
      <c r="B238" s="144"/>
      <c r="C238" s="145" t="s">
        <v>871</v>
      </c>
      <c r="D238" s="145" t="s">
        <v>128</v>
      </c>
      <c r="E238" s="146" t="s">
        <v>1258</v>
      </c>
      <c r="F238" s="147" t="s">
        <v>1259</v>
      </c>
      <c r="G238" s="148" t="s">
        <v>193</v>
      </c>
      <c r="H238" s="149">
        <v>37.950000000000003</v>
      </c>
      <c r="I238" s="149"/>
      <c r="J238" s="149">
        <f t="shared" si="40"/>
        <v>0</v>
      </c>
      <c r="K238" s="150"/>
      <c r="L238" s="27"/>
      <c r="M238" s="151" t="s">
        <v>1</v>
      </c>
      <c r="N238" s="152" t="s">
        <v>35</v>
      </c>
      <c r="O238" s="153">
        <v>0</v>
      </c>
      <c r="P238" s="153">
        <f t="shared" si="41"/>
        <v>0</v>
      </c>
      <c r="Q238" s="153">
        <v>0</v>
      </c>
      <c r="R238" s="153">
        <f t="shared" si="42"/>
        <v>0</v>
      </c>
      <c r="S238" s="153">
        <v>0</v>
      </c>
      <c r="T238" s="154">
        <f t="shared" si="4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182</v>
      </c>
      <c r="AT238" s="155" t="s">
        <v>128</v>
      </c>
      <c r="AU238" s="155" t="s">
        <v>133</v>
      </c>
      <c r="AY238" s="14" t="s">
        <v>125</v>
      </c>
      <c r="BE238" s="156">
        <f t="shared" si="44"/>
        <v>0</v>
      </c>
      <c r="BF238" s="156">
        <f t="shared" si="45"/>
        <v>0</v>
      </c>
      <c r="BG238" s="156">
        <f t="shared" si="46"/>
        <v>0</v>
      </c>
      <c r="BH238" s="156">
        <f t="shared" si="47"/>
        <v>0</v>
      </c>
      <c r="BI238" s="156">
        <f t="shared" si="48"/>
        <v>0</v>
      </c>
      <c r="BJ238" s="14" t="s">
        <v>133</v>
      </c>
      <c r="BK238" s="156">
        <f t="shared" si="49"/>
        <v>0</v>
      </c>
      <c r="BL238" s="14" t="s">
        <v>182</v>
      </c>
      <c r="BM238" s="155" t="s">
        <v>294</v>
      </c>
    </row>
    <row r="239" spans="1:65" s="2" customFormat="1" ht="16.5" customHeight="1">
      <c r="A239" s="26"/>
      <c r="B239" s="144"/>
      <c r="C239" s="161" t="s">
        <v>875</v>
      </c>
      <c r="D239" s="161" t="s">
        <v>311</v>
      </c>
      <c r="E239" s="162" t="s">
        <v>1260</v>
      </c>
      <c r="F239" s="163" t="s">
        <v>1261</v>
      </c>
      <c r="G239" s="164" t="s">
        <v>193</v>
      </c>
      <c r="H239" s="165">
        <v>37.950000000000003</v>
      </c>
      <c r="I239" s="165"/>
      <c r="J239" s="165">
        <f t="shared" si="40"/>
        <v>0</v>
      </c>
      <c r="K239" s="166"/>
      <c r="L239" s="167"/>
      <c r="M239" s="168" t="s">
        <v>1</v>
      </c>
      <c r="N239" s="169" t="s">
        <v>35</v>
      </c>
      <c r="O239" s="153">
        <v>0</v>
      </c>
      <c r="P239" s="153">
        <f t="shared" si="41"/>
        <v>0</v>
      </c>
      <c r="Q239" s="153">
        <v>0</v>
      </c>
      <c r="R239" s="153">
        <f t="shared" si="42"/>
        <v>0</v>
      </c>
      <c r="S239" s="153">
        <v>0</v>
      </c>
      <c r="T239" s="154">
        <f t="shared" si="4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5" t="s">
        <v>248</v>
      </c>
      <c r="AT239" s="155" t="s">
        <v>311</v>
      </c>
      <c r="AU239" s="155" t="s">
        <v>133</v>
      </c>
      <c r="AY239" s="14" t="s">
        <v>125</v>
      </c>
      <c r="BE239" s="156">
        <f t="shared" si="44"/>
        <v>0</v>
      </c>
      <c r="BF239" s="156">
        <f t="shared" si="45"/>
        <v>0</v>
      </c>
      <c r="BG239" s="156">
        <f t="shared" si="46"/>
        <v>0</v>
      </c>
      <c r="BH239" s="156">
        <f t="shared" si="47"/>
        <v>0</v>
      </c>
      <c r="BI239" s="156">
        <f t="shared" si="48"/>
        <v>0</v>
      </c>
      <c r="BJ239" s="14" t="s">
        <v>133</v>
      </c>
      <c r="BK239" s="156">
        <f t="shared" si="49"/>
        <v>0</v>
      </c>
      <c r="BL239" s="14" t="s">
        <v>182</v>
      </c>
      <c r="BM239" s="155" t="s">
        <v>298</v>
      </c>
    </row>
    <row r="240" spans="1:65" s="2" customFormat="1" ht="21.75" customHeight="1">
      <c r="A240" s="26"/>
      <c r="B240" s="144"/>
      <c r="C240" s="145" t="s">
        <v>879</v>
      </c>
      <c r="D240" s="145" t="s">
        <v>128</v>
      </c>
      <c r="E240" s="146" t="s">
        <v>1262</v>
      </c>
      <c r="F240" s="147" t="s">
        <v>1263</v>
      </c>
      <c r="G240" s="148" t="s">
        <v>193</v>
      </c>
      <c r="H240" s="149">
        <v>112.21</v>
      </c>
      <c r="I240" s="149"/>
      <c r="J240" s="149">
        <f t="shared" si="40"/>
        <v>0</v>
      </c>
      <c r="K240" s="150"/>
      <c r="L240" s="27"/>
      <c r="M240" s="151" t="s">
        <v>1</v>
      </c>
      <c r="N240" s="152" t="s">
        <v>35</v>
      </c>
      <c r="O240" s="153">
        <v>0</v>
      </c>
      <c r="P240" s="153">
        <f t="shared" si="41"/>
        <v>0</v>
      </c>
      <c r="Q240" s="153">
        <v>0</v>
      </c>
      <c r="R240" s="153">
        <f t="shared" si="42"/>
        <v>0</v>
      </c>
      <c r="S240" s="153">
        <v>0</v>
      </c>
      <c r="T240" s="154">
        <f t="shared" si="4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182</v>
      </c>
      <c r="AT240" s="155" t="s">
        <v>128</v>
      </c>
      <c r="AU240" s="155" t="s">
        <v>133</v>
      </c>
      <c r="AY240" s="14" t="s">
        <v>125</v>
      </c>
      <c r="BE240" s="156">
        <f t="shared" si="44"/>
        <v>0</v>
      </c>
      <c r="BF240" s="156">
        <f t="shared" si="45"/>
        <v>0</v>
      </c>
      <c r="BG240" s="156">
        <f t="shared" si="46"/>
        <v>0</v>
      </c>
      <c r="BH240" s="156">
        <f t="shared" si="47"/>
        <v>0</v>
      </c>
      <c r="BI240" s="156">
        <f t="shared" si="48"/>
        <v>0</v>
      </c>
      <c r="BJ240" s="14" t="s">
        <v>133</v>
      </c>
      <c r="BK240" s="156">
        <f t="shared" si="49"/>
        <v>0</v>
      </c>
      <c r="BL240" s="14" t="s">
        <v>182</v>
      </c>
      <c r="BM240" s="155" t="s">
        <v>302</v>
      </c>
    </row>
    <row r="241" spans="1:65" s="2" customFormat="1" ht="16.5" customHeight="1">
      <c r="A241" s="26"/>
      <c r="B241" s="144"/>
      <c r="C241" s="161" t="s">
        <v>256</v>
      </c>
      <c r="D241" s="161" t="s">
        <v>311</v>
      </c>
      <c r="E241" s="162" t="s">
        <v>1264</v>
      </c>
      <c r="F241" s="163" t="s">
        <v>1265</v>
      </c>
      <c r="G241" s="164" t="s">
        <v>193</v>
      </c>
      <c r="H241" s="165">
        <v>112.21</v>
      </c>
      <c r="I241" s="165"/>
      <c r="J241" s="165">
        <f t="shared" si="40"/>
        <v>0</v>
      </c>
      <c r="K241" s="166"/>
      <c r="L241" s="167"/>
      <c r="M241" s="168" t="s">
        <v>1</v>
      </c>
      <c r="N241" s="169" t="s">
        <v>35</v>
      </c>
      <c r="O241" s="153">
        <v>0</v>
      </c>
      <c r="P241" s="153">
        <f t="shared" si="41"/>
        <v>0</v>
      </c>
      <c r="Q241" s="153">
        <v>0</v>
      </c>
      <c r="R241" s="153">
        <f t="shared" si="42"/>
        <v>0</v>
      </c>
      <c r="S241" s="153">
        <v>0</v>
      </c>
      <c r="T241" s="154">
        <f t="shared" si="4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5" t="s">
        <v>248</v>
      </c>
      <c r="AT241" s="155" t="s">
        <v>311</v>
      </c>
      <c r="AU241" s="155" t="s">
        <v>133</v>
      </c>
      <c r="AY241" s="14" t="s">
        <v>125</v>
      </c>
      <c r="BE241" s="156">
        <f t="shared" si="44"/>
        <v>0</v>
      </c>
      <c r="BF241" s="156">
        <f t="shared" si="45"/>
        <v>0</v>
      </c>
      <c r="BG241" s="156">
        <f t="shared" si="46"/>
        <v>0</v>
      </c>
      <c r="BH241" s="156">
        <f t="shared" si="47"/>
        <v>0</v>
      </c>
      <c r="BI241" s="156">
        <f t="shared" si="48"/>
        <v>0</v>
      </c>
      <c r="BJ241" s="14" t="s">
        <v>133</v>
      </c>
      <c r="BK241" s="156">
        <f t="shared" si="49"/>
        <v>0</v>
      </c>
      <c r="BL241" s="14" t="s">
        <v>182</v>
      </c>
      <c r="BM241" s="155" t="s">
        <v>684</v>
      </c>
    </row>
    <row r="242" spans="1:65" s="2" customFormat="1" ht="21.75" customHeight="1">
      <c r="A242" s="26"/>
      <c r="B242" s="144"/>
      <c r="C242" s="145" t="s">
        <v>888</v>
      </c>
      <c r="D242" s="145" t="s">
        <v>128</v>
      </c>
      <c r="E242" s="146" t="s">
        <v>1266</v>
      </c>
      <c r="F242" s="147" t="s">
        <v>1267</v>
      </c>
      <c r="G242" s="148" t="s">
        <v>193</v>
      </c>
      <c r="H242" s="149">
        <v>59.77</v>
      </c>
      <c r="I242" s="149"/>
      <c r="J242" s="149">
        <f t="shared" si="40"/>
        <v>0</v>
      </c>
      <c r="K242" s="150"/>
      <c r="L242" s="27"/>
      <c r="M242" s="151" t="s">
        <v>1</v>
      </c>
      <c r="N242" s="152" t="s">
        <v>35</v>
      </c>
      <c r="O242" s="153">
        <v>0</v>
      </c>
      <c r="P242" s="153">
        <f t="shared" si="41"/>
        <v>0</v>
      </c>
      <c r="Q242" s="153">
        <v>0</v>
      </c>
      <c r="R242" s="153">
        <f t="shared" si="42"/>
        <v>0</v>
      </c>
      <c r="S242" s="153">
        <v>0</v>
      </c>
      <c r="T242" s="154">
        <f t="shared" si="4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5" t="s">
        <v>182</v>
      </c>
      <c r="AT242" s="155" t="s">
        <v>128</v>
      </c>
      <c r="AU242" s="155" t="s">
        <v>133</v>
      </c>
      <c r="AY242" s="14" t="s">
        <v>125</v>
      </c>
      <c r="BE242" s="156">
        <f t="shared" si="44"/>
        <v>0</v>
      </c>
      <c r="BF242" s="156">
        <f t="shared" si="45"/>
        <v>0</v>
      </c>
      <c r="BG242" s="156">
        <f t="shared" si="46"/>
        <v>0</v>
      </c>
      <c r="BH242" s="156">
        <f t="shared" si="47"/>
        <v>0</v>
      </c>
      <c r="BI242" s="156">
        <f t="shared" si="48"/>
        <v>0</v>
      </c>
      <c r="BJ242" s="14" t="s">
        <v>133</v>
      </c>
      <c r="BK242" s="156">
        <f t="shared" si="49"/>
        <v>0</v>
      </c>
      <c r="BL242" s="14" t="s">
        <v>182</v>
      </c>
      <c r="BM242" s="155" t="s">
        <v>688</v>
      </c>
    </row>
    <row r="243" spans="1:65" s="2" customFormat="1" ht="16.5" customHeight="1">
      <c r="A243" s="26"/>
      <c r="B243" s="144"/>
      <c r="C243" s="161" t="s">
        <v>892</v>
      </c>
      <c r="D243" s="161" t="s">
        <v>311</v>
      </c>
      <c r="E243" s="162" t="s">
        <v>1268</v>
      </c>
      <c r="F243" s="163" t="s">
        <v>1269</v>
      </c>
      <c r="G243" s="164" t="s">
        <v>193</v>
      </c>
      <c r="H243" s="165">
        <v>59.77</v>
      </c>
      <c r="I243" s="165"/>
      <c r="J243" s="165">
        <f t="shared" si="40"/>
        <v>0</v>
      </c>
      <c r="K243" s="166"/>
      <c r="L243" s="167"/>
      <c r="M243" s="168" t="s">
        <v>1</v>
      </c>
      <c r="N243" s="169" t="s">
        <v>35</v>
      </c>
      <c r="O243" s="153">
        <v>0</v>
      </c>
      <c r="P243" s="153">
        <f t="shared" si="41"/>
        <v>0</v>
      </c>
      <c r="Q243" s="153">
        <v>0</v>
      </c>
      <c r="R243" s="153">
        <f t="shared" si="42"/>
        <v>0</v>
      </c>
      <c r="S243" s="153">
        <v>0</v>
      </c>
      <c r="T243" s="154">
        <f t="shared" si="4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248</v>
      </c>
      <c r="AT243" s="155" t="s">
        <v>311</v>
      </c>
      <c r="AU243" s="155" t="s">
        <v>133</v>
      </c>
      <c r="AY243" s="14" t="s">
        <v>125</v>
      </c>
      <c r="BE243" s="156">
        <f t="shared" si="44"/>
        <v>0</v>
      </c>
      <c r="BF243" s="156">
        <f t="shared" si="45"/>
        <v>0</v>
      </c>
      <c r="BG243" s="156">
        <f t="shared" si="46"/>
        <v>0</v>
      </c>
      <c r="BH243" s="156">
        <f t="shared" si="47"/>
        <v>0</v>
      </c>
      <c r="BI243" s="156">
        <f t="shared" si="48"/>
        <v>0</v>
      </c>
      <c r="BJ243" s="14" t="s">
        <v>133</v>
      </c>
      <c r="BK243" s="156">
        <f t="shared" si="49"/>
        <v>0</v>
      </c>
      <c r="BL243" s="14" t="s">
        <v>182</v>
      </c>
      <c r="BM243" s="155" t="s">
        <v>692</v>
      </c>
    </row>
    <row r="244" spans="1:65" s="2" customFormat="1" ht="21.75" customHeight="1">
      <c r="A244" s="26"/>
      <c r="B244" s="144"/>
      <c r="C244" s="145" t="s">
        <v>896</v>
      </c>
      <c r="D244" s="145" t="s">
        <v>128</v>
      </c>
      <c r="E244" s="146" t="s">
        <v>1270</v>
      </c>
      <c r="F244" s="147" t="s">
        <v>1271</v>
      </c>
      <c r="G244" s="148" t="s">
        <v>193</v>
      </c>
      <c r="H244" s="149">
        <v>4.59</v>
      </c>
      <c r="I244" s="149"/>
      <c r="J244" s="149">
        <f t="shared" si="40"/>
        <v>0</v>
      </c>
      <c r="K244" s="150"/>
      <c r="L244" s="27"/>
      <c r="M244" s="151" t="s">
        <v>1</v>
      </c>
      <c r="N244" s="152" t="s">
        <v>35</v>
      </c>
      <c r="O244" s="153">
        <v>0</v>
      </c>
      <c r="P244" s="153">
        <f t="shared" si="41"/>
        <v>0</v>
      </c>
      <c r="Q244" s="153">
        <v>0</v>
      </c>
      <c r="R244" s="153">
        <f t="shared" si="42"/>
        <v>0</v>
      </c>
      <c r="S244" s="153">
        <v>0</v>
      </c>
      <c r="T244" s="154">
        <f t="shared" si="4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5" t="s">
        <v>182</v>
      </c>
      <c r="AT244" s="155" t="s">
        <v>128</v>
      </c>
      <c r="AU244" s="155" t="s">
        <v>133</v>
      </c>
      <c r="AY244" s="14" t="s">
        <v>125</v>
      </c>
      <c r="BE244" s="156">
        <f t="shared" si="44"/>
        <v>0</v>
      </c>
      <c r="BF244" s="156">
        <f t="shared" si="45"/>
        <v>0</v>
      </c>
      <c r="BG244" s="156">
        <f t="shared" si="46"/>
        <v>0</v>
      </c>
      <c r="BH244" s="156">
        <f t="shared" si="47"/>
        <v>0</v>
      </c>
      <c r="BI244" s="156">
        <f t="shared" si="48"/>
        <v>0</v>
      </c>
      <c r="BJ244" s="14" t="s">
        <v>133</v>
      </c>
      <c r="BK244" s="156">
        <f t="shared" si="49"/>
        <v>0</v>
      </c>
      <c r="BL244" s="14" t="s">
        <v>182</v>
      </c>
      <c r="BM244" s="155" t="s">
        <v>701</v>
      </c>
    </row>
    <row r="245" spans="1:65" s="2" customFormat="1" ht="16.5" customHeight="1">
      <c r="A245" s="26"/>
      <c r="B245" s="144"/>
      <c r="C245" s="161" t="s">
        <v>902</v>
      </c>
      <c r="D245" s="161" t="s">
        <v>311</v>
      </c>
      <c r="E245" s="162" t="s">
        <v>1272</v>
      </c>
      <c r="F245" s="163" t="s">
        <v>1273</v>
      </c>
      <c r="G245" s="164" t="s">
        <v>193</v>
      </c>
      <c r="H245" s="165">
        <v>4.59</v>
      </c>
      <c r="I245" s="165"/>
      <c r="J245" s="165">
        <f t="shared" si="40"/>
        <v>0</v>
      </c>
      <c r="K245" s="166"/>
      <c r="L245" s="167"/>
      <c r="M245" s="168" t="s">
        <v>1</v>
      </c>
      <c r="N245" s="169" t="s">
        <v>35</v>
      </c>
      <c r="O245" s="153">
        <v>0</v>
      </c>
      <c r="P245" s="153">
        <f t="shared" si="41"/>
        <v>0</v>
      </c>
      <c r="Q245" s="153">
        <v>0</v>
      </c>
      <c r="R245" s="153">
        <f t="shared" si="42"/>
        <v>0</v>
      </c>
      <c r="S245" s="153">
        <v>0</v>
      </c>
      <c r="T245" s="154">
        <f t="shared" si="4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5" t="s">
        <v>248</v>
      </c>
      <c r="AT245" s="155" t="s">
        <v>311</v>
      </c>
      <c r="AU245" s="155" t="s">
        <v>133</v>
      </c>
      <c r="AY245" s="14" t="s">
        <v>125</v>
      </c>
      <c r="BE245" s="156">
        <f t="shared" si="44"/>
        <v>0</v>
      </c>
      <c r="BF245" s="156">
        <f t="shared" si="45"/>
        <v>0</v>
      </c>
      <c r="BG245" s="156">
        <f t="shared" si="46"/>
        <v>0</v>
      </c>
      <c r="BH245" s="156">
        <f t="shared" si="47"/>
        <v>0</v>
      </c>
      <c r="BI245" s="156">
        <f t="shared" si="48"/>
        <v>0</v>
      </c>
      <c r="BJ245" s="14" t="s">
        <v>133</v>
      </c>
      <c r="BK245" s="156">
        <f t="shared" si="49"/>
        <v>0</v>
      </c>
      <c r="BL245" s="14" t="s">
        <v>182</v>
      </c>
      <c r="BM245" s="155" t="s">
        <v>709</v>
      </c>
    </row>
    <row r="246" spans="1:65" s="2" customFormat="1" ht="21.75" customHeight="1">
      <c r="A246" s="26"/>
      <c r="B246" s="144"/>
      <c r="C246" s="145" t="s">
        <v>906</v>
      </c>
      <c r="D246" s="145" t="s">
        <v>128</v>
      </c>
      <c r="E246" s="146" t="s">
        <v>1274</v>
      </c>
      <c r="F246" s="147" t="s">
        <v>1275</v>
      </c>
      <c r="G246" s="148" t="s">
        <v>193</v>
      </c>
      <c r="H246" s="149">
        <v>36.729999999999997</v>
      </c>
      <c r="I246" s="149"/>
      <c r="J246" s="149">
        <f t="shared" si="40"/>
        <v>0</v>
      </c>
      <c r="K246" s="150"/>
      <c r="L246" s="27"/>
      <c r="M246" s="151" t="s">
        <v>1</v>
      </c>
      <c r="N246" s="152" t="s">
        <v>35</v>
      </c>
      <c r="O246" s="153">
        <v>0</v>
      </c>
      <c r="P246" s="153">
        <f t="shared" si="41"/>
        <v>0</v>
      </c>
      <c r="Q246" s="153">
        <v>0</v>
      </c>
      <c r="R246" s="153">
        <f t="shared" si="42"/>
        <v>0</v>
      </c>
      <c r="S246" s="153">
        <v>0</v>
      </c>
      <c r="T246" s="154">
        <f t="shared" si="4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5" t="s">
        <v>182</v>
      </c>
      <c r="AT246" s="155" t="s">
        <v>128</v>
      </c>
      <c r="AU246" s="155" t="s">
        <v>133</v>
      </c>
      <c r="AY246" s="14" t="s">
        <v>125</v>
      </c>
      <c r="BE246" s="156">
        <f t="shared" si="44"/>
        <v>0</v>
      </c>
      <c r="BF246" s="156">
        <f t="shared" si="45"/>
        <v>0</v>
      </c>
      <c r="BG246" s="156">
        <f t="shared" si="46"/>
        <v>0</v>
      </c>
      <c r="BH246" s="156">
        <f t="shared" si="47"/>
        <v>0</v>
      </c>
      <c r="BI246" s="156">
        <f t="shared" si="48"/>
        <v>0</v>
      </c>
      <c r="BJ246" s="14" t="s">
        <v>133</v>
      </c>
      <c r="BK246" s="156">
        <f t="shared" si="49"/>
        <v>0</v>
      </c>
      <c r="BL246" s="14" t="s">
        <v>182</v>
      </c>
      <c r="BM246" s="155" t="s">
        <v>716</v>
      </c>
    </row>
    <row r="247" spans="1:65" s="2" customFormat="1" ht="16.5" customHeight="1">
      <c r="A247" s="26"/>
      <c r="B247" s="144"/>
      <c r="C247" s="161" t="s">
        <v>910</v>
      </c>
      <c r="D247" s="161" t="s">
        <v>311</v>
      </c>
      <c r="E247" s="162" t="s">
        <v>1276</v>
      </c>
      <c r="F247" s="163" t="s">
        <v>1277</v>
      </c>
      <c r="G247" s="164" t="s">
        <v>193</v>
      </c>
      <c r="H247" s="165">
        <v>36.729999999999997</v>
      </c>
      <c r="I247" s="165"/>
      <c r="J247" s="165">
        <f t="shared" si="40"/>
        <v>0</v>
      </c>
      <c r="K247" s="166"/>
      <c r="L247" s="167"/>
      <c r="M247" s="168" t="s">
        <v>1</v>
      </c>
      <c r="N247" s="169" t="s">
        <v>35</v>
      </c>
      <c r="O247" s="153">
        <v>0</v>
      </c>
      <c r="P247" s="153">
        <f t="shared" si="41"/>
        <v>0</v>
      </c>
      <c r="Q247" s="153">
        <v>0</v>
      </c>
      <c r="R247" s="153">
        <f t="shared" si="42"/>
        <v>0</v>
      </c>
      <c r="S247" s="153">
        <v>0</v>
      </c>
      <c r="T247" s="154">
        <f t="shared" si="4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5" t="s">
        <v>248</v>
      </c>
      <c r="AT247" s="155" t="s">
        <v>311</v>
      </c>
      <c r="AU247" s="155" t="s">
        <v>133</v>
      </c>
      <c r="AY247" s="14" t="s">
        <v>125</v>
      </c>
      <c r="BE247" s="156">
        <f t="shared" si="44"/>
        <v>0</v>
      </c>
      <c r="BF247" s="156">
        <f t="shared" si="45"/>
        <v>0</v>
      </c>
      <c r="BG247" s="156">
        <f t="shared" si="46"/>
        <v>0</v>
      </c>
      <c r="BH247" s="156">
        <f t="shared" si="47"/>
        <v>0</v>
      </c>
      <c r="BI247" s="156">
        <f t="shared" si="48"/>
        <v>0</v>
      </c>
      <c r="BJ247" s="14" t="s">
        <v>133</v>
      </c>
      <c r="BK247" s="156">
        <f t="shared" si="49"/>
        <v>0</v>
      </c>
      <c r="BL247" s="14" t="s">
        <v>182</v>
      </c>
      <c r="BM247" s="155" t="s">
        <v>727</v>
      </c>
    </row>
    <row r="248" spans="1:65" s="2" customFormat="1" ht="16.5" customHeight="1">
      <c r="A248" s="26"/>
      <c r="B248" s="144"/>
      <c r="C248" s="145" t="s">
        <v>1278</v>
      </c>
      <c r="D248" s="145" t="s">
        <v>128</v>
      </c>
      <c r="E248" s="146" t="s">
        <v>1279</v>
      </c>
      <c r="F248" s="147" t="s">
        <v>1280</v>
      </c>
      <c r="G248" s="148" t="s">
        <v>217</v>
      </c>
      <c r="H248" s="149">
        <v>163</v>
      </c>
      <c r="I248" s="149"/>
      <c r="J248" s="149">
        <f t="shared" si="40"/>
        <v>0</v>
      </c>
      <c r="K248" s="150"/>
      <c r="L248" s="27"/>
      <c r="M248" s="151" t="s">
        <v>1</v>
      </c>
      <c r="N248" s="152" t="s">
        <v>35</v>
      </c>
      <c r="O248" s="153">
        <v>0</v>
      </c>
      <c r="P248" s="153">
        <f t="shared" si="41"/>
        <v>0</v>
      </c>
      <c r="Q248" s="153">
        <v>0</v>
      </c>
      <c r="R248" s="153">
        <f t="shared" si="42"/>
        <v>0</v>
      </c>
      <c r="S248" s="153">
        <v>0</v>
      </c>
      <c r="T248" s="154">
        <f t="shared" si="4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5" t="s">
        <v>182</v>
      </c>
      <c r="AT248" s="155" t="s">
        <v>128</v>
      </c>
      <c r="AU248" s="155" t="s">
        <v>133</v>
      </c>
      <c r="AY248" s="14" t="s">
        <v>125</v>
      </c>
      <c r="BE248" s="156">
        <f t="shared" si="44"/>
        <v>0</v>
      </c>
      <c r="BF248" s="156">
        <f t="shared" si="45"/>
        <v>0</v>
      </c>
      <c r="BG248" s="156">
        <f t="shared" si="46"/>
        <v>0</v>
      </c>
      <c r="BH248" s="156">
        <f t="shared" si="47"/>
        <v>0</v>
      </c>
      <c r="BI248" s="156">
        <f t="shared" si="48"/>
        <v>0</v>
      </c>
      <c r="BJ248" s="14" t="s">
        <v>133</v>
      </c>
      <c r="BK248" s="156">
        <f t="shared" si="49"/>
        <v>0</v>
      </c>
      <c r="BL248" s="14" t="s">
        <v>182</v>
      </c>
      <c r="BM248" s="155" t="s">
        <v>735</v>
      </c>
    </row>
    <row r="249" spans="1:65" s="2" customFormat="1" ht="16.5" customHeight="1">
      <c r="A249" s="26"/>
      <c r="B249" s="144"/>
      <c r="C249" s="161" t="s">
        <v>1281</v>
      </c>
      <c r="D249" s="161" t="s">
        <v>311</v>
      </c>
      <c r="E249" s="162" t="s">
        <v>1282</v>
      </c>
      <c r="F249" s="163" t="s">
        <v>1283</v>
      </c>
      <c r="G249" s="164" t="s">
        <v>217</v>
      </c>
      <c r="H249" s="165">
        <v>4</v>
      </c>
      <c r="I249" s="165"/>
      <c r="J249" s="165">
        <f t="shared" si="40"/>
        <v>0</v>
      </c>
      <c r="K249" s="166"/>
      <c r="L249" s="167"/>
      <c r="M249" s="168" t="s">
        <v>1</v>
      </c>
      <c r="N249" s="169" t="s">
        <v>35</v>
      </c>
      <c r="O249" s="153">
        <v>0</v>
      </c>
      <c r="P249" s="153">
        <f t="shared" si="41"/>
        <v>0</v>
      </c>
      <c r="Q249" s="153">
        <v>0</v>
      </c>
      <c r="R249" s="153">
        <f t="shared" si="42"/>
        <v>0</v>
      </c>
      <c r="S249" s="153">
        <v>0</v>
      </c>
      <c r="T249" s="154">
        <f t="shared" si="4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5" t="s">
        <v>248</v>
      </c>
      <c r="AT249" s="155" t="s">
        <v>311</v>
      </c>
      <c r="AU249" s="155" t="s">
        <v>133</v>
      </c>
      <c r="AY249" s="14" t="s">
        <v>125</v>
      </c>
      <c r="BE249" s="156">
        <f t="shared" si="44"/>
        <v>0</v>
      </c>
      <c r="BF249" s="156">
        <f t="shared" si="45"/>
        <v>0</v>
      </c>
      <c r="BG249" s="156">
        <f t="shared" si="46"/>
        <v>0</v>
      </c>
      <c r="BH249" s="156">
        <f t="shared" si="47"/>
        <v>0</v>
      </c>
      <c r="BI249" s="156">
        <f t="shared" si="48"/>
        <v>0</v>
      </c>
      <c r="BJ249" s="14" t="s">
        <v>133</v>
      </c>
      <c r="BK249" s="156">
        <f t="shared" si="49"/>
        <v>0</v>
      </c>
      <c r="BL249" s="14" t="s">
        <v>182</v>
      </c>
      <c r="BM249" s="155" t="s">
        <v>745</v>
      </c>
    </row>
    <row r="250" spans="1:65" s="2" customFormat="1" ht="16.5" customHeight="1">
      <c r="A250" s="26"/>
      <c r="B250" s="144"/>
      <c r="C250" s="161" t="s">
        <v>1284</v>
      </c>
      <c r="D250" s="161" t="s">
        <v>311</v>
      </c>
      <c r="E250" s="162" t="s">
        <v>1285</v>
      </c>
      <c r="F250" s="163" t="s">
        <v>1286</v>
      </c>
      <c r="G250" s="164" t="s">
        <v>217</v>
      </c>
      <c r="H250" s="165">
        <v>4</v>
      </c>
      <c r="I250" s="165"/>
      <c r="J250" s="165">
        <f t="shared" si="40"/>
        <v>0</v>
      </c>
      <c r="K250" s="166"/>
      <c r="L250" s="167"/>
      <c r="M250" s="168" t="s">
        <v>1</v>
      </c>
      <c r="N250" s="169" t="s">
        <v>35</v>
      </c>
      <c r="O250" s="153">
        <v>0</v>
      </c>
      <c r="P250" s="153">
        <f t="shared" si="41"/>
        <v>0</v>
      </c>
      <c r="Q250" s="153">
        <v>0</v>
      </c>
      <c r="R250" s="153">
        <f t="shared" si="42"/>
        <v>0</v>
      </c>
      <c r="S250" s="153">
        <v>0</v>
      </c>
      <c r="T250" s="154">
        <f t="shared" si="4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5" t="s">
        <v>248</v>
      </c>
      <c r="AT250" s="155" t="s">
        <v>311</v>
      </c>
      <c r="AU250" s="155" t="s">
        <v>133</v>
      </c>
      <c r="AY250" s="14" t="s">
        <v>125</v>
      </c>
      <c r="BE250" s="156">
        <f t="shared" si="44"/>
        <v>0</v>
      </c>
      <c r="BF250" s="156">
        <f t="shared" si="45"/>
        <v>0</v>
      </c>
      <c r="BG250" s="156">
        <f t="shared" si="46"/>
        <v>0</v>
      </c>
      <c r="BH250" s="156">
        <f t="shared" si="47"/>
        <v>0</v>
      </c>
      <c r="BI250" s="156">
        <f t="shared" si="48"/>
        <v>0</v>
      </c>
      <c r="BJ250" s="14" t="s">
        <v>133</v>
      </c>
      <c r="BK250" s="156">
        <f t="shared" si="49"/>
        <v>0</v>
      </c>
      <c r="BL250" s="14" t="s">
        <v>182</v>
      </c>
      <c r="BM250" s="155" t="s">
        <v>752</v>
      </c>
    </row>
    <row r="251" spans="1:65" s="2" customFormat="1" ht="16.5" customHeight="1">
      <c r="A251" s="26"/>
      <c r="B251" s="144"/>
      <c r="C251" s="161" t="s">
        <v>1287</v>
      </c>
      <c r="D251" s="161" t="s">
        <v>311</v>
      </c>
      <c r="E251" s="162" t="s">
        <v>1288</v>
      </c>
      <c r="F251" s="163" t="s">
        <v>1289</v>
      </c>
      <c r="G251" s="164" t="s">
        <v>217</v>
      </c>
      <c r="H251" s="165">
        <v>1</v>
      </c>
      <c r="I251" s="165"/>
      <c r="J251" s="165">
        <f t="shared" si="40"/>
        <v>0</v>
      </c>
      <c r="K251" s="166"/>
      <c r="L251" s="167"/>
      <c r="M251" s="168" t="s">
        <v>1</v>
      </c>
      <c r="N251" s="169" t="s">
        <v>35</v>
      </c>
      <c r="O251" s="153">
        <v>0</v>
      </c>
      <c r="P251" s="153">
        <f t="shared" si="41"/>
        <v>0</v>
      </c>
      <c r="Q251" s="153">
        <v>0</v>
      </c>
      <c r="R251" s="153">
        <f t="shared" si="42"/>
        <v>0</v>
      </c>
      <c r="S251" s="153">
        <v>0</v>
      </c>
      <c r="T251" s="154">
        <f t="shared" si="4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5" t="s">
        <v>248</v>
      </c>
      <c r="AT251" s="155" t="s">
        <v>311</v>
      </c>
      <c r="AU251" s="155" t="s">
        <v>133</v>
      </c>
      <c r="AY251" s="14" t="s">
        <v>125</v>
      </c>
      <c r="BE251" s="156">
        <f t="shared" si="44"/>
        <v>0</v>
      </c>
      <c r="BF251" s="156">
        <f t="shared" si="45"/>
        <v>0</v>
      </c>
      <c r="BG251" s="156">
        <f t="shared" si="46"/>
        <v>0</v>
      </c>
      <c r="BH251" s="156">
        <f t="shared" si="47"/>
        <v>0</v>
      </c>
      <c r="BI251" s="156">
        <f t="shared" si="48"/>
        <v>0</v>
      </c>
      <c r="BJ251" s="14" t="s">
        <v>133</v>
      </c>
      <c r="BK251" s="156">
        <f t="shared" si="49"/>
        <v>0</v>
      </c>
      <c r="BL251" s="14" t="s">
        <v>182</v>
      </c>
      <c r="BM251" s="155" t="s">
        <v>759</v>
      </c>
    </row>
    <row r="252" spans="1:65" s="2" customFormat="1" ht="16.5" customHeight="1">
      <c r="A252" s="26"/>
      <c r="B252" s="144"/>
      <c r="C252" s="161" t="s">
        <v>1290</v>
      </c>
      <c r="D252" s="161" t="s">
        <v>311</v>
      </c>
      <c r="E252" s="162" t="s">
        <v>1291</v>
      </c>
      <c r="F252" s="163" t="s">
        <v>1292</v>
      </c>
      <c r="G252" s="164" t="s">
        <v>217</v>
      </c>
      <c r="H252" s="165">
        <v>8</v>
      </c>
      <c r="I252" s="165"/>
      <c r="J252" s="165">
        <f t="shared" si="40"/>
        <v>0</v>
      </c>
      <c r="K252" s="166"/>
      <c r="L252" s="167"/>
      <c r="M252" s="168" t="s">
        <v>1</v>
      </c>
      <c r="N252" s="169" t="s">
        <v>35</v>
      </c>
      <c r="O252" s="153">
        <v>0</v>
      </c>
      <c r="P252" s="153">
        <f t="shared" si="41"/>
        <v>0</v>
      </c>
      <c r="Q252" s="153">
        <v>0</v>
      </c>
      <c r="R252" s="153">
        <f t="shared" si="42"/>
        <v>0</v>
      </c>
      <c r="S252" s="153">
        <v>0</v>
      </c>
      <c r="T252" s="154">
        <f t="shared" si="4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5" t="s">
        <v>248</v>
      </c>
      <c r="AT252" s="155" t="s">
        <v>311</v>
      </c>
      <c r="AU252" s="155" t="s">
        <v>133</v>
      </c>
      <c r="AY252" s="14" t="s">
        <v>125</v>
      </c>
      <c r="BE252" s="156">
        <f t="shared" si="44"/>
        <v>0</v>
      </c>
      <c r="BF252" s="156">
        <f t="shared" si="45"/>
        <v>0</v>
      </c>
      <c r="BG252" s="156">
        <f t="shared" si="46"/>
        <v>0</v>
      </c>
      <c r="BH252" s="156">
        <f t="shared" si="47"/>
        <v>0</v>
      </c>
      <c r="BI252" s="156">
        <f t="shared" si="48"/>
        <v>0</v>
      </c>
      <c r="BJ252" s="14" t="s">
        <v>133</v>
      </c>
      <c r="BK252" s="156">
        <f t="shared" si="49"/>
        <v>0</v>
      </c>
      <c r="BL252" s="14" t="s">
        <v>182</v>
      </c>
      <c r="BM252" s="155" t="s">
        <v>767</v>
      </c>
    </row>
    <row r="253" spans="1:65" s="2" customFormat="1" ht="16.5" customHeight="1">
      <c r="A253" s="26"/>
      <c r="B253" s="144"/>
      <c r="C253" s="161" t="s">
        <v>1293</v>
      </c>
      <c r="D253" s="161" t="s">
        <v>311</v>
      </c>
      <c r="E253" s="162" t="s">
        <v>1294</v>
      </c>
      <c r="F253" s="163" t="s">
        <v>1295</v>
      </c>
      <c r="G253" s="164" t="s">
        <v>217</v>
      </c>
      <c r="H253" s="165">
        <v>4</v>
      </c>
      <c r="I253" s="165"/>
      <c r="J253" s="165">
        <f t="shared" si="40"/>
        <v>0</v>
      </c>
      <c r="K253" s="166"/>
      <c r="L253" s="167"/>
      <c r="M253" s="168" t="s">
        <v>1</v>
      </c>
      <c r="N253" s="169" t="s">
        <v>35</v>
      </c>
      <c r="O253" s="153">
        <v>0</v>
      </c>
      <c r="P253" s="153">
        <f t="shared" si="41"/>
        <v>0</v>
      </c>
      <c r="Q253" s="153">
        <v>0</v>
      </c>
      <c r="R253" s="153">
        <f t="shared" si="42"/>
        <v>0</v>
      </c>
      <c r="S253" s="153">
        <v>0</v>
      </c>
      <c r="T253" s="154">
        <f t="shared" si="4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5" t="s">
        <v>248</v>
      </c>
      <c r="AT253" s="155" t="s">
        <v>311</v>
      </c>
      <c r="AU253" s="155" t="s">
        <v>133</v>
      </c>
      <c r="AY253" s="14" t="s">
        <v>125</v>
      </c>
      <c r="BE253" s="156">
        <f t="shared" si="44"/>
        <v>0</v>
      </c>
      <c r="BF253" s="156">
        <f t="shared" si="45"/>
        <v>0</v>
      </c>
      <c r="BG253" s="156">
        <f t="shared" si="46"/>
        <v>0</v>
      </c>
      <c r="BH253" s="156">
        <f t="shared" si="47"/>
        <v>0</v>
      </c>
      <c r="BI253" s="156">
        <f t="shared" si="48"/>
        <v>0</v>
      </c>
      <c r="BJ253" s="14" t="s">
        <v>133</v>
      </c>
      <c r="BK253" s="156">
        <f t="shared" si="49"/>
        <v>0</v>
      </c>
      <c r="BL253" s="14" t="s">
        <v>182</v>
      </c>
      <c r="BM253" s="155" t="s">
        <v>775</v>
      </c>
    </row>
    <row r="254" spans="1:65" s="2" customFormat="1" ht="16.5" customHeight="1">
      <c r="A254" s="26"/>
      <c r="B254" s="144"/>
      <c r="C254" s="161" t="s">
        <v>1296</v>
      </c>
      <c r="D254" s="161" t="s">
        <v>311</v>
      </c>
      <c r="E254" s="162" t="s">
        <v>1297</v>
      </c>
      <c r="F254" s="163" t="s">
        <v>1298</v>
      </c>
      <c r="G254" s="164" t="s">
        <v>217</v>
      </c>
      <c r="H254" s="165">
        <v>6</v>
      </c>
      <c r="I254" s="165"/>
      <c r="J254" s="165">
        <f t="shared" si="40"/>
        <v>0</v>
      </c>
      <c r="K254" s="166"/>
      <c r="L254" s="167"/>
      <c r="M254" s="168" t="s">
        <v>1</v>
      </c>
      <c r="N254" s="169" t="s">
        <v>35</v>
      </c>
      <c r="O254" s="153">
        <v>0</v>
      </c>
      <c r="P254" s="153">
        <f t="shared" si="41"/>
        <v>0</v>
      </c>
      <c r="Q254" s="153">
        <v>0</v>
      </c>
      <c r="R254" s="153">
        <f t="shared" si="42"/>
        <v>0</v>
      </c>
      <c r="S254" s="153">
        <v>0</v>
      </c>
      <c r="T254" s="154">
        <f t="shared" si="4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5" t="s">
        <v>248</v>
      </c>
      <c r="AT254" s="155" t="s">
        <v>311</v>
      </c>
      <c r="AU254" s="155" t="s">
        <v>133</v>
      </c>
      <c r="AY254" s="14" t="s">
        <v>125</v>
      </c>
      <c r="BE254" s="156">
        <f t="shared" si="44"/>
        <v>0</v>
      </c>
      <c r="BF254" s="156">
        <f t="shared" si="45"/>
        <v>0</v>
      </c>
      <c r="BG254" s="156">
        <f t="shared" si="46"/>
        <v>0</v>
      </c>
      <c r="BH254" s="156">
        <f t="shared" si="47"/>
        <v>0</v>
      </c>
      <c r="BI254" s="156">
        <f t="shared" si="48"/>
        <v>0</v>
      </c>
      <c r="BJ254" s="14" t="s">
        <v>133</v>
      </c>
      <c r="BK254" s="156">
        <f t="shared" si="49"/>
        <v>0</v>
      </c>
      <c r="BL254" s="14" t="s">
        <v>182</v>
      </c>
      <c r="BM254" s="155" t="s">
        <v>791</v>
      </c>
    </row>
    <row r="255" spans="1:65" s="2" customFormat="1" ht="16.5" customHeight="1">
      <c r="A255" s="26"/>
      <c r="B255" s="144"/>
      <c r="C255" s="161" t="s">
        <v>1299</v>
      </c>
      <c r="D255" s="161" t="s">
        <v>311</v>
      </c>
      <c r="E255" s="162" t="s">
        <v>1300</v>
      </c>
      <c r="F255" s="163" t="s">
        <v>1301</v>
      </c>
      <c r="G255" s="164" t="s">
        <v>217</v>
      </c>
      <c r="H255" s="165">
        <v>22</v>
      </c>
      <c r="I255" s="165"/>
      <c r="J255" s="165">
        <f t="shared" si="40"/>
        <v>0</v>
      </c>
      <c r="K255" s="166"/>
      <c r="L255" s="167"/>
      <c r="M255" s="168" t="s">
        <v>1</v>
      </c>
      <c r="N255" s="169" t="s">
        <v>35</v>
      </c>
      <c r="O255" s="153">
        <v>0</v>
      </c>
      <c r="P255" s="153">
        <f t="shared" si="41"/>
        <v>0</v>
      </c>
      <c r="Q255" s="153">
        <v>0</v>
      </c>
      <c r="R255" s="153">
        <f t="shared" si="42"/>
        <v>0</v>
      </c>
      <c r="S255" s="153">
        <v>0</v>
      </c>
      <c r="T255" s="154">
        <f t="shared" si="4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5" t="s">
        <v>248</v>
      </c>
      <c r="AT255" s="155" t="s">
        <v>311</v>
      </c>
      <c r="AU255" s="155" t="s">
        <v>133</v>
      </c>
      <c r="AY255" s="14" t="s">
        <v>125</v>
      </c>
      <c r="BE255" s="156">
        <f t="shared" si="44"/>
        <v>0</v>
      </c>
      <c r="BF255" s="156">
        <f t="shared" si="45"/>
        <v>0</v>
      </c>
      <c r="BG255" s="156">
        <f t="shared" si="46"/>
        <v>0</v>
      </c>
      <c r="BH255" s="156">
        <f t="shared" si="47"/>
        <v>0</v>
      </c>
      <c r="BI255" s="156">
        <f t="shared" si="48"/>
        <v>0</v>
      </c>
      <c r="BJ255" s="14" t="s">
        <v>133</v>
      </c>
      <c r="BK255" s="156">
        <f t="shared" si="49"/>
        <v>0</v>
      </c>
      <c r="BL255" s="14" t="s">
        <v>182</v>
      </c>
      <c r="BM255" s="155" t="s">
        <v>783</v>
      </c>
    </row>
    <row r="256" spans="1:65" s="2" customFormat="1" ht="16.5" customHeight="1">
      <c r="A256" s="26"/>
      <c r="B256" s="144"/>
      <c r="C256" s="161" t="s">
        <v>1302</v>
      </c>
      <c r="D256" s="161" t="s">
        <v>311</v>
      </c>
      <c r="E256" s="162" t="s">
        <v>1303</v>
      </c>
      <c r="F256" s="163" t="s">
        <v>1304</v>
      </c>
      <c r="G256" s="164" t="s">
        <v>217</v>
      </c>
      <c r="H256" s="165">
        <v>4</v>
      </c>
      <c r="I256" s="165"/>
      <c r="J256" s="165">
        <f t="shared" si="40"/>
        <v>0</v>
      </c>
      <c r="K256" s="166"/>
      <c r="L256" s="167"/>
      <c r="M256" s="168" t="s">
        <v>1</v>
      </c>
      <c r="N256" s="169" t="s">
        <v>35</v>
      </c>
      <c r="O256" s="153">
        <v>0</v>
      </c>
      <c r="P256" s="153">
        <f t="shared" si="41"/>
        <v>0</v>
      </c>
      <c r="Q256" s="153">
        <v>0</v>
      </c>
      <c r="R256" s="153">
        <f t="shared" si="42"/>
        <v>0</v>
      </c>
      <c r="S256" s="153">
        <v>0</v>
      </c>
      <c r="T256" s="154">
        <f t="shared" si="4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5" t="s">
        <v>248</v>
      </c>
      <c r="AT256" s="155" t="s">
        <v>311</v>
      </c>
      <c r="AU256" s="155" t="s">
        <v>133</v>
      </c>
      <c r="AY256" s="14" t="s">
        <v>125</v>
      </c>
      <c r="BE256" s="156">
        <f t="shared" si="44"/>
        <v>0</v>
      </c>
      <c r="BF256" s="156">
        <f t="shared" si="45"/>
        <v>0</v>
      </c>
      <c r="BG256" s="156">
        <f t="shared" si="46"/>
        <v>0</v>
      </c>
      <c r="BH256" s="156">
        <f t="shared" si="47"/>
        <v>0</v>
      </c>
      <c r="BI256" s="156">
        <f t="shared" si="48"/>
        <v>0</v>
      </c>
      <c r="BJ256" s="14" t="s">
        <v>133</v>
      </c>
      <c r="BK256" s="156">
        <f t="shared" si="49"/>
        <v>0</v>
      </c>
      <c r="BL256" s="14" t="s">
        <v>182</v>
      </c>
      <c r="BM256" s="155" t="s">
        <v>801</v>
      </c>
    </row>
    <row r="257" spans="1:65" s="2" customFormat="1" ht="16.5" customHeight="1">
      <c r="A257" s="26"/>
      <c r="B257" s="144"/>
      <c r="C257" s="161" t="s">
        <v>1305</v>
      </c>
      <c r="D257" s="161" t="s">
        <v>311</v>
      </c>
      <c r="E257" s="162" t="s">
        <v>1306</v>
      </c>
      <c r="F257" s="163" t="s">
        <v>1307</v>
      </c>
      <c r="G257" s="164" t="s">
        <v>217</v>
      </c>
      <c r="H257" s="165">
        <v>2</v>
      </c>
      <c r="I257" s="165"/>
      <c r="J257" s="165">
        <f t="shared" si="40"/>
        <v>0</v>
      </c>
      <c r="K257" s="166"/>
      <c r="L257" s="167"/>
      <c r="M257" s="168" t="s">
        <v>1</v>
      </c>
      <c r="N257" s="169" t="s">
        <v>35</v>
      </c>
      <c r="O257" s="153">
        <v>0</v>
      </c>
      <c r="P257" s="153">
        <f t="shared" si="41"/>
        <v>0</v>
      </c>
      <c r="Q257" s="153">
        <v>0</v>
      </c>
      <c r="R257" s="153">
        <f t="shared" si="42"/>
        <v>0</v>
      </c>
      <c r="S257" s="153">
        <v>0</v>
      </c>
      <c r="T257" s="154">
        <f t="shared" si="4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5" t="s">
        <v>248</v>
      </c>
      <c r="AT257" s="155" t="s">
        <v>311</v>
      </c>
      <c r="AU257" s="155" t="s">
        <v>133</v>
      </c>
      <c r="AY257" s="14" t="s">
        <v>125</v>
      </c>
      <c r="BE257" s="156">
        <f t="shared" si="44"/>
        <v>0</v>
      </c>
      <c r="BF257" s="156">
        <f t="shared" si="45"/>
        <v>0</v>
      </c>
      <c r="BG257" s="156">
        <f t="shared" si="46"/>
        <v>0</v>
      </c>
      <c r="BH257" s="156">
        <f t="shared" si="47"/>
        <v>0</v>
      </c>
      <c r="BI257" s="156">
        <f t="shared" si="48"/>
        <v>0</v>
      </c>
      <c r="BJ257" s="14" t="s">
        <v>133</v>
      </c>
      <c r="BK257" s="156">
        <f t="shared" si="49"/>
        <v>0</v>
      </c>
      <c r="BL257" s="14" t="s">
        <v>182</v>
      </c>
      <c r="BM257" s="155" t="s">
        <v>809</v>
      </c>
    </row>
    <row r="258" spans="1:65" s="2" customFormat="1" ht="16.5" customHeight="1">
      <c r="A258" s="26"/>
      <c r="B258" s="144"/>
      <c r="C258" s="161" t="s">
        <v>1308</v>
      </c>
      <c r="D258" s="161" t="s">
        <v>311</v>
      </c>
      <c r="E258" s="162" t="s">
        <v>1309</v>
      </c>
      <c r="F258" s="163" t="s">
        <v>1310</v>
      </c>
      <c r="G258" s="164" t="s">
        <v>217</v>
      </c>
      <c r="H258" s="165">
        <v>2</v>
      </c>
      <c r="I258" s="165"/>
      <c r="J258" s="165">
        <f t="shared" si="40"/>
        <v>0</v>
      </c>
      <c r="K258" s="166"/>
      <c r="L258" s="167"/>
      <c r="M258" s="168" t="s">
        <v>1</v>
      </c>
      <c r="N258" s="169" t="s">
        <v>35</v>
      </c>
      <c r="O258" s="153">
        <v>0</v>
      </c>
      <c r="P258" s="153">
        <f t="shared" si="41"/>
        <v>0</v>
      </c>
      <c r="Q258" s="153">
        <v>0</v>
      </c>
      <c r="R258" s="153">
        <f t="shared" si="42"/>
        <v>0</v>
      </c>
      <c r="S258" s="153">
        <v>0</v>
      </c>
      <c r="T258" s="154">
        <f t="shared" si="4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5" t="s">
        <v>248</v>
      </c>
      <c r="AT258" s="155" t="s">
        <v>311</v>
      </c>
      <c r="AU258" s="155" t="s">
        <v>133</v>
      </c>
      <c r="AY258" s="14" t="s">
        <v>125</v>
      </c>
      <c r="BE258" s="156">
        <f t="shared" si="44"/>
        <v>0</v>
      </c>
      <c r="BF258" s="156">
        <f t="shared" si="45"/>
        <v>0</v>
      </c>
      <c r="BG258" s="156">
        <f t="shared" si="46"/>
        <v>0</v>
      </c>
      <c r="BH258" s="156">
        <f t="shared" si="47"/>
        <v>0</v>
      </c>
      <c r="BI258" s="156">
        <f t="shared" si="48"/>
        <v>0</v>
      </c>
      <c r="BJ258" s="14" t="s">
        <v>133</v>
      </c>
      <c r="BK258" s="156">
        <f t="shared" si="49"/>
        <v>0</v>
      </c>
      <c r="BL258" s="14" t="s">
        <v>182</v>
      </c>
      <c r="BM258" s="155" t="s">
        <v>817</v>
      </c>
    </row>
    <row r="259" spans="1:65" s="2" customFormat="1" ht="16.5" customHeight="1">
      <c r="A259" s="26"/>
      <c r="B259" s="144"/>
      <c r="C259" s="161" t="s">
        <v>1311</v>
      </c>
      <c r="D259" s="161" t="s">
        <v>311</v>
      </c>
      <c r="E259" s="162" t="s">
        <v>1312</v>
      </c>
      <c r="F259" s="163" t="s">
        <v>1313</v>
      </c>
      <c r="G259" s="164" t="s">
        <v>217</v>
      </c>
      <c r="H259" s="165">
        <v>2</v>
      </c>
      <c r="I259" s="165"/>
      <c r="J259" s="165">
        <f t="shared" si="40"/>
        <v>0</v>
      </c>
      <c r="K259" s="166"/>
      <c r="L259" s="167"/>
      <c r="M259" s="168" t="s">
        <v>1</v>
      </c>
      <c r="N259" s="169" t="s">
        <v>35</v>
      </c>
      <c r="O259" s="153">
        <v>0</v>
      </c>
      <c r="P259" s="153">
        <f t="shared" si="41"/>
        <v>0</v>
      </c>
      <c r="Q259" s="153">
        <v>0</v>
      </c>
      <c r="R259" s="153">
        <f t="shared" si="42"/>
        <v>0</v>
      </c>
      <c r="S259" s="153">
        <v>0</v>
      </c>
      <c r="T259" s="154">
        <f t="shared" si="4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5" t="s">
        <v>248</v>
      </c>
      <c r="AT259" s="155" t="s">
        <v>311</v>
      </c>
      <c r="AU259" s="155" t="s">
        <v>133</v>
      </c>
      <c r="AY259" s="14" t="s">
        <v>125</v>
      </c>
      <c r="BE259" s="156">
        <f t="shared" si="44"/>
        <v>0</v>
      </c>
      <c r="BF259" s="156">
        <f t="shared" si="45"/>
        <v>0</v>
      </c>
      <c r="BG259" s="156">
        <f t="shared" si="46"/>
        <v>0</v>
      </c>
      <c r="BH259" s="156">
        <f t="shared" si="47"/>
        <v>0</v>
      </c>
      <c r="BI259" s="156">
        <f t="shared" si="48"/>
        <v>0</v>
      </c>
      <c r="BJ259" s="14" t="s">
        <v>133</v>
      </c>
      <c r="BK259" s="156">
        <f t="shared" si="49"/>
        <v>0</v>
      </c>
      <c r="BL259" s="14" t="s">
        <v>182</v>
      </c>
      <c r="BM259" s="155" t="s">
        <v>825</v>
      </c>
    </row>
    <row r="260" spans="1:65" s="2" customFormat="1" ht="16.5" customHeight="1">
      <c r="A260" s="26"/>
      <c r="B260" s="144"/>
      <c r="C260" s="161" t="s">
        <v>1314</v>
      </c>
      <c r="D260" s="161" t="s">
        <v>311</v>
      </c>
      <c r="E260" s="162" t="s">
        <v>1315</v>
      </c>
      <c r="F260" s="163" t="s">
        <v>1316</v>
      </c>
      <c r="G260" s="164" t="s">
        <v>217</v>
      </c>
      <c r="H260" s="165">
        <v>7</v>
      </c>
      <c r="I260" s="165"/>
      <c r="J260" s="165">
        <f t="shared" si="40"/>
        <v>0</v>
      </c>
      <c r="K260" s="166"/>
      <c r="L260" s="167"/>
      <c r="M260" s="168" t="s">
        <v>1</v>
      </c>
      <c r="N260" s="169" t="s">
        <v>35</v>
      </c>
      <c r="O260" s="153">
        <v>0</v>
      </c>
      <c r="P260" s="153">
        <f t="shared" si="41"/>
        <v>0</v>
      </c>
      <c r="Q260" s="153">
        <v>0</v>
      </c>
      <c r="R260" s="153">
        <f t="shared" si="42"/>
        <v>0</v>
      </c>
      <c r="S260" s="153">
        <v>0</v>
      </c>
      <c r="T260" s="154">
        <f t="shared" si="4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5" t="s">
        <v>248</v>
      </c>
      <c r="AT260" s="155" t="s">
        <v>311</v>
      </c>
      <c r="AU260" s="155" t="s">
        <v>133</v>
      </c>
      <c r="AY260" s="14" t="s">
        <v>125</v>
      </c>
      <c r="BE260" s="156">
        <f t="shared" si="44"/>
        <v>0</v>
      </c>
      <c r="BF260" s="156">
        <f t="shared" si="45"/>
        <v>0</v>
      </c>
      <c r="BG260" s="156">
        <f t="shared" si="46"/>
        <v>0</v>
      </c>
      <c r="BH260" s="156">
        <f t="shared" si="47"/>
        <v>0</v>
      </c>
      <c r="BI260" s="156">
        <f t="shared" si="48"/>
        <v>0</v>
      </c>
      <c r="BJ260" s="14" t="s">
        <v>133</v>
      </c>
      <c r="BK260" s="156">
        <f t="shared" si="49"/>
        <v>0</v>
      </c>
      <c r="BL260" s="14" t="s">
        <v>182</v>
      </c>
      <c r="BM260" s="155" t="s">
        <v>833</v>
      </c>
    </row>
    <row r="261" spans="1:65" s="2" customFormat="1" ht="16.5" customHeight="1">
      <c r="A261" s="26"/>
      <c r="B261" s="144"/>
      <c r="C261" s="161" t="s">
        <v>1317</v>
      </c>
      <c r="D261" s="161" t="s">
        <v>311</v>
      </c>
      <c r="E261" s="162" t="s">
        <v>1318</v>
      </c>
      <c r="F261" s="163" t="s">
        <v>1319</v>
      </c>
      <c r="G261" s="164" t="s">
        <v>217</v>
      </c>
      <c r="H261" s="165">
        <v>2</v>
      </c>
      <c r="I261" s="165"/>
      <c r="J261" s="165">
        <f t="shared" ref="J261:J282" si="50">ROUND(I261*H261,2)</f>
        <v>0</v>
      </c>
      <c r="K261" s="166"/>
      <c r="L261" s="167"/>
      <c r="M261" s="168" t="s">
        <v>1</v>
      </c>
      <c r="N261" s="169" t="s">
        <v>35</v>
      </c>
      <c r="O261" s="153">
        <v>0</v>
      </c>
      <c r="P261" s="153">
        <f t="shared" ref="P261:P282" si="51">O261*H261</f>
        <v>0</v>
      </c>
      <c r="Q261" s="153">
        <v>0</v>
      </c>
      <c r="R261" s="153">
        <f t="shared" ref="R261:R282" si="52">Q261*H261</f>
        <v>0</v>
      </c>
      <c r="S261" s="153">
        <v>0</v>
      </c>
      <c r="T261" s="154">
        <f t="shared" ref="T261:T282" si="53">S261*H261</f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5" t="s">
        <v>248</v>
      </c>
      <c r="AT261" s="155" t="s">
        <v>311</v>
      </c>
      <c r="AU261" s="155" t="s">
        <v>133</v>
      </c>
      <c r="AY261" s="14" t="s">
        <v>125</v>
      </c>
      <c r="BE261" s="156">
        <f t="shared" ref="BE261:BE282" si="54">IF(N261="základná",J261,0)</f>
        <v>0</v>
      </c>
      <c r="BF261" s="156">
        <f t="shared" ref="BF261:BF282" si="55">IF(N261="znížená",J261,0)</f>
        <v>0</v>
      </c>
      <c r="BG261" s="156">
        <f t="shared" ref="BG261:BG282" si="56">IF(N261="zákl. prenesená",J261,0)</f>
        <v>0</v>
      </c>
      <c r="BH261" s="156">
        <f t="shared" ref="BH261:BH282" si="57">IF(N261="zníž. prenesená",J261,0)</f>
        <v>0</v>
      </c>
      <c r="BI261" s="156">
        <f t="shared" ref="BI261:BI282" si="58">IF(N261="nulová",J261,0)</f>
        <v>0</v>
      </c>
      <c r="BJ261" s="14" t="s">
        <v>133</v>
      </c>
      <c r="BK261" s="156">
        <f t="shared" ref="BK261:BK282" si="59">ROUND(I261*H261,2)</f>
        <v>0</v>
      </c>
      <c r="BL261" s="14" t="s">
        <v>182</v>
      </c>
      <c r="BM261" s="155" t="s">
        <v>841</v>
      </c>
    </row>
    <row r="262" spans="1:65" s="2" customFormat="1" ht="16.5" customHeight="1">
      <c r="A262" s="26"/>
      <c r="B262" s="144"/>
      <c r="C262" s="161" t="s">
        <v>1320</v>
      </c>
      <c r="D262" s="161" t="s">
        <v>311</v>
      </c>
      <c r="E262" s="162" t="s">
        <v>1321</v>
      </c>
      <c r="F262" s="163" t="s">
        <v>1322</v>
      </c>
      <c r="G262" s="164" t="s">
        <v>217</v>
      </c>
      <c r="H262" s="165">
        <v>8</v>
      </c>
      <c r="I262" s="165"/>
      <c r="J262" s="165">
        <f t="shared" si="50"/>
        <v>0</v>
      </c>
      <c r="K262" s="166"/>
      <c r="L262" s="167"/>
      <c r="M262" s="168" t="s">
        <v>1</v>
      </c>
      <c r="N262" s="169" t="s">
        <v>35</v>
      </c>
      <c r="O262" s="153">
        <v>0</v>
      </c>
      <c r="P262" s="153">
        <f t="shared" si="51"/>
        <v>0</v>
      </c>
      <c r="Q262" s="153">
        <v>0</v>
      </c>
      <c r="R262" s="153">
        <f t="shared" si="52"/>
        <v>0</v>
      </c>
      <c r="S262" s="153">
        <v>0</v>
      </c>
      <c r="T262" s="154">
        <f t="shared" si="5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5" t="s">
        <v>248</v>
      </c>
      <c r="AT262" s="155" t="s">
        <v>311</v>
      </c>
      <c r="AU262" s="155" t="s">
        <v>133</v>
      </c>
      <c r="AY262" s="14" t="s">
        <v>125</v>
      </c>
      <c r="BE262" s="156">
        <f t="shared" si="54"/>
        <v>0</v>
      </c>
      <c r="BF262" s="156">
        <f t="shared" si="55"/>
        <v>0</v>
      </c>
      <c r="BG262" s="156">
        <f t="shared" si="56"/>
        <v>0</v>
      </c>
      <c r="BH262" s="156">
        <f t="shared" si="57"/>
        <v>0</v>
      </c>
      <c r="BI262" s="156">
        <f t="shared" si="58"/>
        <v>0</v>
      </c>
      <c r="BJ262" s="14" t="s">
        <v>133</v>
      </c>
      <c r="BK262" s="156">
        <f t="shared" si="59"/>
        <v>0</v>
      </c>
      <c r="BL262" s="14" t="s">
        <v>182</v>
      </c>
      <c r="BM262" s="155" t="s">
        <v>851</v>
      </c>
    </row>
    <row r="263" spans="1:65" s="2" customFormat="1" ht="16.5" customHeight="1">
      <c r="A263" s="26"/>
      <c r="B263" s="144"/>
      <c r="C263" s="161" t="s">
        <v>1323</v>
      </c>
      <c r="D263" s="161" t="s">
        <v>311</v>
      </c>
      <c r="E263" s="162" t="s">
        <v>1324</v>
      </c>
      <c r="F263" s="163" t="s">
        <v>1325</v>
      </c>
      <c r="G263" s="164" t="s">
        <v>217</v>
      </c>
      <c r="H263" s="165">
        <v>2</v>
      </c>
      <c r="I263" s="165"/>
      <c r="J263" s="165">
        <f t="shared" si="50"/>
        <v>0</v>
      </c>
      <c r="K263" s="166"/>
      <c r="L263" s="167"/>
      <c r="M263" s="168" t="s">
        <v>1</v>
      </c>
      <c r="N263" s="169" t="s">
        <v>35</v>
      </c>
      <c r="O263" s="153">
        <v>0</v>
      </c>
      <c r="P263" s="153">
        <f t="shared" si="51"/>
        <v>0</v>
      </c>
      <c r="Q263" s="153">
        <v>0</v>
      </c>
      <c r="R263" s="153">
        <f t="shared" si="52"/>
        <v>0</v>
      </c>
      <c r="S263" s="153">
        <v>0</v>
      </c>
      <c r="T263" s="154">
        <f t="shared" si="5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5" t="s">
        <v>248</v>
      </c>
      <c r="AT263" s="155" t="s">
        <v>311</v>
      </c>
      <c r="AU263" s="155" t="s">
        <v>133</v>
      </c>
      <c r="AY263" s="14" t="s">
        <v>125</v>
      </c>
      <c r="BE263" s="156">
        <f t="shared" si="54"/>
        <v>0</v>
      </c>
      <c r="BF263" s="156">
        <f t="shared" si="55"/>
        <v>0</v>
      </c>
      <c r="BG263" s="156">
        <f t="shared" si="56"/>
        <v>0</v>
      </c>
      <c r="BH263" s="156">
        <f t="shared" si="57"/>
        <v>0</v>
      </c>
      <c r="BI263" s="156">
        <f t="shared" si="58"/>
        <v>0</v>
      </c>
      <c r="BJ263" s="14" t="s">
        <v>133</v>
      </c>
      <c r="BK263" s="156">
        <f t="shared" si="59"/>
        <v>0</v>
      </c>
      <c r="BL263" s="14" t="s">
        <v>182</v>
      </c>
      <c r="BM263" s="155" t="s">
        <v>861</v>
      </c>
    </row>
    <row r="264" spans="1:65" s="2" customFormat="1" ht="16.5" customHeight="1">
      <c r="A264" s="26"/>
      <c r="B264" s="144"/>
      <c r="C264" s="161" t="s">
        <v>1326</v>
      </c>
      <c r="D264" s="161" t="s">
        <v>311</v>
      </c>
      <c r="E264" s="162" t="s">
        <v>1327</v>
      </c>
      <c r="F264" s="163" t="s">
        <v>1328</v>
      </c>
      <c r="G264" s="164" t="s">
        <v>217</v>
      </c>
      <c r="H264" s="165">
        <v>2</v>
      </c>
      <c r="I264" s="165"/>
      <c r="J264" s="165">
        <f t="shared" si="50"/>
        <v>0</v>
      </c>
      <c r="K264" s="166"/>
      <c r="L264" s="167"/>
      <c r="M264" s="168" t="s">
        <v>1</v>
      </c>
      <c r="N264" s="169" t="s">
        <v>35</v>
      </c>
      <c r="O264" s="153">
        <v>0</v>
      </c>
      <c r="P264" s="153">
        <f t="shared" si="51"/>
        <v>0</v>
      </c>
      <c r="Q264" s="153">
        <v>0</v>
      </c>
      <c r="R264" s="153">
        <f t="shared" si="52"/>
        <v>0</v>
      </c>
      <c r="S264" s="153">
        <v>0</v>
      </c>
      <c r="T264" s="154">
        <f t="shared" si="5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5" t="s">
        <v>248</v>
      </c>
      <c r="AT264" s="155" t="s">
        <v>311</v>
      </c>
      <c r="AU264" s="155" t="s">
        <v>133</v>
      </c>
      <c r="AY264" s="14" t="s">
        <v>125</v>
      </c>
      <c r="BE264" s="156">
        <f t="shared" si="54"/>
        <v>0</v>
      </c>
      <c r="BF264" s="156">
        <f t="shared" si="55"/>
        <v>0</v>
      </c>
      <c r="BG264" s="156">
        <f t="shared" si="56"/>
        <v>0</v>
      </c>
      <c r="BH264" s="156">
        <f t="shared" si="57"/>
        <v>0</v>
      </c>
      <c r="BI264" s="156">
        <f t="shared" si="58"/>
        <v>0</v>
      </c>
      <c r="BJ264" s="14" t="s">
        <v>133</v>
      </c>
      <c r="BK264" s="156">
        <f t="shared" si="59"/>
        <v>0</v>
      </c>
      <c r="BL264" s="14" t="s">
        <v>182</v>
      </c>
      <c r="BM264" s="155" t="s">
        <v>871</v>
      </c>
    </row>
    <row r="265" spans="1:65" s="2" customFormat="1" ht="16.5" customHeight="1">
      <c r="A265" s="26"/>
      <c r="B265" s="144"/>
      <c r="C265" s="161" t="s">
        <v>1329</v>
      </c>
      <c r="D265" s="161" t="s">
        <v>311</v>
      </c>
      <c r="E265" s="162" t="s">
        <v>1330</v>
      </c>
      <c r="F265" s="163" t="s">
        <v>1331</v>
      </c>
      <c r="G265" s="164" t="s">
        <v>217</v>
      </c>
      <c r="H265" s="165">
        <v>2</v>
      </c>
      <c r="I265" s="165"/>
      <c r="J265" s="165">
        <f t="shared" si="50"/>
        <v>0</v>
      </c>
      <c r="K265" s="166"/>
      <c r="L265" s="167"/>
      <c r="M265" s="168" t="s">
        <v>1</v>
      </c>
      <c r="N265" s="169" t="s">
        <v>35</v>
      </c>
      <c r="O265" s="153">
        <v>0</v>
      </c>
      <c r="P265" s="153">
        <f t="shared" si="51"/>
        <v>0</v>
      </c>
      <c r="Q265" s="153">
        <v>0</v>
      </c>
      <c r="R265" s="153">
        <f t="shared" si="52"/>
        <v>0</v>
      </c>
      <c r="S265" s="153">
        <v>0</v>
      </c>
      <c r="T265" s="154">
        <f t="shared" si="5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5" t="s">
        <v>248</v>
      </c>
      <c r="AT265" s="155" t="s">
        <v>311</v>
      </c>
      <c r="AU265" s="155" t="s">
        <v>133</v>
      </c>
      <c r="AY265" s="14" t="s">
        <v>125</v>
      </c>
      <c r="BE265" s="156">
        <f t="shared" si="54"/>
        <v>0</v>
      </c>
      <c r="BF265" s="156">
        <f t="shared" si="55"/>
        <v>0</v>
      </c>
      <c r="BG265" s="156">
        <f t="shared" si="56"/>
        <v>0</v>
      </c>
      <c r="BH265" s="156">
        <f t="shared" si="57"/>
        <v>0</v>
      </c>
      <c r="BI265" s="156">
        <f t="shared" si="58"/>
        <v>0</v>
      </c>
      <c r="BJ265" s="14" t="s">
        <v>133</v>
      </c>
      <c r="BK265" s="156">
        <f t="shared" si="59"/>
        <v>0</v>
      </c>
      <c r="BL265" s="14" t="s">
        <v>182</v>
      </c>
      <c r="BM265" s="155" t="s">
        <v>879</v>
      </c>
    </row>
    <row r="266" spans="1:65" s="2" customFormat="1" ht="16.5" customHeight="1">
      <c r="A266" s="26"/>
      <c r="B266" s="144"/>
      <c r="C266" s="161" t="s">
        <v>1332</v>
      </c>
      <c r="D266" s="161" t="s">
        <v>311</v>
      </c>
      <c r="E266" s="162" t="s">
        <v>1333</v>
      </c>
      <c r="F266" s="163" t="s">
        <v>1334</v>
      </c>
      <c r="G266" s="164" t="s">
        <v>217</v>
      </c>
      <c r="H266" s="165">
        <v>18</v>
      </c>
      <c r="I266" s="165"/>
      <c r="J266" s="165">
        <f t="shared" si="50"/>
        <v>0</v>
      </c>
      <c r="K266" s="166"/>
      <c r="L266" s="167"/>
      <c r="M266" s="168" t="s">
        <v>1</v>
      </c>
      <c r="N266" s="169" t="s">
        <v>35</v>
      </c>
      <c r="O266" s="153">
        <v>0</v>
      </c>
      <c r="P266" s="153">
        <f t="shared" si="51"/>
        <v>0</v>
      </c>
      <c r="Q266" s="153">
        <v>0</v>
      </c>
      <c r="R266" s="153">
        <f t="shared" si="52"/>
        <v>0</v>
      </c>
      <c r="S266" s="153">
        <v>0</v>
      </c>
      <c r="T266" s="154">
        <f t="shared" si="5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5" t="s">
        <v>248</v>
      </c>
      <c r="AT266" s="155" t="s">
        <v>311</v>
      </c>
      <c r="AU266" s="155" t="s">
        <v>133</v>
      </c>
      <c r="AY266" s="14" t="s">
        <v>125</v>
      </c>
      <c r="BE266" s="156">
        <f t="shared" si="54"/>
        <v>0</v>
      </c>
      <c r="BF266" s="156">
        <f t="shared" si="55"/>
        <v>0</v>
      </c>
      <c r="BG266" s="156">
        <f t="shared" si="56"/>
        <v>0</v>
      </c>
      <c r="BH266" s="156">
        <f t="shared" si="57"/>
        <v>0</v>
      </c>
      <c r="BI266" s="156">
        <f t="shared" si="58"/>
        <v>0</v>
      </c>
      <c r="BJ266" s="14" t="s">
        <v>133</v>
      </c>
      <c r="BK266" s="156">
        <f t="shared" si="59"/>
        <v>0</v>
      </c>
      <c r="BL266" s="14" t="s">
        <v>182</v>
      </c>
      <c r="BM266" s="155" t="s">
        <v>888</v>
      </c>
    </row>
    <row r="267" spans="1:65" s="2" customFormat="1" ht="16.5" customHeight="1">
      <c r="A267" s="26"/>
      <c r="B267" s="144"/>
      <c r="C267" s="161" t="s">
        <v>1335</v>
      </c>
      <c r="D267" s="161" t="s">
        <v>311</v>
      </c>
      <c r="E267" s="162" t="s">
        <v>1336</v>
      </c>
      <c r="F267" s="163" t="s">
        <v>1337</v>
      </c>
      <c r="G267" s="164" t="s">
        <v>217</v>
      </c>
      <c r="H267" s="165">
        <v>8</v>
      </c>
      <c r="I267" s="165"/>
      <c r="J267" s="165">
        <f t="shared" si="50"/>
        <v>0</v>
      </c>
      <c r="K267" s="166"/>
      <c r="L267" s="167"/>
      <c r="M267" s="168" t="s">
        <v>1</v>
      </c>
      <c r="N267" s="169" t="s">
        <v>35</v>
      </c>
      <c r="O267" s="153">
        <v>0</v>
      </c>
      <c r="P267" s="153">
        <f t="shared" si="51"/>
        <v>0</v>
      </c>
      <c r="Q267" s="153">
        <v>0</v>
      </c>
      <c r="R267" s="153">
        <f t="shared" si="52"/>
        <v>0</v>
      </c>
      <c r="S267" s="153">
        <v>0</v>
      </c>
      <c r="T267" s="154">
        <f t="shared" si="5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5" t="s">
        <v>248</v>
      </c>
      <c r="AT267" s="155" t="s">
        <v>311</v>
      </c>
      <c r="AU267" s="155" t="s">
        <v>133</v>
      </c>
      <c r="AY267" s="14" t="s">
        <v>125</v>
      </c>
      <c r="BE267" s="156">
        <f t="shared" si="54"/>
        <v>0</v>
      </c>
      <c r="BF267" s="156">
        <f t="shared" si="55"/>
        <v>0</v>
      </c>
      <c r="BG267" s="156">
        <f t="shared" si="56"/>
        <v>0</v>
      </c>
      <c r="BH267" s="156">
        <f t="shared" si="57"/>
        <v>0</v>
      </c>
      <c r="BI267" s="156">
        <f t="shared" si="58"/>
        <v>0</v>
      </c>
      <c r="BJ267" s="14" t="s">
        <v>133</v>
      </c>
      <c r="BK267" s="156">
        <f t="shared" si="59"/>
        <v>0</v>
      </c>
      <c r="BL267" s="14" t="s">
        <v>182</v>
      </c>
      <c r="BM267" s="155" t="s">
        <v>896</v>
      </c>
    </row>
    <row r="268" spans="1:65" s="2" customFormat="1" ht="16.5" customHeight="1">
      <c r="A268" s="26"/>
      <c r="B268" s="144"/>
      <c r="C268" s="161" t="s">
        <v>1338</v>
      </c>
      <c r="D268" s="161" t="s">
        <v>311</v>
      </c>
      <c r="E268" s="162" t="s">
        <v>1339</v>
      </c>
      <c r="F268" s="163" t="s">
        <v>1340</v>
      </c>
      <c r="G268" s="164" t="s">
        <v>217</v>
      </c>
      <c r="H268" s="165">
        <v>2</v>
      </c>
      <c r="I268" s="165"/>
      <c r="J268" s="165">
        <f t="shared" si="50"/>
        <v>0</v>
      </c>
      <c r="K268" s="166"/>
      <c r="L268" s="167"/>
      <c r="M268" s="168" t="s">
        <v>1</v>
      </c>
      <c r="N268" s="169" t="s">
        <v>35</v>
      </c>
      <c r="O268" s="153">
        <v>0</v>
      </c>
      <c r="P268" s="153">
        <f t="shared" si="51"/>
        <v>0</v>
      </c>
      <c r="Q268" s="153">
        <v>0</v>
      </c>
      <c r="R268" s="153">
        <f t="shared" si="52"/>
        <v>0</v>
      </c>
      <c r="S268" s="153">
        <v>0</v>
      </c>
      <c r="T268" s="154">
        <f t="shared" si="5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5" t="s">
        <v>248</v>
      </c>
      <c r="AT268" s="155" t="s">
        <v>311</v>
      </c>
      <c r="AU268" s="155" t="s">
        <v>133</v>
      </c>
      <c r="AY268" s="14" t="s">
        <v>125</v>
      </c>
      <c r="BE268" s="156">
        <f t="shared" si="54"/>
        <v>0</v>
      </c>
      <c r="BF268" s="156">
        <f t="shared" si="55"/>
        <v>0</v>
      </c>
      <c r="BG268" s="156">
        <f t="shared" si="56"/>
        <v>0</v>
      </c>
      <c r="BH268" s="156">
        <f t="shared" si="57"/>
        <v>0</v>
      </c>
      <c r="BI268" s="156">
        <f t="shared" si="58"/>
        <v>0</v>
      </c>
      <c r="BJ268" s="14" t="s">
        <v>133</v>
      </c>
      <c r="BK268" s="156">
        <f t="shared" si="59"/>
        <v>0</v>
      </c>
      <c r="BL268" s="14" t="s">
        <v>182</v>
      </c>
      <c r="BM268" s="155" t="s">
        <v>906</v>
      </c>
    </row>
    <row r="269" spans="1:65" s="2" customFormat="1" ht="16.5" customHeight="1">
      <c r="A269" s="26"/>
      <c r="B269" s="144"/>
      <c r="C269" s="161" t="s">
        <v>1341</v>
      </c>
      <c r="D269" s="161" t="s">
        <v>311</v>
      </c>
      <c r="E269" s="162" t="s">
        <v>1342</v>
      </c>
      <c r="F269" s="163" t="s">
        <v>1343</v>
      </c>
      <c r="G269" s="164" t="s">
        <v>217</v>
      </c>
      <c r="H269" s="165">
        <v>8</v>
      </c>
      <c r="I269" s="165"/>
      <c r="J269" s="165">
        <f t="shared" si="50"/>
        <v>0</v>
      </c>
      <c r="K269" s="166"/>
      <c r="L269" s="167"/>
      <c r="M269" s="168" t="s">
        <v>1</v>
      </c>
      <c r="N269" s="169" t="s">
        <v>35</v>
      </c>
      <c r="O269" s="153">
        <v>0</v>
      </c>
      <c r="P269" s="153">
        <f t="shared" si="51"/>
        <v>0</v>
      </c>
      <c r="Q269" s="153">
        <v>0</v>
      </c>
      <c r="R269" s="153">
        <f t="shared" si="52"/>
        <v>0</v>
      </c>
      <c r="S269" s="153">
        <v>0</v>
      </c>
      <c r="T269" s="154">
        <f t="shared" si="5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5" t="s">
        <v>248</v>
      </c>
      <c r="AT269" s="155" t="s">
        <v>311</v>
      </c>
      <c r="AU269" s="155" t="s">
        <v>133</v>
      </c>
      <c r="AY269" s="14" t="s">
        <v>125</v>
      </c>
      <c r="BE269" s="156">
        <f t="shared" si="54"/>
        <v>0</v>
      </c>
      <c r="BF269" s="156">
        <f t="shared" si="55"/>
        <v>0</v>
      </c>
      <c r="BG269" s="156">
        <f t="shared" si="56"/>
        <v>0</v>
      </c>
      <c r="BH269" s="156">
        <f t="shared" si="57"/>
        <v>0</v>
      </c>
      <c r="BI269" s="156">
        <f t="shared" si="58"/>
        <v>0</v>
      </c>
      <c r="BJ269" s="14" t="s">
        <v>133</v>
      </c>
      <c r="BK269" s="156">
        <f t="shared" si="59"/>
        <v>0</v>
      </c>
      <c r="BL269" s="14" t="s">
        <v>182</v>
      </c>
      <c r="BM269" s="155" t="s">
        <v>1278</v>
      </c>
    </row>
    <row r="270" spans="1:65" s="2" customFormat="1" ht="16.5" customHeight="1">
      <c r="A270" s="26"/>
      <c r="B270" s="144"/>
      <c r="C270" s="161" t="s">
        <v>1344</v>
      </c>
      <c r="D270" s="161" t="s">
        <v>311</v>
      </c>
      <c r="E270" s="162" t="s">
        <v>1345</v>
      </c>
      <c r="F270" s="163" t="s">
        <v>1346</v>
      </c>
      <c r="G270" s="164" t="s">
        <v>217</v>
      </c>
      <c r="H270" s="165">
        <v>3</v>
      </c>
      <c r="I270" s="165"/>
      <c r="J270" s="165">
        <f t="shared" si="50"/>
        <v>0</v>
      </c>
      <c r="K270" s="166"/>
      <c r="L270" s="167"/>
      <c r="M270" s="168" t="s">
        <v>1</v>
      </c>
      <c r="N270" s="169" t="s">
        <v>35</v>
      </c>
      <c r="O270" s="153">
        <v>0</v>
      </c>
      <c r="P270" s="153">
        <f t="shared" si="51"/>
        <v>0</v>
      </c>
      <c r="Q270" s="153">
        <v>0</v>
      </c>
      <c r="R270" s="153">
        <f t="shared" si="52"/>
        <v>0</v>
      </c>
      <c r="S270" s="153">
        <v>0</v>
      </c>
      <c r="T270" s="154">
        <f t="shared" si="5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5" t="s">
        <v>248</v>
      </c>
      <c r="AT270" s="155" t="s">
        <v>311</v>
      </c>
      <c r="AU270" s="155" t="s">
        <v>133</v>
      </c>
      <c r="AY270" s="14" t="s">
        <v>125</v>
      </c>
      <c r="BE270" s="156">
        <f t="shared" si="54"/>
        <v>0</v>
      </c>
      <c r="BF270" s="156">
        <f t="shared" si="55"/>
        <v>0</v>
      </c>
      <c r="BG270" s="156">
        <f t="shared" si="56"/>
        <v>0</v>
      </c>
      <c r="BH270" s="156">
        <f t="shared" si="57"/>
        <v>0</v>
      </c>
      <c r="BI270" s="156">
        <f t="shared" si="58"/>
        <v>0</v>
      </c>
      <c r="BJ270" s="14" t="s">
        <v>133</v>
      </c>
      <c r="BK270" s="156">
        <f t="shared" si="59"/>
        <v>0</v>
      </c>
      <c r="BL270" s="14" t="s">
        <v>182</v>
      </c>
      <c r="BM270" s="155" t="s">
        <v>1284</v>
      </c>
    </row>
    <row r="271" spans="1:65" s="2" customFormat="1" ht="16.5" customHeight="1">
      <c r="A271" s="26"/>
      <c r="B271" s="144"/>
      <c r="C271" s="161" t="s">
        <v>1347</v>
      </c>
      <c r="D271" s="161" t="s">
        <v>311</v>
      </c>
      <c r="E271" s="162" t="s">
        <v>1348</v>
      </c>
      <c r="F271" s="163" t="s">
        <v>1349</v>
      </c>
      <c r="G271" s="164" t="s">
        <v>217</v>
      </c>
      <c r="H271" s="165">
        <v>2</v>
      </c>
      <c r="I271" s="165"/>
      <c r="J271" s="165">
        <f t="shared" si="50"/>
        <v>0</v>
      </c>
      <c r="K271" s="166"/>
      <c r="L271" s="167"/>
      <c r="M271" s="168" t="s">
        <v>1</v>
      </c>
      <c r="N271" s="169" t="s">
        <v>35</v>
      </c>
      <c r="O271" s="153">
        <v>0</v>
      </c>
      <c r="P271" s="153">
        <f t="shared" si="51"/>
        <v>0</v>
      </c>
      <c r="Q271" s="153">
        <v>0</v>
      </c>
      <c r="R271" s="153">
        <f t="shared" si="52"/>
        <v>0</v>
      </c>
      <c r="S271" s="153">
        <v>0</v>
      </c>
      <c r="T271" s="154">
        <f t="shared" si="5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5" t="s">
        <v>248</v>
      </c>
      <c r="AT271" s="155" t="s">
        <v>311</v>
      </c>
      <c r="AU271" s="155" t="s">
        <v>133</v>
      </c>
      <c r="AY271" s="14" t="s">
        <v>125</v>
      </c>
      <c r="BE271" s="156">
        <f t="shared" si="54"/>
        <v>0</v>
      </c>
      <c r="BF271" s="156">
        <f t="shared" si="55"/>
        <v>0</v>
      </c>
      <c r="BG271" s="156">
        <f t="shared" si="56"/>
        <v>0</v>
      </c>
      <c r="BH271" s="156">
        <f t="shared" si="57"/>
        <v>0</v>
      </c>
      <c r="BI271" s="156">
        <f t="shared" si="58"/>
        <v>0</v>
      </c>
      <c r="BJ271" s="14" t="s">
        <v>133</v>
      </c>
      <c r="BK271" s="156">
        <f t="shared" si="59"/>
        <v>0</v>
      </c>
      <c r="BL271" s="14" t="s">
        <v>182</v>
      </c>
      <c r="BM271" s="155" t="s">
        <v>1290</v>
      </c>
    </row>
    <row r="272" spans="1:65" s="2" customFormat="1" ht="16.5" customHeight="1">
      <c r="A272" s="26"/>
      <c r="B272" s="144"/>
      <c r="C272" s="161" t="s">
        <v>1215</v>
      </c>
      <c r="D272" s="161" t="s">
        <v>311</v>
      </c>
      <c r="E272" s="162" t="s">
        <v>1350</v>
      </c>
      <c r="F272" s="163" t="s">
        <v>1351</v>
      </c>
      <c r="G272" s="164" t="s">
        <v>217</v>
      </c>
      <c r="H272" s="165">
        <v>4</v>
      </c>
      <c r="I272" s="165"/>
      <c r="J272" s="165">
        <f t="shared" si="50"/>
        <v>0</v>
      </c>
      <c r="K272" s="166"/>
      <c r="L272" s="167"/>
      <c r="M272" s="168" t="s">
        <v>1</v>
      </c>
      <c r="N272" s="169" t="s">
        <v>35</v>
      </c>
      <c r="O272" s="153">
        <v>0</v>
      </c>
      <c r="P272" s="153">
        <f t="shared" si="51"/>
        <v>0</v>
      </c>
      <c r="Q272" s="153">
        <v>0</v>
      </c>
      <c r="R272" s="153">
        <f t="shared" si="52"/>
        <v>0</v>
      </c>
      <c r="S272" s="153">
        <v>0</v>
      </c>
      <c r="T272" s="154">
        <f t="shared" si="5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5" t="s">
        <v>248</v>
      </c>
      <c r="AT272" s="155" t="s">
        <v>311</v>
      </c>
      <c r="AU272" s="155" t="s">
        <v>133</v>
      </c>
      <c r="AY272" s="14" t="s">
        <v>125</v>
      </c>
      <c r="BE272" s="156">
        <f t="shared" si="54"/>
        <v>0</v>
      </c>
      <c r="BF272" s="156">
        <f t="shared" si="55"/>
        <v>0</v>
      </c>
      <c r="BG272" s="156">
        <f t="shared" si="56"/>
        <v>0</v>
      </c>
      <c r="BH272" s="156">
        <f t="shared" si="57"/>
        <v>0</v>
      </c>
      <c r="BI272" s="156">
        <f t="shared" si="58"/>
        <v>0</v>
      </c>
      <c r="BJ272" s="14" t="s">
        <v>133</v>
      </c>
      <c r="BK272" s="156">
        <f t="shared" si="59"/>
        <v>0</v>
      </c>
      <c r="BL272" s="14" t="s">
        <v>182</v>
      </c>
      <c r="BM272" s="155" t="s">
        <v>1296</v>
      </c>
    </row>
    <row r="273" spans="1:65" s="2" customFormat="1" ht="16.5" customHeight="1">
      <c r="A273" s="26"/>
      <c r="B273" s="144"/>
      <c r="C273" s="161" t="s">
        <v>1352</v>
      </c>
      <c r="D273" s="161" t="s">
        <v>311</v>
      </c>
      <c r="E273" s="162" t="s">
        <v>1353</v>
      </c>
      <c r="F273" s="163" t="s">
        <v>1354</v>
      </c>
      <c r="G273" s="164" t="s">
        <v>217</v>
      </c>
      <c r="H273" s="165">
        <v>4</v>
      </c>
      <c r="I273" s="165"/>
      <c r="J273" s="165">
        <f t="shared" si="50"/>
        <v>0</v>
      </c>
      <c r="K273" s="166"/>
      <c r="L273" s="167"/>
      <c r="M273" s="168" t="s">
        <v>1</v>
      </c>
      <c r="N273" s="169" t="s">
        <v>35</v>
      </c>
      <c r="O273" s="153">
        <v>0</v>
      </c>
      <c r="P273" s="153">
        <f t="shared" si="51"/>
        <v>0</v>
      </c>
      <c r="Q273" s="153">
        <v>0</v>
      </c>
      <c r="R273" s="153">
        <f t="shared" si="52"/>
        <v>0</v>
      </c>
      <c r="S273" s="153">
        <v>0</v>
      </c>
      <c r="T273" s="154">
        <f t="shared" si="5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5" t="s">
        <v>248</v>
      </c>
      <c r="AT273" s="155" t="s">
        <v>311</v>
      </c>
      <c r="AU273" s="155" t="s">
        <v>133</v>
      </c>
      <c r="AY273" s="14" t="s">
        <v>125</v>
      </c>
      <c r="BE273" s="156">
        <f t="shared" si="54"/>
        <v>0</v>
      </c>
      <c r="BF273" s="156">
        <f t="shared" si="55"/>
        <v>0</v>
      </c>
      <c r="BG273" s="156">
        <f t="shared" si="56"/>
        <v>0</v>
      </c>
      <c r="BH273" s="156">
        <f t="shared" si="57"/>
        <v>0</v>
      </c>
      <c r="BI273" s="156">
        <f t="shared" si="58"/>
        <v>0</v>
      </c>
      <c r="BJ273" s="14" t="s">
        <v>133</v>
      </c>
      <c r="BK273" s="156">
        <f t="shared" si="59"/>
        <v>0</v>
      </c>
      <c r="BL273" s="14" t="s">
        <v>182</v>
      </c>
      <c r="BM273" s="155" t="s">
        <v>1302</v>
      </c>
    </row>
    <row r="274" spans="1:65" s="2" customFormat="1" ht="16.5" customHeight="1">
      <c r="A274" s="26"/>
      <c r="B274" s="144"/>
      <c r="C274" s="161" t="s">
        <v>1217</v>
      </c>
      <c r="D274" s="161" t="s">
        <v>311</v>
      </c>
      <c r="E274" s="162" t="s">
        <v>1355</v>
      </c>
      <c r="F274" s="163" t="s">
        <v>1356</v>
      </c>
      <c r="G274" s="164" t="s">
        <v>217</v>
      </c>
      <c r="H274" s="165">
        <v>8</v>
      </c>
      <c r="I274" s="165"/>
      <c r="J274" s="165">
        <f t="shared" si="50"/>
        <v>0</v>
      </c>
      <c r="K274" s="166"/>
      <c r="L274" s="167"/>
      <c r="M274" s="168" t="s">
        <v>1</v>
      </c>
      <c r="N274" s="169" t="s">
        <v>35</v>
      </c>
      <c r="O274" s="153">
        <v>0</v>
      </c>
      <c r="P274" s="153">
        <f t="shared" si="51"/>
        <v>0</v>
      </c>
      <c r="Q274" s="153">
        <v>0</v>
      </c>
      <c r="R274" s="153">
        <f t="shared" si="52"/>
        <v>0</v>
      </c>
      <c r="S274" s="153">
        <v>0</v>
      </c>
      <c r="T274" s="154">
        <f t="shared" si="5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5" t="s">
        <v>248</v>
      </c>
      <c r="AT274" s="155" t="s">
        <v>311</v>
      </c>
      <c r="AU274" s="155" t="s">
        <v>133</v>
      </c>
      <c r="AY274" s="14" t="s">
        <v>125</v>
      </c>
      <c r="BE274" s="156">
        <f t="shared" si="54"/>
        <v>0</v>
      </c>
      <c r="BF274" s="156">
        <f t="shared" si="55"/>
        <v>0</v>
      </c>
      <c r="BG274" s="156">
        <f t="shared" si="56"/>
        <v>0</v>
      </c>
      <c r="BH274" s="156">
        <f t="shared" si="57"/>
        <v>0</v>
      </c>
      <c r="BI274" s="156">
        <f t="shared" si="58"/>
        <v>0</v>
      </c>
      <c r="BJ274" s="14" t="s">
        <v>133</v>
      </c>
      <c r="BK274" s="156">
        <f t="shared" si="59"/>
        <v>0</v>
      </c>
      <c r="BL274" s="14" t="s">
        <v>182</v>
      </c>
      <c r="BM274" s="155" t="s">
        <v>1308</v>
      </c>
    </row>
    <row r="275" spans="1:65" s="2" customFormat="1" ht="16.5" customHeight="1">
      <c r="A275" s="26"/>
      <c r="B275" s="144"/>
      <c r="C275" s="161" t="s">
        <v>1357</v>
      </c>
      <c r="D275" s="161" t="s">
        <v>311</v>
      </c>
      <c r="E275" s="162" t="s">
        <v>1358</v>
      </c>
      <c r="F275" s="163" t="s">
        <v>1359</v>
      </c>
      <c r="G275" s="164" t="s">
        <v>217</v>
      </c>
      <c r="H275" s="165">
        <v>6</v>
      </c>
      <c r="I275" s="165"/>
      <c r="J275" s="165">
        <f t="shared" si="50"/>
        <v>0</v>
      </c>
      <c r="K275" s="166"/>
      <c r="L275" s="167"/>
      <c r="M275" s="168" t="s">
        <v>1</v>
      </c>
      <c r="N275" s="169" t="s">
        <v>35</v>
      </c>
      <c r="O275" s="153">
        <v>0</v>
      </c>
      <c r="P275" s="153">
        <f t="shared" si="51"/>
        <v>0</v>
      </c>
      <c r="Q275" s="153">
        <v>0</v>
      </c>
      <c r="R275" s="153">
        <f t="shared" si="52"/>
        <v>0</v>
      </c>
      <c r="S275" s="153">
        <v>0</v>
      </c>
      <c r="T275" s="154">
        <f t="shared" si="5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5" t="s">
        <v>248</v>
      </c>
      <c r="AT275" s="155" t="s">
        <v>311</v>
      </c>
      <c r="AU275" s="155" t="s">
        <v>133</v>
      </c>
      <c r="AY275" s="14" t="s">
        <v>125</v>
      </c>
      <c r="BE275" s="156">
        <f t="shared" si="54"/>
        <v>0</v>
      </c>
      <c r="BF275" s="156">
        <f t="shared" si="55"/>
        <v>0</v>
      </c>
      <c r="BG275" s="156">
        <f t="shared" si="56"/>
        <v>0</v>
      </c>
      <c r="BH275" s="156">
        <f t="shared" si="57"/>
        <v>0</v>
      </c>
      <c r="BI275" s="156">
        <f t="shared" si="58"/>
        <v>0</v>
      </c>
      <c r="BJ275" s="14" t="s">
        <v>133</v>
      </c>
      <c r="BK275" s="156">
        <f t="shared" si="59"/>
        <v>0</v>
      </c>
      <c r="BL275" s="14" t="s">
        <v>182</v>
      </c>
      <c r="BM275" s="155" t="s">
        <v>1314</v>
      </c>
    </row>
    <row r="276" spans="1:65" s="2" customFormat="1" ht="16.5" customHeight="1">
      <c r="A276" s="26"/>
      <c r="B276" s="144"/>
      <c r="C276" s="161" t="s">
        <v>1220</v>
      </c>
      <c r="D276" s="161" t="s">
        <v>311</v>
      </c>
      <c r="E276" s="162" t="s">
        <v>1360</v>
      </c>
      <c r="F276" s="163" t="s">
        <v>1361</v>
      </c>
      <c r="G276" s="164" t="s">
        <v>217</v>
      </c>
      <c r="H276" s="165">
        <v>4</v>
      </c>
      <c r="I276" s="165"/>
      <c r="J276" s="165">
        <f t="shared" si="50"/>
        <v>0</v>
      </c>
      <c r="K276" s="166"/>
      <c r="L276" s="167"/>
      <c r="M276" s="168" t="s">
        <v>1</v>
      </c>
      <c r="N276" s="169" t="s">
        <v>35</v>
      </c>
      <c r="O276" s="153">
        <v>0</v>
      </c>
      <c r="P276" s="153">
        <f t="shared" si="51"/>
        <v>0</v>
      </c>
      <c r="Q276" s="153">
        <v>0</v>
      </c>
      <c r="R276" s="153">
        <f t="shared" si="52"/>
        <v>0</v>
      </c>
      <c r="S276" s="153">
        <v>0</v>
      </c>
      <c r="T276" s="154">
        <f t="shared" si="5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5" t="s">
        <v>248</v>
      </c>
      <c r="AT276" s="155" t="s">
        <v>311</v>
      </c>
      <c r="AU276" s="155" t="s">
        <v>133</v>
      </c>
      <c r="AY276" s="14" t="s">
        <v>125</v>
      </c>
      <c r="BE276" s="156">
        <f t="shared" si="54"/>
        <v>0</v>
      </c>
      <c r="BF276" s="156">
        <f t="shared" si="55"/>
        <v>0</v>
      </c>
      <c r="BG276" s="156">
        <f t="shared" si="56"/>
        <v>0</v>
      </c>
      <c r="BH276" s="156">
        <f t="shared" si="57"/>
        <v>0</v>
      </c>
      <c r="BI276" s="156">
        <f t="shared" si="58"/>
        <v>0</v>
      </c>
      <c r="BJ276" s="14" t="s">
        <v>133</v>
      </c>
      <c r="BK276" s="156">
        <f t="shared" si="59"/>
        <v>0</v>
      </c>
      <c r="BL276" s="14" t="s">
        <v>182</v>
      </c>
      <c r="BM276" s="155" t="s">
        <v>1320</v>
      </c>
    </row>
    <row r="277" spans="1:65" s="2" customFormat="1" ht="16.5" customHeight="1">
      <c r="A277" s="26"/>
      <c r="B277" s="144"/>
      <c r="C277" s="161" t="s">
        <v>1362</v>
      </c>
      <c r="D277" s="161" t="s">
        <v>311</v>
      </c>
      <c r="E277" s="162" t="s">
        <v>1363</v>
      </c>
      <c r="F277" s="163" t="s">
        <v>1364</v>
      </c>
      <c r="G277" s="164" t="s">
        <v>217</v>
      </c>
      <c r="H277" s="165">
        <v>4</v>
      </c>
      <c r="I277" s="165"/>
      <c r="J277" s="165">
        <f t="shared" si="50"/>
        <v>0</v>
      </c>
      <c r="K277" s="166"/>
      <c r="L277" s="167"/>
      <c r="M277" s="168" t="s">
        <v>1</v>
      </c>
      <c r="N277" s="169" t="s">
        <v>35</v>
      </c>
      <c r="O277" s="153">
        <v>0</v>
      </c>
      <c r="P277" s="153">
        <f t="shared" si="51"/>
        <v>0</v>
      </c>
      <c r="Q277" s="153">
        <v>0</v>
      </c>
      <c r="R277" s="153">
        <f t="shared" si="52"/>
        <v>0</v>
      </c>
      <c r="S277" s="153">
        <v>0</v>
      </c>
      <c r="T277" s="154">
        <f t="shared" si="5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5" t="s">
        <v>248</v>
      </c>
      <c r="AT277" s="155" t="s">
        <v>311</v>
      </c>
      <c r="AU277" s="155" t="s">
        <v>133</v>
      </c>
      <c r="AY277" s="14" t="s">
        <v>125</v>
      </c>
      <c r="BE277" s="156">
        <f t="shared" si="54"/>
        <v>0</v>
      </c>
      <c r="BF277" s="156">
        <f t="shared" si="55"/>
        <v>0</v>
      </c>
      <c r="BG277" s="156">
        <f t="shared" si="56"/>
        <v>0</v>
      </c>
      <c r="BH277" s="156">
        <f t="shared" si="57"/>
        <v>0</v>
      </c>
      <c r="BI277" s="156">
        <f t="shared" si="58"/>
        <v>0</v>
      </c>
      <c r="BJ277" s="14" t="s">
        <v>133</v>
      </c>
      <c r="BK277" s="156">
        <f t="shared" si="59"/>
        <v>0</v>
      </c>
      <c r="BL277" s="14" t="s">
        <v>182</v>
      </c>
      <c r="BM277" s="155" t="s">
        <v>1326</v>
      </c>
    </row>
    <row r="278" spans="1:65" s="2" customFormat="1" ht="16.5" customHeight="1">
      <c r="A278" s="26"/>
      <c r="B278" s="144"/>
      <c r="C278" s="161" t="s">
        <v>1222</v>
      </c>
      <c r="D278" s="161" t="s">
        <v>311</v>
      </c>
      <c r="E278" s="162" t="s">
        <v>1365</v>
      </c>
      <c r="F278" s="163" t="s">
        <v>1366</v>
      </c>
      <c r="G278" s="164" t="s">
        <v>217</v>
      </c>
      <c r="H278" s="165">
        <v>6</v>
      </c>
      <c r="I278" s="165"/>
      <c r="J278" s="165">
        <f t="shared" si="50"/>
        <v>0</v>
      </c>
      <c r="K278" s="166"/>
      <c r="L278" s="167"/>
      <c r="M278" s="168" t="s">
        <v>1</v>
      </c>
      <c r="N278" s="169" t="s">
        <v>35</v>
      </c>
      <c r="O278" s="153">
        <v>0</v>
      </c>
      <c r="P278" s="153">
        <f t="shared" si="51"/>
        <v>0</v>
      </c>
      <c r="Q278" s="153">
        <v>0</v>
      </c>
      <c r="R278" s="153">
        <f t="shared" si="52"/>
        <v>0</v>
      </c>
      <c r="S278" s="153">
        <v>0</v>
      </c>
      <c r="T278" s="154">
        <f t="shared" si="5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5" t="s">
        <v>248</v>
      </c>
      <c r="AT278" s="155" t="s">
        <v>311</v>
      </c>
      <c r="AU278" s="155" t="s">
        <v>133</v>
      </c>
      <c r="AY278" s="14" t="s">
        <v>125</v>
      </c>
      <c r="BE278" s="156">
        <f t="shared" si="54"/>
        <v>0</v>
      </c>
      <c r="BF278" s="156">
        <f t="shared" si="55"/>
        <v>0</v>
      </c>
      <c r="BG278" s="156">
        <f t="shared" si="56"/>
        <v>0</v>
      </c>
      <c r="BH278" s="156">
        <f t="shared" si="57"/>
        <v>0</v>
      </c>
      <c r="BI278" s="156">
        <f t="shared" si="58"/>
        <v>0</v>
      </c>
      <c r="BJ278" s="14" t="s">
        <v>133</v>
      </c>
      <c r="BK278" s="156">
        <f t="shared" si="59"/>
        <v>0</v>
      </c>
      <c r="BL278" s="14" t="s">
        <v>182</v>
      </c>
      <c r="BM278" s="155" t="s">
        <v>1332</v>
      </c>
    </row>
    <row r="279" spans="1:65" s="2" customFormat="1" ht="16.5" customHeight="1">
      <c r="A279" s="26"/>
      <c r="B279" s="144"/>
      <c r="C279" s="161" t="s">
        <v>1367</v>
      </c>
      <c r="D279" s="161" t="s">
        <v>311</v>
      </c>
      <c r="E279" s="162" t="s">
        <v>1368</v>
      </c>
      <c r="F279" s="163" t="s">
        <v>1369</v>
      </c>
      <c r="G279" s="164" t="s">
        <v>217</v>
      </c>
      <c r="H279" s="165">
        <v>2</v>
      </c>
      <c r="I279" s="165"/>
      <c r="J279" s="165">
        <f t="shared" si="50"/>
        <v>0</v>
      </c>
      <c r="K279" s="166"/>
      <c r="L279" s="167"/>
      <c r="M279" s="168" t="s">
        <v>1</v>
      </c>
      <c r="N279" s="169" t="s">
        <v>35</v>
      </c>
      <c r="O279" s="153">
        <v>0</v>
      </c>
      <c r="P279" s="153">
        <f t="shared" si="51"/>
        <v>0</v>
      </c>
      <c r="Q279" s="153">
        <v>0</v>
      </c>
      <c r="R279" s="153">
        <f t="shared" si="52"/>
        <v>0</v>
      </c>
      <c r="S279" s="153">
        <v>0</v>
      </c>
      <c r="T279" s="154">
        <f t="shared" si="5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5" t="s">
        <v>248</v>
      </c>
      <c r="AT279" s="155" t="s">
        <v>311</v>
      </c>
      <c r="AU279" s="155" t="s">
        <v>133</v>
      </c>
      <c r="AY279" s="14" t="s">
        <v>125</v>
      </c>
      <c r="BE279" s="156">
        <f t="shared" si="54"/>
        <v>0</v>
      </c>
      <c r="BF279" s="156">
        <f t="shared" si="55"/>
        <v>0</v>
      </c>
      <c r="BG279" s="156">
        <f t="shared" si="56"/>
        <v>0</v>
      </c>
      <c r="BH279" s="156">
        <f t="shared" si="57"/>
        <v>0</v>
      </c>
      <c r="BI279" s="156">
        <f t="shared" si="58"/>
        <v>0</v>
      </c>
      <c r="BJ279" s="14" t="s">
        <v>133</v>
      </c>
      <c r="BK279" s="156">
        <f t="shared" si="59"/>
        <v>0</v>
      </c>
      <c r="BL279" s="14" t="s">
        <v>182</v>
      </c>
      <c r="BM279" s="155" t="s">
        <v>1338</v>
      </c>
    </row>
    <row r="280" spans="1:65" s="2" customFormat="1" ht="16.5" customHeight="1">
      <c r="A280" s="26"/>
      <c r="B280" s="144"/>
      <c r="C280" s="161" t="s">
        <v>1370</v>
      </c>
      <c r="D280" s="161" t="s">
        <v>311</v>
      </c>
      <c r="E280" s="162" t="s">
        <v>1371</v>
      </c>
      <c r="F280" s="163" t="s">
        <v>1372</v>
      </c>
      <c r="G280" s="164" t="s">
        <v>217</v>
      </c>
      <c r="H280" s="165">
        <v>2</v>
      </c>
      <c r="I280" s="165"/>
      <c r="J280" s="165">
        <f t="shared" si="50"/>
        <v>0</v>
      </c>
      <c r="K280" s="166"/>
      <c r="L280" s="167"/>
      <c r="M280" s="168" t="s">
        <v>1</v>
      </c>
      <c r="N280" s="169" t="s">
        <v>35</v>
      </c>
      <c r="O280" s="153">
        <v>0</v>
      </c>
      <c r="P280" s="153">
        <f t="shared" si="51"/>
        <v>0</v>
      </c>
      <c r="Q280" s="153">
        <v>0</v>
      </c>
      <c r="R280" s="153">
        <f t="shared" si="52"/>
        <v>0</v>
      </c>
      <c r="S280" s="153">
        <v>0</v>
      </c>
      <c r="T280" s="154">
        <f t="shared" si="5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5" t="s">
        <v>248</v>
      </c>
      <c r="AT280" s="155" t="s">
        <v>311</v>
      </c>
      <c r="AU280" s="155" t="s">
        <v>133</v>
      </c>
      <c r="AY280" s="14" t="s">
        <v>125</v>
      </c>
      <c r="BE280" s="156">
        <f t="shared" si="54"/>
        <v>0</v>
      </c>
      <c r="BF280" s="156">
        <f t="shared" si="55"/>
        <v>0</v>
      </c>
      <c r="BG280" s="156">
        <f t="shared" si="56"/>
        <v>0</v>
      </c>
      <c r="BH280" s="156">
        <f t="shared" si="57"/>
        <v>0</v>
      </c>
      <c r="BI280" s="156">
        <f t="shared" si="58"/>
        <v>0</v>
      </c>
      <c r="BJ280" s="14" t="s">
        <v>133</v>
      </c>
      <c r="BK280" s="156">
        <f t="shared" si="59"/>
        <v>0</v>
      </c>
      <c r="BL280" s="14" t="s">
        <v>182</v>
      </c>
      <c r="BM280" s="155" t="s">
        <v>1344</v>
      </c>
    </row>
    <row r="281" spans="1:65" s="2" customFormat="1" ht="24.15" customHeight="1">
      <c r="A281" s="26"/>
      <c r="B281" s="144"/>
      <c r="C281" s="145" t="s">
        <v>1373</v>
      </c>
      <c r="D281" s="145" t="s">
        <v>128</v>
      </c>
      <c r="E281" s="146" t="s">
        <v>1374</v>
      </c>
      <c r="F281" s="147" t="s">
        <v>1375</v>
      </c>
      <c r="G281" s="148" t="s">
        <v>193</v>
      </c>
      <c r="H281" s="149">
        <v>633.27</v>
      </c>
      <c r="I281" s="149"/>
      <c r="J281" s="149">
        <f t="shared" si="50"/>
        <v>0</v>
      </c>
      <c r="K281" s="150"/>
      <c r="L281" s="27"/>
      <c r="M281" s="151" t="s">
        <v>1</v>
      </c>
      <c r="N281" s="152" t="s">
        <v>35</v>
      </c>
      <c r="O281" s="153">
        <v>0</v>
      </c>
      <c r="P281" s="153">
        <f t="shared" si="51"/>
        <v>0</v>
      </c>
      <c r="Q281" s="153">
        <v>0</v>
      </c>
      <c r="R281" s="153">
        <f t="shared" si="52"/>
        <v>0</v>
      </c>
      <c r="S281" s="153">
        <v>0</v>
      </c>
      <c r="T281" s="154">
        <f t="shared" si="5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5" t="s">
        <v>182</v>
      </c>
      <c r="AT281" s="155" t="s">
        <v>128</v>
      </c>
      <c r="AU281" s="155" t="s">
        <v>133</v>
      </c>
      <c r="AY281" s="14" t="s">
        <v>125</v>
      </c>
      <c r="BE281" s="156">
        <f t="shared" si="54"/>
        <v>0</v>
      </c>
      <c r="BF281" s="156">
        <f t="shared" si="55"/>
        <v>0</v>
      </c>
      <c r="BG281" s="156">
        <f t="shared" si="56"/>
        <v>0</v>
      </c>
      <c r="BH281" s="156">
        <f t="shared" si="57"/>
        <v>0</v>
      </c>
      <c r="BI281" s="156">
        <f t="shared" si="58"/>
        <v>0</v>
      </c>
      <c r="BJ281" s="14" t="s">
        <v>133</v>
      </c>
      <c r="BK281" s="156">
        <f t="shared" si="59"/>
        <v>0</v>
      </c>
      <c r="BL281" s="14" t="s">
        <v>182</v>
      </c>
      <c r="BM281" s="155" t="s">
        <v>1370</v>
      </c>
    </row>
    <row r="282" spans="1:65" s="2" customFormat="1" ht="24.15" customHeight="1">
      <c r="A282" s="26"/>
      <c r="B282" s="144"/>
      <c r="C282" s="145" t="s">
        <v>1376</v>
      </c>
      <c r="D282" s="145" t="s">
        <v>128</v>
      </c>
      <c r="E282" s="146" t="s">
        <v>1377</v>
      </c>
      <c r="F282" s="147" t="s">
        <v>1378</v>
      </c>
      <c r="G282" s="148" t="s">
        <v>230</v>
      </c>
      <c r="H282" s="149">
        <v>2.1800000000000002</v>
      </c>
      <c r="I282" s="149"/>
      <c r="J282" s="149">
        <f t="shared" si="50"/>
        <v>0</v>
      </c>
      <c r="K282" s="150"/>
      <c r="L282" s="27"/>
      <c r="M282" s="151" t="s">
        <v>1</v>
      </c>
      <c r="N282" s="152" t="s">
        <v>35</v>
      </c>
      <c r="O282" s="153">
        <v>0</v>
      </c>
      <c r="P282" s="153">
        <f t="shared" si="51"/>
        <v>0</v>
      </c>
      <c r="Q282" s="153">
        <v>0</v>
      </c>
      <c r="R282" s="153">
        <f t="shared" si="52"/>
        <v>0</v>
      </c>
      <c r="S282" s="153">
        <v>0</v>
      </c>
      <c r="T282" s="154">
        <f t="shared" si="5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5" t="s">
        <v>182</v>
      </c>
      <c r="AT282" s="155" t="s">
        <v>128</v>
      </c>
      <c r="AU282" s="155" t="s">
        <v>133</v>
      </c>
      <c r="AY282" s="14" t="s">
        <v>125</v>
      </c>
      <c r="BE282" s="156">
        <f t="shared" si="54"/>
        <v>0</v>
      </c>
      <c r="BF282" s="156">
        <f t="shared" si="55"/>
        <v>0</v>
      </c>
      <c r="BG282" s="156">
        <f t="shared" si="56"/>
        <v>0</v>
      </c>
      <c r="BH282" s="156">
        <f t="shared" si="57"/>
        <v>0</v>
      </c>
      <c r="BI282" s="156">
        <f t="shared" si="58"/>
        <v>0</v>
      </c>
      <c r="BJ282" s="14" t="s">
        <v>133</v>
      </c>
      <c r="BK282" s="156">
        <f t="shared" si="59"/>
        <v>0</v>
      </c>
      <c r="BL282" s="14" t="s">
        <v>182</v>
      </c>
      <c r="BM282" s="155" t="s">
        <v>1376</v>
      </c>
    </row>
    <row r="283" spans="1:65" s="12" customFormat="1" ht="22.8" customHeight="1">
      <c r="B283" s="132"/>
      <c r="D283" s="133" t="s">
        <v>68</v>
      </c>
      <c r="E283" s="142" t="s">
        <v>1379</v>
      </c>
      <c r="F283" s="142" t="s">
        <v>1380</v>
      </c>
      <c r="J283" s="143">
        <f>BK283</f>
        <v>0</v>
      </c>
      <c r="L283" s="132"/>
      <c r="M283" s="136"/>
      <c r="N283" s="137"/>
      <c r="O283" s="137"/>
      <c r="P283" s="138">
        <f>SUM(P284:P296)</f>
        <v>0</v>
      </c>
      <c r="Q283" s="137"/>
      <c r="R283" s="138">
        <f>SUM(R284:R296)</f>
        <v>0</v>
      </c>
      <c r="S283" s="137"/>
      <c r="T283" s="139">
        <f>SUM(T284:T296)</f>
        <v>0</v>
      </c>
      <c r="AR283" s="133" t="s">
        <v>133</v>
      </c>
      <c r="AT283" s="140" t="s">
        <v>68</v>
      </c>
      <c r="AU283" s="140" t="s">
        <v>77</v>
      </c>
      <c r="AY283" s="133" t="s">
        <v>125</v>
      </c>
      <c r="BK283" s="141">
        <f>SUM(BK284:BK296)</f>
        <v>0</v>
      </c>
    </row>
    <row r="284" spans="1:65" s="2" customFormat="1" ht="16.5" customHeight="1">
      <c r="A284" s="26"/>
      <c r="B284" s="144"/>
      <c r="C284" s="145" t="s">
        <v>1381</v>
      </c>
      <c r="D284" s="145" t="s">
        <v>128</v>
      </c>
      <c r="E284" s="146" t="s">
        <v>1382</v>
      </c>
      <c r="F284" s="147" t="s">
        <v>1383</v>
      </c>
      <c r="G284" s="148" t="s">
        <v>217</v>
      </c>
      <c r="H284" s="149">
        <v>54</v>
      </c>
      <c r="I284" s="149"/>
      <c r="J284" s="149">
        <f t="shared" ref="J284:J296" si="60">ROUND(I284*H284,2)</f>
        <v>0</v>
      </c>
      <c r="K284" s="150"/>
      <c r="L284" s="27"/>
      <c r="M284" s="151" t="s">
        <v>1</v>
      </c>
      <c r="N284" s="152" t="s">
        <v>35</v>
      </c>
      <c r="O284" s="153">
        <v>0</v>
      </c>
      <c r="P284" s="153">
        <f t="shared" ref="P284:P296" si="61">O284*H284</f>
        <v>0</v>
      </c>
      <c r="Q284" s="153">
        <v>0</v>
      </c>
      <c r="R284" s="153">
        <f t="shared" ref="R284:R296" si="62">Q284*H284</f>
        <v>0</v>
      </c>
      <c r="S284" s="153">
        <v>0</v>
      </c>
      <c r="T284" s="154">
        <f t="shared" ref="T284:T296" si="63">S284*H284</f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5" t="s">
        <v>182</v>
      </c>
      <c r="AT284" s="155" t="s">
        <v>128</v>
      </c>
      <c r="AU284" s="155" t="s">
        <v>133</v>
      </c>
      <c r="AY284" s="14" t="s">
        <v>125</v>
      </c>
      <c r="BE284" s="156">
        <f t="shared" ref="BE284:BE296" si="64">IF(N284="základná",J284,0)</f>
        <v>0</v>
      </c>
      <c r="BF284" s="156">
        <f t="shared" ref="BF284:BF296" si="65">IF(N284="znížená",J284,0)</f>
        <v>0</v>
      </c>
      <c r="BG284" s="156">
        <f t="shared" ref="BG284:BG296" si="66">IF(N284="zákl. prenesená",J284,0)</f>
        <v>0</v>
      </c>
      <c r="BH284" s="156">
        <f t="shared" ref="BH284:BH296" si="67">IF(N284="zníž. prenesená",J284,0)</f>
        <v>0</v>
      </c>
      <c r="BI284" s="156">
        <f t="shared" ref="BI284:BI296" si="68">IF(N284="nulová",J284,0)</f>
        <v>0</v>
      </c>
      <c r="BJ284" s="14" t="s">
        <v>133</v>
      </c>
      <c r="BK284" s="156">
        <f t="shared" ref="BK284:BK296" si="69">ROUND(I284*H284,2)</f>
        <v>0</v>
      </c>
      <c r="BL284" s="14" t="s">
        <v>182</v>
      </c>
      <c r="BM284" s="155" t="s">
        <v>1384</v>
      </c>
    </row>
    <row r="285" spans="1:65" s="2" customFormat="1" ht="96.6" customHeight="1">
      <c r="A285" s="26"/>
      <c r="B285" s="144"/>
      <c r="C285" s="161" t="s">
        <v>1384</v>
      </c>
      <c r="D285" s="161" t="s">
        <v>311</v>
      </c>
      <c r="E285" s="162" t="s">
        <v>1385</v>
      </c>
      <c r="F285" s="163" t="s">
        <v>1932</v>
      </c>
      <c r="G285" s="164" t="s">
        <v>217</v>
      </c>
      <c r="H285" s="165">
        <v>54</v>
      </c>
      <c r="I285" s="165"/>
      <c r="J285" s="165">
        <f t="shared" si="60"/>
        <v>0</v>
      </c>
      <c r="K285" s="166"/>
      <c r="L285" s="167"/>
      <c r="M285" s="168" t="s">
        <v>1</v>
      </c>
      <c r="N285" s="169" t="s">
        <v>35</v>
      </c>
      <c r="O285" s="153">
        <v>0</v>
      </c>
      <c r="P285" s="153">
        <f t="shared" si="61"/>
        <v>0</v>
      </c>
      <c r="Q285" s="153">
        <v>0</v>
      </c>
      <c r="R285" s="153">
        <f t="shared" si="62"/>
        <v>0</v>
      </c>
      <c r="S285" s="153">
        <v>0</v>
      </c>
      <c r="T285" s="154">
        <f t="shared" si="6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5" t="s">
        <v>248</v>
      </c>
      <c r="AT285" s="155" t="s">
        <v>311</v>
      </c>
      <c r="AU285" s="155" t="s">
        <v>133</v>
      </c>
      <c r="AY285" s="14" t="s">
        <v>125</v>
      </c>
      <c r="BE285" s="156">
        <f t="shared" si="64"/>
        <v>0</v>
      </c>
      <c r="BF285" s="156">
        <f t="shared" si="65"/>
        <v>0</v>
      </c>
      <c r="BG285" s="156">
        <f t="shared" si="66"/>
        <v>0</v>
      </c>
      <c r="BH285" s="156">
        <f t="shared" si="67"/>
        <v>0</v>
      </c>
      <c r="BI285" s="156">
        <f t="shared" si="68"/>
        <v>0</v>
      </c>
      <c r="BJ285" s="14" t="s">
        <v>133</v>
      </c>
      <c r="BK285" s="156">
        <f t="shared" si="69"/>
        <v>0</v>
      </c>
      <c r="BL285" s="14" t="s">
        <v>182</v>
      </c>
      <c r="BM285" s="155" t="s">
        <v>1386</v>
      </c>
    </row>
    <row r="286" spans="1:65" s="2" customFormat="1" ht="16.5" customHeight="1">
      <c r="A286" s="26"/>
      <c r="B286" s="144"/>
      <c r="C286" s="145" t="s">
        <v>1387</v>
      </c>
      <c r="D286" s="145" t="s">
        <v>128</v>
      </c>
      <c r="E286" s="146" t="s">
        <v>1388</v>
      </c>
      <c r="F286" s="147" t="s">
        <v>1389</v>
      </c>
      <c r="G286" s="148" t="s">
        <v>217</v>
      </c>
      <c r="H286" s="149">
        <v>54</v>
      </c>
      <c r="I286" s="149"/>
      <c r="J286" s="149">
        <f t="shared" si="60"/>
        <v>0</v>
      </c>
      <c r="K286" s="150"/>
      <c r="L286" s="27"/>
      <c r="M286" s="151" t="s">
        <v>1</v>
      </c>
      <c r="N286" s="152" t="s">
        <v>35</v>
      </c>
      <c r="O286" s="153">
        <v>0</v>
      </c>
      <c r="P286" s="153">
        <f t="shared" si="61"/>
        <v>0</v>
      </c>
      <c r="Q286" s="153">
        <v>0</v>
      </c>
      <c r="R286" s="153">
        <f t="shared" si="62"/>
        <v>0</v>
      </c>
      <c r="S286" s="153">
        <v>0</v>
      </c>
      <c r="T286" s="154">
        <f t="shared" si="6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5" t="s">
        <v>182</v>
      </c>
      <c r="AT286" s="155" t="s">
        <v>128</v>
      </c>
      <c r="AU286" s="155" t="s">
        <v>133</v>
      </c>
      <c r="AY286" s="14" t="s">
        <v>125</v>
      </c>
      <c r="BE286" s="156">
        <f t="shared" si="64"/>
        <v>0</v>
      </c>
      <c r="BF286" s="156">
        <f t="shared" si="65"/>
        <v>0</v>
      </c>
      <c r="BG286" s="156">
        <f t="shared" si="66"/>
        <v>0</v>
      </c>
      <c r="BH286" s="156">
        <f t="shared" si="67"/>
        <v>0</v>
      </c>
      <c r="BI286" s="156">
        <f t="shared" si="68"/>
        <v>0</v>
      </c>
      <c r="BJ286" s="14" t="s">
        <v>133</v>
      </c>
      <c r="BK286" s="156">
        <f t="shared" si="69"/>
        <v>0</v>
      </c>
      <c r="BL286" s="14" t="s">
        <v>182</v>
      </c>
      <c r="BM286" s="155" t="s">
        <v>1390</v>
      </c>
    </row>
    <row r="287" spans="1:65" s="2" customFormat="1" ht="72" customHeight="1">
      <c r="A287" s="26"/>
      <c r="B287" s="144"/>
      <c r="C287" s="161" t="s">
        <v>1386</v>
      </c>
      <c r="D287" s="161" t="s">
        <v>311</v>
      </c>
      <c r="E287" s="162" t="s">
        <v>1391</v>
      </c>
      <c r="F287" s="163" t="s">
        <v>1933</v>
      </c>
      <c r="G287" s="164" t="s">
        <v>217</v>
      </c>
      <c r="H287" s="165">
        <v>54</v>
      </c>
      <c r="I287" s="165"/>
      <c r="J287" s="165">
        <f t="shared" si="60"/>
        <v>0</v>
      </c>
      <c r="K287" s="166"/>
      <c r="L287" s="167"/>
      <c r="M287" s="168" t="s">
        <v>1</v>
      </c>
      <c r="N287" s="169" t="s">
        <v>35</v>
      </c>
      <c r="O287" s="153">
        <v>0</v>
      </c>
      <c r="P287" s="153">
        <f t="shared" si="61"/>
        <v>0</v>
      </c>
      <c r="Q287" s="153">
        <v>0</v>
      </c>
      <c r="R287" s="153">
        <f t="shared" si="62"/>
        <v>0</v>
      </c>
      <c r="S287" s="153">
        <v>0</v>
      </c>
      <c r="T287" s="154">
        <f t="shared" si="6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5" t="s">
        <v>248</v>
      </c>
      <c r="AT287" s="155" t="s">
        <v>311</v>
      </c>
      <c r="AU287" s="155" t="s">
        <v>133</v>
      </c>
      <c r="AY287" s="14" t="s">
        <v>125</v>
      </c>
      <c r="BE287" s="156">
        <f t="shared" si="64"/>
        <v>0</v>
      </c>
      <c r="BF287" s="156">
        <f t="shared" si="65"/>
        <v>0</v>
      </c>
      <c r="BG287" s="156">
        <f t="shared" si="66"/>
        <v>0</v>
      </c>
      <c r="BH287" s="156">
        <f t="shared" si="67"/>
        <v>0</v>
      </c>
      <c r="BI287" s="156">
        <f t="shared" si="68"/>
        <v>0</v>
      </c>
      <c r="BJ287" s="14" t="s">
        <v>133</v>
      </c>
      <c r="BK287" s="156">
        <f t="shared" si="69"/>
        <v>0</v>
      </c>
      <c r="BL287" s="14" t="s">
        <v>182</v>
      </c>
      <c r="BM287" s="155" t="s">
        <v>1392</v>
      </c>
    </row>
    <row r="288" spans="1:65" s="2" customFormat="1" ht="16.5" customHeight="1">
      <c r="A288" s="26"/>
      <c r="B288" s="144"/>
      <c r="C288" s="145" t="s">
        <v>1393</v>
      </c>
      <c r="D288" s="145" t="s">
        <v>128</v>
      </c>
      <c r="E288" s="146" t="s">
        <v>1394</v>
      </c>
      <c r="F288" s="147" t="s">
        <v>1395</v>
      </c>
      <c r="G288" s="148" t="s">
        <v>217</v>
      </c>
      <c r="H288" s="149">
        <v>108</v>
      </c>
      <c r="I288" s="149"/>
      <c r="J288" s="149">
        <f t="shared" si="60"/>
        <v>0</v>
      </c>
      <c r="K288" s="150"/>
      <c r="L288" s="27"/>
      <c r="M288" s="151" t="s">
        <v>1</v>
      </c>
      <c r="N288" s="152" t="s">
        <v>35</v>
      </c>
      <c r="O288" s="153">
        <v>0</v>
      </c>
      <c r="P288" s="153">
        <f t="shared" si="61"/>
        <v>0</v>
      </c>
      <c r="Q288" s="153">
        <v>0</v>
      </c>
      <c r="R288" s="153">
        <f t="shared" si="62"/>
        <v>0</v>
      </c>
      <c r="S288" s="153">
        <v>0</v>
      </c>
      <c r="T288" s="154">
        <f t="shared" si="6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5" t="s">
        <v>182</v>
      </c>
      <c r="AT288" s="155" t="s">
        <v>128</v>
      </c>
      <c r="AU288" s="155" t="s">
        <v>133</v>
      </c>
      <c r="AY288" s="14" t="s">
        <v>125</v>
      </c>
      <c r="BE288" s="156">
        <f t="shared" si="64"/>
        <v>0</v>
      </c>
      <c r="BF288" s="156">
        <f t="shared" si="65"/>
        <v>0</v>
      </c>
      <c r="BG288" s="156">
        <f t="shared" si="66"/>
        <v>0</v>
      </c>
      <c r="BH288" s="156">
        <f t="shared" si="67"/>
        <v>0</v>
      </c>
      <c r="BI288" s="156">
        <f t="shared" si="68"/>
        <v>0</v>
      </c>
      <c r="BJ288" s="14" t="s">
        <v>133</v>
      </c>
      <c r="BK288" s="156">
        <f t="shared" si="69"/>
        <v>0</v>
      </c>
      <c r="BL288" s="14" t="s">
        <v>182</v>
      </c>
      <c r="BM288" s="155" t="s">
        <v>1396</v>
      </c>
    </row>
    <row r="289" spans="1:65" s="2" customFormat="1" ht="72.599999999999994" customHeight="1">
      <c r="A289" s="26"/>
      <c r="B289" s="144"/>
      <c r="C289" s="161" t="s">
        <v>1390</v>
      </c>
      <c r="D289" s="161" t="s">
        <v>311</v>
      </c>
      <c r="E289" s="162" t="s">
        <v>1397</v>
      </c>
      <c r="F289" s="163" t="s">
        <v>1934</v>
      </c>
      <c r="G289" s="164" t="s">
        <v>217</v>
      </c>
      <c r="H289" s="165">
        <v>108</v>
      </c>
      <c r="I289" s="165"/>
      <c r="J289" s="165">
        <f t="shared" si="60"/>
        <v>0</v>
      </c>
      <c r="K289" s="166"/>
      <c r="L289" s="167"/>
      <c r="M289" s="168" t="s">
        <v>1</v>
      </c>
      <c r="N289" s="169" t="s">
        <v>35</v>
      </c>
      <c r="O289" s="153">
        <v>0</v>
      </c>
      <c r="P289" s="153">
        <f t="shared" si="61"/>
        <v>0</v>
      </c>
      <c r="Q289" s="153">
        <v>0</v>
      </c>
      <c r="R289" s="153">
        <f t="shared" si="62"/>
        <v>0</v>
      </c>
      <c r="S289" s="153">
        <v>0</v>
      </c>
      <c r="T289" s="154">
        <f t="shared" si="6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5" t="s">
        <v>248</v>
      </c>
      <c r="AT289" s="155" t="s">
        <v>311</v>
      </c>
      <c r="AU289" s="155" t="s">
        <v>133</v>
      </c>
      <c r="AY289" s="14" t="s">
        <v>125</v>
      </c>
      <c r="BE289" s="156">
        <f t="shared" si="64"/>
        <v>0</v>
      </c>
      <c r="BF289" s="156">
        <f t="shared" si="65"/>
        <v>0</v>
      </c>
      <c r="BG289" s="156">
        <f t="shared" si="66"/>
        <v>0</v>
      </c>
      <c r="BH289" s="156">
        <f t="shared" si="67"/>
        <v>0</v>
      </c>
      <c r="BI289" s="156">
        <f t="shared" si="68"/>
        <v>0</v>
      </c>
      <c r="BJ289" s="14" t="s">
        <v>133</v>
      </c>
      <c r="BK289" s="156">
        <f t="shared" si="69"/>
        <v>0</v>
      </c>
      <c r="BL289" s="14" t="s">
        <v>182</v>
      </c>
      <c r="BM289" s="155" t="s">
        <v>1398</v>
      </c>
    </row>
    <row r="290" spans="1:65" s="2" customFormat="1" ht="16.5" customHeight="1">
      <c r="A290" s="26"/>
      <c r="B290" s="144"/>
      <c r="C290" s="145" t="s">
        <v>1399</v>
      </c>
      <c r="D290" s="145" t="s">
        <v>128</v>
      </c>
      <c r="E290" s="146" t="s">
        <v>1400</v>
      </c>
      <c r="F290" s="147" t="s">
        <v>1401</v>
      </c>
      <c r="G290" s="148" t="s">
        <v>217</v>
      </c>
      <c r="H290" s="149">
        <v>3</v>
      </c>
      <c r="I290" s="149"/>
      <c r="J290" s="149">
        <f t="shared" si="60"/>
        <v>0</v>
      </c>
      <c r="K290" s="150"/>
      <c r="L290" s="27"/>
      <c r="M290" s="151" t="s">
        <v>1</v>
      </c>
      <c r="N290" s="152" t="s">
        <v>35</v>
      </c>
      <c r="O290" s="153">
        <v>0</v>
      </c>
      <c r="P290" s="153">
        <f t="shared" si="61"/>
        <v>0</v>
      </c>
      <c r="Q290" s="153">
        <v>0</v>
      </c>
      <c r="R290" s="153">
        <f t="shared" si="62"/>
        <v>0</v>
      </c>
      <c r="S290" s="153">
        <v>0</v>
      </c>
      <c r="T290" s="154">
        <f t="shared" si="63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5" t="s">
        <v>182</v>
      </c>
      <c r="AT290" s="155" t="s">
        <v>128</v>
      </c>
      <c r="AU290" s="155" t="s">
        <v>133</v>
      </c>
      <c r="AY290" s="14" t="s">
        <v>125</v>
      </c>
      <c r="BE290" s="156">
        <f t="shared" si="64"/>
        <v>0</v>
      </c>
      <c r="BF290" s="156">
        <f t="shared" si="65"/>
        <v>0</v>
      </c>
      <c r="BG290" s="156">
        <f t="shared" si="66"/>
        <v>0</v>
      </c>
      <c r="BH290" s="156">
        <f t="shared" si="67"/>
        <v>0</v>
      </c>
      <c r="BI290" s="156">
        <f t="shared" si="68"/>
        <v>0</v>
      </c>
      <c r="BJ290" s="14" t="s">
        <v>133</v>
      </c>
      <c r="BK290" s="156">
        <f t="shared" si="69"/>
        <v>0</v>
      </c>
      <c r="BL290" s="14" t="s">
        <v>182</v>
      </c>
      <c r="BM290" s="155" t="s">
        <v>1402</v>
      </c>
    </row>
    <row r="291" spans="1:65" s="2" customFormat="1" ht="36.6" customHeight="1">
      <c r="A291" s="26"/>
      <c r="B291" s="144"/>
      <c r="C291" s="161" t="s">
        <v>1392</v>
      </c>
      <c r="D291" s="161" t="s">
        <v>311</v>
      </c>
      <c r="E291" s="162" t="s">
        <v>1403</v>
      </c>
      <c r="F291" s="163" t="s">
        <v>1935</v>
      </c>
      <c r="G291" s="164" t="s">
        <v>217</v>
      </c>
      <c r="H291" s="165">
        <v>3</v>
      </c>
      <c r="I291" s="165"/>
      <c r="J291" s="165">
        <f t="shared" si="60"/>
        <v>0</v>
      </c>
      <c r="K291" s="166"/>
      <c r="L291" s="167"/>
      <c r="M291" s="168" t="s">
        <v>1</v>
      </c>
      <c r="N291" s="169" t="s">
        <v>35</v>
      </c>
      <c r="O291" s="153">
        <v>0</v>
      </c>
      <c r="P291" s="153">
        <f t="shared" si="61"/>
        <v>0</v>
      </c>
      <c r="Q291" s="153">
        <v>0</v>
      </c>
      <c r="R291" s="153">
        <f t="shared" si="62"/>
        <v>0</v>
      </c>
      <c r="S291" s="153">
        <v>0</v>
      </c>
      <c r="T291" s="154">
        <f t="shared" si="63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5" t="s">
        <v>248</v>
      </c>
      <c r="AT291" s="155" t="s">
        <v>311</v>
      </c>
      <c r="AU291" s="155" t="s">
        <v>133</v>
      </c>
      <c r="AY291" s="14" t="s">
        <v>125</v>
      </c>
      <c r="BE291" s="156">
        <f t="shared" si="64"/>
        <v>0</v>
      </c>
      <c r="BF291" s="156">
        <f t="shared" si="65"/>
        <v>0</v>
      </c>
      <c r="BG291" s="156">
        <f t="shared" si="66"/>
        <v>0</v>
      </c>
      <c r="BH291" s="156">
        <f t="shared" si="67"/>
        <v>0</v>
      </c>
      <c r="BI291" s="156">
        <f t="shared" si="68"/>
        <v>0</v>
      </c>
      <c r="BJ291" s="14" t="s">
        <v>133</v>
      </c>
      <c r="BK291" s="156">
        <f t="shared" si="69"/>
        <v>0</v>
      </c>
      <c r="BL291" s="14" t="s">
        <v>182</v>
      </c>
      <c r="BM291" s="155" t="s">
        <v>1404</v>
      </c>
    </row>
    <row r="292" spans="1:65" s="2" customFormat="1" ht="16.5" customHeight="1">
      <c r="A292" s="26"/>
      <c r="B292" s="144"/>
      <c r="C292" s="145" t="s">
        <v>1405</v>
      </c>
      <c r="D292" s="145" t="s">
        <v>128</v>
      </c>
      <c r="E292" s="146" t="s">
        <v>1406</v>
      </c>
      <c r="F292" s="147" t="s">
        <v>1407</v>
      </c>
      <c r="G292" s="148" t="s">
        <v>217</v>
      </c>
      <c r="H292" s="149">
        <v>1</v>
      </c>
      <c r="I292" s="149"/>
      <c r="J292" s="149">
        <f t="shared" si="60"/>
        <v>0</v>
      </c>
      <c r="K292" s="150"/>
      <c r="L292" s="27"/>
      <c r="M292" s="151" t="s">
        <v>1</v>
      </c>
      <c r="N292" s="152" t="s">
        <v>35</v>
      </c>
      <c r="O292" s="153">
        <v>0</v>
      </c>
      <c r="P292" s="153">
        <f t="shared" si="61"/>
        <v>0</v>
      </c>
      <c r="Q292" s="153">
        <v>0</v>
      </c>
      <c r="R292" s="153">
        <f t="shared" si="62"/>
        <v>0</v>
      </c>
      <c r="S292" s="153">
        <v>0</v>
      </c>
      <c r="T292" s="154">
        <f t="shared" si="63"/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5" t="s">
        <v>182</v>
      </c>
      <c r="AT292" s="155" t="s">
        <v>128</v>
      </c>
      <c r="AU292" s="155" t="s">
        <v>133</v>
      </c>
      <c r="AY292" s="14" t="s">
        <v>125</v>
      </c>
      <c r="BE292" s="156">
        <f t="shared" si="64"/>
        <v>0</v>
      </c>
      <c r="BF292" s="156">
        <f t="shared" si="65"/>
        <v>0</v>
      </c>
      <c r="BG292" s="156">
        <f t="shared" si="66"/>
        <v>0</v>
      </c>
      <c r="BH292" s="156">
        <f t="shared" si="67"/>
        <v>0</v>
      </c>
      <c r="BI292" s="156">
        <f t="shared" si="68"/>
        <v>0</v>
      </c>
      <c r="BJ292" s="14" t="s">
        <v>133</v>
      </c>
      <c r="BK292" s="156">
        <f t="shared" si="69"/>
        <v>0</v>
      </c>
      <c r="BL292" s="14" t="s">
        <v>182</v>
      </c>
      <c r="BM292" s="155" t="s">
        <v>1408</v>
      </c>
    </row>
    <row r="293" spans="1:65" s="2" customFormat="1" ht="30" customHeight="1">
      <c r="A293" s="26"/>
      <c r="B293" s="144"/>
      <c r="C293" s="161" t="s">
        <v>1396</v>
      </c>
      <c r="D293" s="161" t="s">
        <v>311</v>
      </c>
      <c r="E293" s="162" t="s">
        <v>1409</v>
      </c>
      <c r="F293" s="163" t="s">
        <v>1936</v>
      </c>
      <c r="G293" s="164" t="s">
        <v>217</v>
      </c>
      <c r="H293" s="165">
        <v>1</v>
      </c>
      <c r="I293" s="165"/>
      <c r="J293" s="165">
        <f t="shared" si="60"/>
        <v>0</v>
      </c>
      <c r="K293" s="166"/>
      <c r="L293" s="167"/>
      <c r="M293" s="168" t="s">
        <v>1</v>
      </c>
      <c r="N293" s="169" t="s">
        <v>35</v>
      </c>
      <c r="O293" s="153">
        <v>0</v>
      </c>
      <c r="P293" s="153">
        <f t="shared" si="61"/>
        <v>0</v>
      </c>
      <c r="Q293" s="153">
        <v>0</v>
      </c>
      <c r="R293" s="153">
        <f t="shared" si="62"/>
        <v>0</v>
      </c>
      <c r="S293" s="153">
        <v>0</v>
      </c>
      <c r="T293" s="154">
        <f t="shared" si="63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5" t="s">
        <v>248</v>
      </c>
      <c r="AT293" s="155" t="s">
        <v>311</v>
      </c>
      <c r="AU293" s="155" t="s">
        <v>133</v>
      </c>
      <c r="AY293" s="14" t="s">
        <v>125</v>
      </c>
      <c r="BE293" s="156">
        <f t="shared" si="64"/>
        <v>0</v>
      </c>
      <c r="BF293" s="156">
        <f t="shared" si="65"/>
        <v>0</v>
      </c>
      <c r="BG293" s="156">
        <f t="shared" si="66"/>
        <v>0</v>
      </c>
      <c r="BH293" s="156">
        <f t="shared" si="67"/>
        <v>0</v>
      </c>
      <c r="BI293" s="156">
        <f t="shared" si="68"/>
        <v>0</v>
      </c>
      <c r="BJ293" s="14" t="s">
        <v>133</v>
      </c>
      <c r="BK293" s="156">
        <f t="shared" si="69"/>
        <v>0</v>
      </c>
      <c r="BL293" s="14" t="s">
        <v>182</v>
      </c>
      <c r="BM293" s="155" t="s">
        <v>1410</v>
      </c>
    </row>
    <row r="294" spans="1:65" s="2" customFormat="1" ht="16.5" customHeight="1">
      <c r="A294" s="26"/>
      <c r="B294" s="144"/>
      <c r="C294" s="145" t="s">
        <v>1411</v>
      </c>
      <c r="D294" s="145" t="s">
        <v>128</v>
      </c>
      <c r="E294" s="146" t="s">
        <v>1412</v>
      </c>
      <c r="F294" s="147" t="s">
        <v>1413</v>
      </c>
      <c r="G294" s="148" t="s">
        <v>1414</v>
      </c>
      <c r="H294" s="149">
        <v>108</v>
      </c>
      <c r="I294" s="149"/>
      <c r="J294" s="149">
        <f t="shared" si="60"/>
        <v>0</v>
      </c>
      <c r="K294" s="150"/>
      <c r="L294" s="27"/>
      <c r="M294" s="151" t="s">
        <v>1</v>
      </c>
      <c r="N294" s="152" t="s">
        <v>35</v>
      </c>
      <c r="O294" s="153">
        <v>0</v>
      </c>
      <c r="P294" s="153">
        <f t="shared" si="61"/>
        <v>0</v>
      </c>
      <c r="Q294" s="153">
        <v>0</v>
      </c>
      <c r="R294" s="153">
        <f t="shared" si="62"/>
        <v>0</v>
      </c>
      <c r="S294" s="153">
        <v>0</v>
      </c>
      <c r="T294" s="154">
        <f t="shared" si="6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5" t="s">
        <v>182</v>
      </c>
      <c r="AT294" s="155" t="s">
        <v>128</v>
      </c>
      <c r="AU294" s="155" t="s">
        <v>133</v>
      </c>
      <c r="AY294" s="14" t="s">
        <v>125</v>
      </c>
      <c r="BE294" s="156">
        <f t="shared" si="64"/>
        <v>0</v>
      </c>
      <c r="BF294" s="156">
        <f t="shared" si="65"/>
        <v>0</v>
      </c>
      <c r="BG294" s="156">
        <f t="shared" si="66"/>
        <v>0</v>
      </c>
      <c r="BH294" s="156">
        <f t="shared" si="67"/>
        <v>0</v>
      </c>
      <c r="BI294" s="156">
        <f t="shared" si="68"/>
        <v>0</v>
      </c>
      <c r="BJ294" s="14" t="s">
        <v>133</v>
      </c>
      <c r="BK294" s="156">
        <f t="shared" si="69"/>
        <v>0</v>
      </c>
      <c r="BL294" s="14" t="s">
        <v>182</v>
      </c>
      <c r="BM294" s="155" t="s">
        <v>1415</v>
      </c>
    </row>
    <row r="295" spans="1:65" s="2" customFormat="1" ht="41.4" customHeight="1">
      <c r="A295" s="26"/>
      <c r="B295" s="144"/>
      <c r="C295" s="161" t="s">
        <v>1398</v>
      </c>
      <c r="D295" s="161" t="s">
        <v>311</v>
      </c>
      <c r="E295" s="162" t="s">
        <v>1416</v>
      </c>
      <c r="F295" s="163" t="s">
        <v>1937</v>
      </c>
      <c r="G295" s="164" t="s">
        <v>217</v>
      </c>
      <c r="H295" s="165">
        <v>108</v>
      </c>
      <c r="I295" s="165"/>
      <c r="J295" s="165">
        <f t="shared" si="60"/>
        <v>0</v>
      </c>
      <c r="K295" s="166"/>
      <c r="L295" s="167"/>
      <c r="M295" s="168" t="s">
        <v>1</v>
      </c>
      <c r="N295" s="169" t="s">
        <v>35</v>
      </c>
      <c r="O295" s="153">
        <v>0</v>
      </c>
      <c r="P295" s="153">
        <f t="shared" si="61"/>
        <v>0</v>
      </c>
      <c r="Q295" s="153">
        <v>0</v>
      </c>
      <c r="R295" s="153">
        <f t="shared" si="62"/>
        <v>0</v>
      </c>
      <c r="S295" s="153">
        <v>0</v>
      </c>
      <c r="T295" s="154">
        <f t="shared" si="6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5" t="s">
        <v>248</v>
      </c>
      <c r="AT295" s="155" t="s">
        <v>311</v>
      </c>
      <c r="AU295" s="155" t="s">
        <v>133</v>
      </c>
      <c r="AY295" s="14" t="s">
        <v>125</v>
      </c>
      <c r="BE295" s="156">
        <f t="shared" si="64"/>
        <v>0</v>
      </c>
      <c r="BF295" s="156">
        <f t="shared" si="65"/>
        <v>0</v>
      </c>
      <c r="BG295" s="156">
        <f t="shared" si="66"/>
        <v>0</v>
      </c>
      <c r="BH295" s="156">
        <f t="shared" si="67"/>
        <v>0</v>
      </c>
      <c r="BI295" s="156">
        <f t="shared" si="68"/>
        <v>0</v>
      </c>
      <c r="BJ295" s="14" t="s">
        <v>133</v>
      </c>
      <c r="BK295" s="156">
        <f t="shared" si="69"/>
        <v>0</v>
      </c>
      <c r="BL295" s="14" t="s">
        <v>182</v>
      </c>
      <c r="BM295" s="155" t="s">
        <v>1417</v>
      </c>
    </row>
    <row r="296" spans="1:65" s="2" customFormat="1" ht="21.75" customHeight="1">
      <c r="A296" s="26"/>
      <c r="B296" s="144"/>
      <c r="C296" s="145" t="s">
        <v>1418</v>
      </c>
      <c r="D296" s="145" t="s">
        <v>128</v>
      </c>
      <c r="E296" s="146" t="s">
        <v>1419</v>
      </c>
      <c r="F296" s="147" t="s">
        <v>1420</v>
      </c>
      <c r="G296" s="148" t="s">
        <v>230</v>
      </c>
      <c r="H296" s="149">
        <v>0.12</v>
      </c>
      <c r="I296" s="149"/>
      <c r="J296" s="149">
        <f t="shared" si="60"/>
        <v>0</v>
      </c>
      <c r="K296" s="150"/>
      <c r="L296" s="27"/>
      <c r="M296" s="151" t="s">
        <v>1</v>
      </c>
      <c r="N296" s="152" t="s">
        <v>35</v>
      </c>
      <c r="O296" s="153">
        <v>0</v>
      </c>
      <c r="P296" s="153">
        <f t="shared" si="61"/>
        <v>0</v>
      </c>
      <c r="Q296" s="153">
        <v>0</v>
      </c>
      <c r="R296" s="153">
        <f t="shared" si="62"/>
        <v>0</v>
      </c>
      <c r="S296" s="153">
        <v>0</v>
      </c>
      <c r="T296" s="154">
        <f t="shared" si="6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5" t="s">
        <v>182</v>
      </c>
      <c r="AT296" s="155" t="s">
        <v>128</v>
      </c>
      <c r="AU296" s="155" t="s">
        <v>133</v>
      </c>
      <c r="AY296" s="14" t="s">
        <v>125</v>
      </c>
      <c r="BE296" s="156">
        <f t="shared" si="64"/>
        <v>0</v>
      </c>
      <c r="BF296" s="156">
        <f t="shared" si="65"/>
        <v>0</v>
      </c>
      <c r="BG296" s="156">
        <f t="shared" si="66"/>
        <v>0</v>
      </c>
      <c r="BH296" s="156">
        <f t="shared" si="67"/>
        <v>0</v>
      </c>
      <c r="BI296" s="156">
        <f t="shared" si="68"/>
        <v>0</v>
      </c>
      <c r="BJ296" s="14" t="s">
        <v>133</v>
      </c>
      <c r="BK296" s="156">
        <f t="shared" si="69"/>
        <v>0</v>
      </c>
      <c r="BL296" s="14" t="s">
        <v>182</v>
      </c>
      <c r="BM296" s="155" t="s">
        <v>1421</v>
      </c>
    </row>
    <row r="297" spans="1:65" s="12" customFormat="1" ht="22.8" customHeight="1">
      <c r="B297" s="132"/>
      <c r="D297" s="133" t="s">
        <v>68</v>
      </c>
      <c r="E297" s="142" t="s">
        <v>1422</v>
      </c>
      <c r="F297" s="142" t="s">
        <v>1423</v>
      </c>
      <c r="J297" s="143">
        <f>BK297</f>
        <v>0</v>
      </c>
      <c r="L297" s="132"/>
      <c r="M297" s="136"/>
      <c r="N297" s="137"/>
      <c r="O297" s="137"/>
      <c r="P297" s="138">
        <f>SUM(P298:P328)</f>
        <v>12.192</v>
      </c>
      <c r="Q297" s="137"/>
      <c r="R297" s="138">
        <f>SUM(R298:R328)</f>
        <v>0</v>
      </c>
      <c r="S297" s="137"/>
      <c r="T297" s="139">
        <f>SUM(T298:T328)</f>
        <v>1.44</v>
      </c>
      <c r="AR297" s="133" t="s">
        <v>133</v>
      </c>
      <c r="AT297" s="140" t="s">
        <v>68</v>
      </c>
      <c r="AU297" s="140" t="s">
        <v>77</v>
      </c>
      <c r="AY297" s="133" t="s">
        <v>125</v>
      </c>
      <c r="BK297" s="141">
        <f>SUM(BK298:BK328)</f>
        <v>0</v>
      </c>
    </row>
    <row r="298" spans="1:65" s="2" customFormat="1" ht="24.15" customHeight="1">
      <c r="A298" s="26"/>
      <c r="B298" s="144"/>
      <c r="C298" s="145" t="s">
        <v>1402</v>
      </c>
      <c r="D298" s="145" t="s">
        <v>128</v>
      </c>
      <c r="E298" s="146" t="s">
        <v>1424</v>
      </c>
      <c r="F298" s="147" t="s">
        <v>1425</v>
      </c>
      <c r="G298" s="148" t="s">
        <v>217</v>
      </c>
      <c r="H298" s="149">
        <v>48</v>
      </c>
      <c r="I298" s="149"/>
      <c r="J298" s="149">
        <f t="shared" ref="J298:J328" si="70">ROUND(I298*H298,2)</f>
        <v>0</v>
      </c>
      <c r="K298" s="150"/>
      <c r="L298" s="27"/>
      <c r="M298" s="151" t="s">
        <v>1</v>
      </c>
      <c r="N298" s="152" t="s">
        <v>35</v>
      </c>
      <c r="O298" s="153">
        <v>0.254</v>
      </c>
      <c r="P298" s="153">
        <f t="shared" ref="P298:P328" si="71">O298*H298</f>
        <v>12.192</v>
      </c>
      <c r="Q298" s="153">
        <v>0</v>
      </c>
      <c r="R298" s="153">
        <f t="shared" ref="R298:R328" si="72">Q298*H298</f>
        <v>0</v>
      </c>
      <c r="S298" s="153">
        <v>0.03</v>
      </c>
      <c r="T298" s="154">
        <f t="shared" ref="T298:T328" si="73">S298*H298</f>
        <v>1.44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5" t="s">
        <v>182</v>
      </c>
      <c r="AT298" s="155" t="s">
        <v>128</v>
      </c>
      <c r="AU298" s="155" t="s">
        <v>133</v>
      </c>
      <c r="AY298" s="14" t="s">
        <v>125</v>
      </c>
      <c r="BE298" s="156">
        <f t="shared" ref="BE298:BE328" si="74">IF(N298="základná",J298,0)</f>
        <v>0</v>
      </c>
      <c r="BF298" s="156">
        <f t="shared" ref="BF298:BF328" si="75">IF(N298="znížená",J298,0)</f>
        <v>0</v>
      </c>
      <c r="BG298" s="156">
        <f t="shared" ref="BG298:BG328" si="76">IF(N298="zákl. prenesená",J298,0)</f>
        <v>0</v>
      </c>
      <c r="BH298" s="156">
        <f t="shared" ref="BH298:BH328" si="77">IF(N298="zníž. prenesená",J298,0)</f>
        <v>0</v>
      </c>
      <c r="BI298" s="156">
        <f t="shared" ref="BI298:BI328" si="78">IF(N298="nulová",J298,0)</f>
        <v>0</v>
      </c>
      <c r="BJ298" s="14" t="s">
        <v>133</v>
      </c>
      <c r="BK298" s="156">
        <f t="shared" ref="BK298:BK328" si="79">ROUND(I298*H298,2)</f>
        <v>0</v>
      </c>
      <c r="BL298" s="14" t="s">
        <v>182</v>
      </c>
      <c r="BM298" s="155" t="s">
        <v>1426</v>
      </c>
    </row>
    <row r="299" spans="1:65" s="2" customFormat="1" ht="33" customHeight="1">
      <c r="A299" s="26"/>
      <c r="B299" s="144"/>
      <c r="C299" s="145" t="s">
        <v>1427</v>
      </c>
      <c r="D299" s="145" t="s">
        <v>128</v>
      </c>
      <c r="E299" s="146" t="s">
        <v>1428</v>
      </c>
      <c r="F299" s="147" t="s">
        <v>1429</v>
      </c>
      <c r="G299" s="148" t="s">
        <v>217</v>
      </c>
      <c r="H299" s="149">
        <v>4</v>
      </c>
      <c r="I299" s="149"/>
      <c r="J299" s="149">
        <f t="shared" si="70"/>
        <v>0</v>
      </c>
      <c r="K299" s="150"/>
      <c r="L299" s="27"/>
      <c r="M299" s="151" t="s">
        <v>1</v>
      </c>
      <c r="N299" s="152" t="s">
        <v>35</v>
      </c>
      <c r="O299" s="153">
        <v>0</v>
      </c>
      <c r="P299" s="153">
        <f t="shared" si="71"/>
        <v>0</v>
      </c>
      <c r="Q299" s="153">
        <v>0</v>
      </c>
      <c r="R299" s="153">
        <f t="shared" si="72"/>
        <v>0</v>
      </c>
      <c r="S299" s="153">
        <v>0</v>
      </c>
      <c r="T299" s="154">
        <f t="shared" si="7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5" t="s">
        <v>182</v>
      </c>
      <c r="AT299" s="155" t="s">
        <v>128</v>
      </c>
      <c r="AU299" s="155" t="s">
        <v>133</v>
      </c>
      <c r="AY299" s="14" t="s">
        <v>125</v>
      </c>
      <c r="BE299" s="156">
        <f t="shared" si="74"/>
        <v>0</v>
      </c>
      <c r="BF299" s="156">
        <f t="shared" si="75"/>
        <v>0</v>
      </c>
      <c r="BG299" s="156">
        <f t="shared" si="76"/>
        <v>0</v>
      </c>
      <c r="BH299" s="156">
        <f t="shared" si="77"/>
        <v>0</v>
      </c>
      <c r="BI299" s="156">
        <f t="shared" si="78"/>
        <v>0</v>
      </c>
      <c r="BJ299" s="14" t="s">
        <v>133</v>
      </c>
      <c r="BK299" s="156">
        <f t="shared" si="79"/>
        <v>0</v>
      </c>
      <c r="BL299" s="14" t="s">
        <v>182</v>
      </c>
      <c r="BM299" s="155" t="s">
        <v>1430</v>
      </c>
    </row>
    <row r="300" spans="1:65" s="2" customFormat="1" ht="49.2" customHeight="1">
      <c r="A300" s="26"/>
      <c r="B300" s="144"/>
      <c r="C300" s="161" t="s">
        <v>1404</v>
      </c>
      <c r="D300" s="161" t="s">
        <v>311</v>
      </c>
      <c r="E300" s="162" t="s">
        <v>1431</v>
      </c>
      <c r="F300" s="163" t="s">
        <v>1939</v>
      </c>
      <c r="G300" s="164" t="s">
        <v>217</v>
      </c>
      <c r="H300" s="165">
        <v>2</v>
      </c>
      <c r="I300" s="165"/>
      <c r="J300" s="165">
        <f t="shared" si="70"/>
        <v>0</v>
      </c>
      <c r="K300" s="166"/>
      <c r="L300" s="167"/>
      <c r="M300" s="168" t="s">
        <v>1</v>
      </c>
      <c r="N300" s="169" t="s">
        <v>35</v>
      </c>
      <c r="O300" s="153">
        <v>0</v>
      </c>
      <c r="P300" s="153">
        <f t="shared" si="71"/>
        <v>0</v>
      </c>
      <c r="Q300" s="153">
        <v>0</v>
      </c>
      <c r="R300" s="153">
        <f t="shared" si="72"/>
        <v>0</v>
      </c>
      <c r="S300" s="153">
        <v>0</v>
      </c>
      <c r="T300" s="154">
        <f t="shared" si="7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5" t="s">
        <v>248</v>
      </c>
      <c r="AT300" s="155" t="s">
        <v>311</v>
      </c>
      <c r="AU300" s="155" t="s">
        <v>133</v>
      </c>
      <c r="AY300" s="14" t="s">
        <v>125</v>
      </c>
      <c r="BE300" s="156">
        <f t="shared" si="74"/>
        <v>0</v>
      </c>
      <c r="BF300" s="156">
        <f t="shared" si="75"/>
        <v>0</v>
      </c>
      <c r="BG300" s="156">
        <f t="shared" si="76"/>
        <v>0</v>
      </c>
      <c r="BH300" s="156">
        <f t="shared" si="77"/>
        <v>0</v>
      </c>
      <c r="BI300" s="156">
        <f t="shared" si="78"/>
        <v>0</v>
      </c>
      <c r="BJ300" s="14" t="s">
        <v>133</v>
      </c>
      <c r="BK300" s="156">
        <f t="shared" si="79"/>
        <v>0</v>
      </c>
      <c r="BL300" s="14" t="s">
        <v>182</v>
      </c>
      <c r="BM300" s="155" t="s">
        <v>1432</v>
      </c>
    </row>
    <row r="301" spans="1:65" s="2" customFormat="1" ht="52.2" customHeight="1">
      <c r="A301" s="26"/>
      <c r="B301" s="144"/>
      <c r="C301" s="161" t="s">
        <v>1433</v>
      </c>
      <c r="D301" s="161" t="s">
        <v>311</v>
      </c>
      <c r="E301" s="162" t="s">
        <v>1434</v>
      </c>
      <c r="F301" s="163" t="s">
        <v>1938</v>
      </c>
      <c r="G301" s="164" t="s">
        <v>217</v>
      </c>
      <c r="H301" s="165">
        <v>2</v>
      </c>
      <c r="I301" s="165"/>
      <c r="J301" s="165">
        <f t="shared" si="70"/>
        <v>0</v>
      </c>
      <c r="K301" s="166"/>
      <c r="L301" s="167"/>
      <c r="M301" s="168" t="s">
        <v>1</v>
      </c>
      <c r="N301" s="169" t="s">
        <v>35</v>
      </c>
      <c r="O301" s="153">
        <v>0</v>
      </c>
      <c r="P301" s="153">
        <f t="shared" si="71"/>
        <v>0</v>
      </c>
      <c r="Q301" s="153">
        <v>0</v>
      </c>
      <c r="R301" s="153">
        <f t="shared" si="72"/>
        <v>0</v>
      </c>
      <c r="S301" s="153">
        <v>0</v>
      </c>
      <c r="T301" s="154">
        <f t="shared" si="7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5" t="s">
        <v>248</v>
      </c>
      <c r="AT301" s="155" t="s">
        <v>311</v>
      </c>
      <c r="AU301" s="155" t="s">
        <v>133</v>
      </c>
      <c r="AY301" s="14" t="s">
        <v>125</v>
      </c>
      <c r="BE301" s="156">
        <f t="shared" si="74"/>
        <v>0</v>
      </c>
      <c r="BF301" s="156">
        <f t="shared" si="75"/>
        <v>0</v>
      </c>
      <c r="BG301" s="156">
        <f t="shared" si="76"/>
        <v>0</v>
      </c>
      <c r="BH301" s="156">
        <f t="shared" si="77"/>
        <v>0</v>
      </c>
      <c r="BI301" s="156">
        <f t="shared" si="78"/>
        <v>0</v>
      </c>
      <c r="BJ301" s="14" t="s">
        <v>133</v>
      </c>
      <c r="BK301" s="156">
        <f t="shared" si="79"/>
        <v>0</v>
      </c>
      <c r="BL301" s="14" t="s">
        <v>182</v>
      </c>
      <c r="BM301" s="155" t="s">
        <v>1435</v>
      </c>
    </row>
    <row r="302" spans="1:65" s="2" customFormat="1" ht="24.15" customHeight="1">
      <c r="A302" s="26"/>
      <c r="B302" s="144"/>
      <c r="C302" s="145" t="s">
        <v>1408</v>
      </c>
      <c r="D302" s="145" t="s">
        <v>128</v>
      </c>
      <c r="E302" s="146" t="s">
        <v>1436</v>
      </c>
      <c r="F302" s="147" t="s">
        <v>1437</v>
      </c>
      <c r="G302" s="148" t="s">
        <v>217</v>
      </c>
      <c r="H302" s="149">
        <v>1</v>
      </c>
      <c r="I302" s="149"/>
      <c r="J302" s="149">
        <f t="shared" si="70"/>
        <v>0</v>
      </c>
      <c r="K302" s="150"/>
      <c r="L302" s="27"/>
      <c r="M302" s="151" t="s">
        <v>1</v>
      </c>
      <c r="N302" s="152" t="s">
        <v>35</v>
      </c>
      <c r="O302" s="153">
        <v>0</v>
      </c>
      <c r="P302" s="153">
        <f t="shared" si="71"/>
        <v>0</v>
      </c>
      <c r="Q302" s="153">
        <v>0</v>
      </c>
      <c r="R302" s="153">
        <f t="shared" si="72"/>
        <v>0</v>
      </c>
      <c r="S302" s="153">
        <v>0</v>
      </c>
      <c r="T302" s="154">
        <f t="shared" si="7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5" t="s">
        <v>182</v>
      </c>
      <c r="AT302" s="155" t="s">
        <v>128</v>
      </c>
      <c r="AU302" s="155" t="s">
        <v>133</v>
      </c>
      <c r="AY302" s="14" t="s">
        <v>125</v>
      </c>
      <c r="BE302" s="156">
        <f t="shared" si="74"/>
        <v>0</v>
      </c>
      <c r="BF302" s="156">
        <f t="shared" si="75"/>
        <v>0</v>
      </c>
      <c r="BG302" s="156">
        <f t="shared" si="76"/>
        <v>0</v>
      </c>
      <c r="BH302" s="156">
        <f t="shared" si="77"/>
        <v>0</v>
      </c>
      <c r="BI302" s="156">
        <f t="shared" si="78"/>
        <v>0</v>
      </c>
      <c r="BJ302" s="14" t="s">
        <v>133</v>
      </c>
      <c r="BK302" s="156">
        <f t="shared" si="79"/>
        <v>0</v>
      </c>
      <c r="BL302" s="14" t="s">
        <v>182</v>
      </c>
      <c r="BM302" s="155" t="s">
        <v>1438</v>
      </c>
    </row>
    <row r="303" spans="1:65" s="2" customFormat="1" ht="58.2" customHeight="1">
      <c r="A303" s="26"/>
      <c r="B303" s="144"/>
      <c r="C303" s="161" t="s">
        <v>1439</v>
      </c>
      <c r="D303" s="161" t="s">
        <v>311</v>
      </c>
      <c r="E303" s="162" t="s">
        <v>1440</v>
      </c>
      <c r="F303" s="163" t="s">
        <v>1940</v>
      </c>
      <c r="G303" s="164" t="s">
        <v>217</v>
      </c>
      <c r="H303" s="165">
        <v>1</v>
      </c>
      <c r="I303" s="165"/>
      <c r="J303" s="165">
        <f t="shared" si="70"/>
        <v>0</v>
      </c>
      <c r="K303" s="166"/>
      <c r="L303" s="167"/>
      <c r="M303" s="168" t="s">
        <v>1</v>
      </c>
      <c r="N303" s="169" t="s">
        <v>35</v>
      </c>
      <c r="O303" s="153">
        <v>0</v>
      </c>
      <c r="P303" s="153">
        <f t="shared" si="71"/>
        <v>0</v>
      </c>
      <c r="Q303" s="153">
        <v>0</v>
      </c>
      <c r="R303" s="153">
        <f t="shared" si="72"/>
        <v>0</v>
      </c>
      <c r="S303" s="153">
        <v>0</v>
      </c>
      <c r="T303" s="154">
        <f t="shared" si="7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5" t="s">
        <v>248</v>
      </c>
      <c r="AT303" s="155" t="s">
        <v>311</v>
      </c>
      <c r="AU303" s="155" t="s">
        <v>133</v>
      </c>
      <c r="AY303" s="14" t="s">
        <v>125</v>
      </c>
      <c r="BE303" s="156">
        <f t="shared" si="74"/>
        <v>0</v>
      </c>
      <c r="BF303" s="156">
        <f t="shared" si="75"/>
        <v>0</v>
      </c>
      <c r="BG303" s="156">
        <f t="shared" si="76"/>
        <v>0</v>
      </c>
      <c r="BH303" s="156">
        <f t="shared" si="77"/>
        <v>0</v>
      </c>
      <c r="BI303" s="156">
        <f t="shared" si="78"/>
        <v>0</v>
      </c>
      <c r="BJ303" s="14" t="s">
        <v>133</v>
      </c>
      <c r="BK303" s="156">
        <f t="shared" si="79"/>
        <v>0</v>
      </c>
      <c r="BL303" s="14" t="s">
        <v>182</v>
      </c>
      <c r="BM303" s="155" t="s">
        <v>1441</v>
      </c>
    </row>
    <row r="304" spans="1:65" s="2" customFormat="1" ht="24.15" customHeight="1">
      <c r="A304" s="26"/>
      <c r="B304" s="144"/>
      <c r="C304" s="145" t="s">
        <v>1410</v>
      </c>
      <c r="D304" s="145" t="s">
        <v>128</v>
      </c>
      <c r="E304" s="146" t="s">
        <v>1442</v>
      </c>
      <c r="F304" s="147" t="s">
        <v>1443</v>
      </c>
      <c r="G304" s="148" t="s">
        <v>217</v>
      </c>
      <c r="H304" s="149">
        <v>2</v>
      </c>
      <c r="I304" s="149"/>
      <c r="J304" s="149">
        <f t="shared" si="70"/>
        <v>0</v>
      </c>
      <c r="K304" s="150"/>
      <c r="L304" s="27"/>
      <c r="M304" s="151" t="s">
        <v>1</v>
      </c>
      <c r="N304" s="152" t="s">
        <v>35</v>
      </c>
      <c r="O304" s="153">
        <v>0</v>
      </c>
      <c r="P304" s="153">
        <f t="shared" si="71"/>
        <v>0</v>
      </c>
      <c r="Q304" s="153">
        <v>0</v>
      </c>
      <c r="R304" s="153">
        <f t="shared" si="72"/>
        <v>0</v>
      </c>
      <c r="S304" s="153">
        <v>0</v>
      </c>
      <c r="T304" s="154">
        <f t="shared" si="73"/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55" t="s">
        <v>182</v>
      </c>
      <c r="AT304" s="155" t="s">
        <v>128</v>
      </c>
      <c r="AU304" s="155" t="s">
        <v>133</v>
      </c>
      <c r="AY304" s="14" t="s">
        <v>125</v>
      </c>
      <c r="BE304" s="156">
        <f t="shared" si="74"/>
        <v>0</v>
      </c>
      <c r="BF304" s="156">
        <f t="shared" si="75"/>
        <v>0</v>
      </c>
      <c r="BG304" s="156">
        <f t="shared" si="76"/>
        <v>0</v>
      </c>
      <c r="BH304" s="156">
        <f t="shared" si="77"/>
        <v>0</v>
      </c>
      <c r="BI304" s="156">
        <f t="shared" si="78"/>
        <v>0</v>
      </c>
      <c r="BJ304" s="14" t="s">
        <v>133</v>
      </c>
      <c r="BK304" s="156">
        <f t="shared" si="79"/>
        <v>0</v>
      </c>
      <c r="BL304" s="14" t="s">
        <v>182</v>
      </c>
      <c r="BM304" s="155" t="s">
        <v>1444</v>
      </c>
    </row>
    <row r="305" spans="1:65" s="2" customFormat="1" ht="61.2" customHeight="1">
      <c r="A305" s="26"/>
      <c r="B305" s="144"/>
      <c r="C305" s="161" t="s">
        <v>1445</v>
      </c>
      <c r="D305" s="161" t="s">
        <v>311</v>
      </c>
      <c r="E305" s="162" t="s">
        <v>1446</v>
      </c>
      <c r="F305" s="163" t="s">
        <v>1941</v>
      </c>
      <c r="G305" s="164" t="s">
        <v>217</v>
      </c>
      <c r="H305" s="165">
        <v>1</v>
      </c>
      <c r="I305" s="165"/>
      <c r="J305" s="165">
        <f t="shared" si="70"/>
        <v>0</v>
      </c>
      <c r="K305" s="166"/>
      <c r="L305" s="167"/>
      <c r="M305" s="168" t="s">
        <v>1</v>
      </c>
      <c r="N305" s="169" t="s">
        <v>35</v>
      </c>
      <c r="O305" s="153">
        <v>0</v>
      </c>
      <c r="P305" s="153">
        <f t="shared" si="71"/>
        <v>0</v>
      </c>
      <c r="Q305" s="153">
        <v>0</v>
      </c>
      <c r="R305" s="153">
        <f t="shared" si="72"/>
        <v>0</v>
      </c>
      <c r="S305" s="153">
        <v>0</v>
      </c>
      <c r="T305" s="154">
        <f t="shared" si="73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5" t="s">
        <v>248</v>
      </c>
      <c r="AT305" s="155" t="s">
        <v>311</v>
      </c>
      <c r="AU305" s="155" t="s">
        <v>133</v>
      </c>
      <c r="AY305" s="14" t="s">
        <v>125</v>
      </c>
      <c r="BE305" s="156">
        <f t="shared" si="74"/>
        <v>0</v>
      </c>
      <c r="BF305" s="156">
        <f t="shared" si="75"/>
        <v>0</v>
      </c>
      <c r="BG305" s="156">
        <f t="shared" si="76"/>
        <v>0</v>
      </c>
      <c r="BH305" s="156">
        <f t="shared" si="77"/>
        <v>0</v>
      </c>
      <c r="BI305" s="156">
        <f t="shared" si="78"/>
        <v>0</v>
      </c>
      <c r="BJ305" s="14" t="s">
        <v>133</v>
      </c>
      <c r="BK305" s="156">
        <f t="shared" si="79"/>
        <v>0</v>
      </c>
      <c r="BL305" s="14" t="s">
        <v>182</v>
      </c>
      <c r="BM305" s="155" t="s">
        <v>1447</v>
      </c>
    </row>
    <row r="306" spans="1:65" s="2" customFormat="1" ht="61.2" customHeight="1">
      <c r="A306" s="26"/>
      <c r="B306" s="144"/>
      <c r="C306" s="161" t="s">
        <v>1415</v>
      </c>
      <c r="D306" s="161" t="s">
        <v>311</v>
      </c>
      <c r="E306" s="162" t="s">
        <v>1448</v>
      </c>
      <c r="F306" s="163" t="s">
        <v>1942</v>
      </c>
      <c r="G306" s="164" t="s">
        <v>217</v>
      </c>
      <c r="H306" s="165">
        <v>1</v>
      </c>
      <c r="I306" s="165"/>
      <c r="J306" s="165">
        <f t="shared" si="70"/>
        <v>0</v>
      </c>
      <c r="K306" s="166"/>
      <c r="L306" s="167"/>
      <c r="M306" s="168" t="s">
        <v>1</v>
      </c>
      <c r="N306" s="169" t="s">
        <v>35</v>
      </c>
      <c r="O306" s="153">
        <v>0</v>
      </c>
      <c r="P306" s="153">
        <f t="shared" si="71"/>
        <v>0</v>
      </c>
      <c r="Q306" s="153">
        <v>0</v>
      </c>
      <c r="R306" s="153">
        <f t="shared" si="72"/>
        <v>0</v>
      </c>
      <c r="S306" s="153">
        <v>0</v>
      </c>
      <c r="T306" s="154">
        <f t="shared" si="7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55" t="s">
        <v>248</v>
      </c>
      <c r="AT306" s="155" t="s">
        <v>311</v>
      </c>
      <c r="AU306" s="155" t="s">
        <v>133</v>
      </c>
      <c r="AY306" s="14" t="s">
        <v>125</v>
      </c>
      <c r="BE306" s="156">
        <f t="shared" si="74"/>
        <v>0</v>
      </c>
      <c r="BF306" s="156">
        <f t="shared" si="75"/>
        <v>0</v>
      </c>
      <c r="BG306" s="156">
        <f t="shared" si="76"/>
        <v>0</v>
      </c>
      <c r="BH306" s="156">
        <f t="shared" si="77"/>
        <v>0</v>
      </c>
      <c r="BI306" s="156">
        <f t="shared" si="78"/>
        <v>0</v>
      </c>
      <c r="BJ306" s="14" t="s">
        <v>133</v>
      </c>
      <c r="BK306" s="156">
        <f t="shared" si="79"/>
        <v>0</v>
      </c>
      <c r="BL306" s="14" t="s">
        <v>182</v>
      </c>
      <c r="BM306" s="155" t="s">
        <v>1449</v>
      </c>
    </row>
    <row r="307" spans="1:65" s="2" customFormat="1" ht="24.15" customHeight="1">
      <c r="A307" s="26"/>
      <c r="B307" s="144"/>
      <c r="C307" s="145" t="s">
        <v>1450</v>
      </c>
      <c r="D307" s="145" t="s">
        <v>128</v>
      </c>
      <c r="E307" s="146" t="s">
        <v>1451</v>
      </c>
      <c r="F307" s="147" t="s">
        <v>1452</v>
      </c>
      <c r="G307" s="148" t="s">
        <v>217</v>
      </c>
      <c r="H307" s="149">
        <v>4</v>
      </c>
      <c r="I307" s="149"/>
      <c r="J307" s="149">
        <f t="shared" si="70"/>
        <v>0</v>
      </c>
      <c r="K307" s="150"/>
      <c r="L307" s="27"/>
      <c r="M307" s="151" t="s">
        <v>1</v>
      </c>
      <c r="N307" s="152" t="s">
        <v>35</v>
      </c>
      <c r="O307" s="153">
        <v>0</v>
      </c>
      <c r="P307" s="153">
        <f t="shared" si="71"/>
        <v>0</v>
      </c>
      <c r="Q307" s="153">
        <v>0</v>
      </c>
      <c r="R307" s="153">
        <f t="shared" si="72"/>
        <v>0</v>
      </c>
      <c r="S307" s="153">
        <v>0</v>
      </c>
      <c r="T307" s="154">
        <f t="shared" si="73"/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55" t="s">
        <v>182</v>
      </c>
      <c r="AT307" s="155" t="s">
        <v>128</v>
      </c>
      <c r="AU307" s="155" t="s">
        <v>133</v>
      </c>
      <c r="AY307" s="14" t="s">
        <v>125</v>
      </c>
      <c r="BE307" s="156">
        <f t="shared" si="74"/>
        <v>0</v>
      </c>
      <c r="BF307" s="156">
        <f t="shared" si="75"/>
        <v>0</v>
      </c>
      <c r="BG307" s="156">
        <f t="shared" si="76"/>
        <v>0</v>
      </c>
      <c r="BH307" s="156">
        <f t="shared" si="77"/>
        <v>0</v>
      </c>
      <c r="BI307" s="156">
        <f t="shared" si="78"/>
        <v>0</v>
      </c>
      <c r="BJ307" s="14" t="s">
        <v>133</v>
      </c>
      <c r="BK307" s="156">
        <f t="shared" si="79"/>
        <v>0</v>
      </c>
      <c r="BL307" s="14" t="s">
        <v>182</v>
      </c>
      <c r="BM307" s="155" t="s">
        <v>1453</v>
      </c>
    </row>
    <row r="308" spans="1:65" s="2" customFormat="1" ht="49.8" customHeight="1">
      <c r="A308" s="26"/>
      <c r="B308" s="144"/>
      <c r="C308" s="161" t="s">
        <v>1417</v>
      </c>
      <c r="D308" s="161" t="s">
        <v>311</v>
      </c>
      <c r="E308" s="162" t="s">
        <v>1454</v>
      </c>
      <c r="F308" s="163" t="s">
        <v>1943</v>
      </c>
      <c r="G308" s="164" t="s">
        <v>217</v>
      </c>
      <c r="H308" s="165">
        <v>2</v>
      </c>
      <c r="I308" s="165"/>
      <c r="J308" s="165">
        <f t="shared" si="70"/>
        <v>0</v>
      </c>
      <c r="K308" s="166"/>
      <c r="L308" s="167"/>
      <c r="M308" s="168" t="s">
        <v>1</v>
      </c>
      <c r="N308" s="169" t="s">
        <v>35</v>
      </c>
      <c r="O308" s="153">
        <v>0</v>
      </c>
      <c r="P308" s="153">
        <f t="shared" si="71"/>
        <v>0</v>
      </c>
      <c r="Q308" s="153">
        <v>0</v>
      </c>
      <c r="R308" s="153">
        <f t="shared" si="72"/>
        <v>0</v>
      </c>
      <c r="S308" s="153">
        <v>0</v>
      </c>
      <c r="T308" s="154">
        <f t="shared" si="73"/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5" t="s">
        <v>248</v>
      </c>
      <c r="AT308" s="155" t="s">
        <v>311</v>
      </c>
      <c r="AU308" s="155" t="s">
        <v>133</v>
      </c>
      <c r="AY308" s="14" t="s">
        <v>125</v>
      </c>
      <c r="BE308" s="156">
        <f t="shared" si="74"/>
        <v>0</v>
      </c>
      <c r="BF308" s="156">
        <f t="shared" si="75"/>
        <v>0</v>
      </c>
      <c r="BG308" s="156">
        <f t="shared" si="76"/>
        <v>0</v>
      </c>
      <c r="BH308" s="156">
        <f t="shared" si="77"/>
        <v>0</v>
      </c>
      <c r="BI308" s="156">
        <f t="shared" si="78"/>
        <v>0</v>
      </c>
      <c r="BJ308" s="14" t="s">
        <v>133</v>
      </c>
      <c r="BK308" s="156">
        <f t="shared" si="79"/>
        <v>0</v>
      </c>
      <c r="BL308" s="14" t="s">
        <v>182</v>
      </c>
      <c r="BM308" s="155" t="s">
        <v>1455</v>
      </c>
    </row>
    <row r="309" spans="1:65" s="2" customFormat="1" ht="53.4" customHeight="1">
      <c r="A309" s="26"/>
      <c r="B309" s="144"/>
      <c r="C309" s="161" t="s">
        <v>1456</v>
      </c>
      <c r="D309" s="161" t="s">
        <v>311</v>
      </c>
      <c r="E309" s="162" t="s">
        <v>1457</v>
      </c>
      <c r="F309" s="163" t="s">
        <v>1944</v>
      </c>
      <c r="G309" s="164" t="s">
        <v>217</v>
      </c>
      <c r="H309" s="165">
        <v>2</v>
      </c>
      <c r="I309" s="165"/>
      <c r="J309" s="165">
        <f t="shared" si="70"/>
        <v>0</v>
      </c>
      <c r="K309" s="166"/>
      <c r="L309" s="167"/>
      <c r="M309" s="168" t="s">
        <v>1</v>
      </c>
      <c r="N309" s="169" t="s">
        <v>35</v>
      </c>
      <c r="O309" s="153">
        <v>0</v>
      </c>
      <c r="P309" s="153">
        <f t="shared" si="71"/>
        <v>0</v>
      </c>
      <c r="Q309" s="153">
        <v>0</v>
      </c>
      <c r="R309" s="153">
        <f t="shared" si="72"/>
        <v>0</v>
      </c>
      <c r="S309" s="153">
        <v>0</v>
      </c>
      <c r="T309" s="154">
        <f t="shared" si="73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5" t="s">
        <v>248</v>
      </c>
      <c r="AT309" s="155" t="s">
        <v>311</v>
      </c>
      <c r="AU309" s="155" t="s">
        <v>133</v>
      </c>
      <c r="AY309" s="14" t="s">
        <v>125</v>
      </c>
      <c r="BE309" s="156">
        <f t="shared" si="74"/>
        <v>0</v>
      </c>
      <c r="BF309" s="156">
        <f t="shared" si="75"/>
        <v>0</v>
      </c>
      <c r="BG309" s="156">
        <f t="shared" si="76"/>
        <v>0</v>
      </c>
      <c r="BH309" s="156">
        <f t="shared" si="77"/>
        <v>0</v>
      </c>
      <c r="BI309" s="156">
        <f t="shared" si="78"/>
        <v>0</v>
      </c>
      <c r="BJ309" s="14" t="s">
        <v>133</v>
      </c>
      <c r="BK309" s="156">
        <f t="shared" si="79"/>
        <v>0</v>
      </c>
      <c r="BL309" s="14" t="s">
        <v>182</v>
      </c>
      <c r="BM309" s="155" t="s">
        <v>1458</v>
      </c>
    </row>
    <row r="310" spans="1:65" s="2" customFormat="1" ht="33" customHeight="1">
      <c r="A310" s="26"/>
      <c r="B310" s="144"/>
      <c r="C310" s="145" t="s">
        <v>1421</v>
      </c>
      <c r="D310" s="145" t="s">
        <v>128</v>
      </c>
      <c r="E310" s="146" t="s">
        <v>1459</v>
      </c>
      <c r="F310" s="147" t="s">
        <v>1460</v>
      </c>
      <c r="G310" s="148" t="s">
        <v>217</v>
      </c>
      <c r="H310" s="149">
        <v>18</v>
      </c>
      <c r="I310" s="149"/>
      <c r="J310" s="149">
        <f t="shared" si="70"/>
        <v>0</v>
      </c>
      <c r="K310" s="150"/>
      <c r="L310" s="27"/>
      <c r="M310" s="151" t="s">
        <v>1</v>
      </c>
      <c r="N310" s="152" t="s">
        <v>35</v>
      </c>
      <c r="O310" s="153">
        <v>0</v>
      </c>
      <c r="P310" s="153">
        <f t="shared" si="71"/>
        <v>0</v>
      </c>
      <c r="Q310" s="153">
        <v>0</v>
      </c>
      <c r="R310" s="153">
        <f t="shared" si="72"/>
        <v>0</v>
      </c>
      <c r="S310" s="153">
        <v>0</v>
      </c>
      <c r="T310" s="154">
        <f t="shared" si="7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5" t="s">
        <v>182</v>
      </c>
      <c r="AT310" s="155" t="s">
        <v>128</v>
      </c>
      <c r="AU310" s="155" t="s">
        <v>133</v>
      </c>
      <c r="AY310" s="14" t="s">
        <v>125</v>
      </c>
      <c r="BE310" s="156">
        <f t="shared" si="74"/>
        <v>0</v>
      </c>
      <c r="BF310" s="156">
        <f t="shared" si="75"/>
        <v>0</v>
      </c>
      <c r="BG310" s="156">
        <f t="shared" si="76"/>
        <v>0</v>
      </c>
      <c r="BH310" s="156">
        <f t="shared" si="77"/>
        <v>0</v>
      </c>
      <c r="BI310" s="156">
        <f t="shared" si="78"/>
        <v>0</v>
      </c>
      <c r="BJ310" s="14" t="s">
        <v>133</v>
      </c>
      <c r="BK310" s="156">
        <f t="shared" si="79"/>
        <v>0</v>
      </c>
      <c r="BL310" s="14" t="s">
        <v>182</v>
      </c>
      <c r="BM310" s="155" t="s">
        <v>1461</v>
      </c>
    </row>
    <row r="311" spans="1:65" s="2" customFormat="1" ht="59.4" customHeight="1">
      <c r="A311" s="26"/>
      <c r="B311" s="144"/>
      <c r="C311" s="161" t="s">
        <v>1462</v>
      </c>
      <c r="D311" s="161" t="s">
        <v>311</v>
      </c>
      <c r="E311" s="162" t="s">
        <v>1463</v>
      </c>
      <c r="F311" s="163" t="s">
        <v>1945</v>
      </c>
      <c r="G311" s="164" t="s">
        <v>217</v>
      </c>
      <c r="H311" s="165">
        <v>2</v>
      </c>
      <c r="I311" s="165"/>
      <c r="J311" s="165">
        <f t="shared" si="70"/>
        <v>0</v>
      </c>
      <c r="K311" s="166"/>
      <c r="L311" s="167"/>
      <c r="M311" s="168" t="s">
        <v>1</v>
      </c>
      <c r="N311" s="169" t="s">
        <v>35</v>
      </c>
      <c r="O311" s="153">
        <v>0</v>
      </c>
      <c r="P311" s="153">
        <f t="shared" si="71"/>
        <v>0</v>
      </c>
      <c r="Q311" s="153">
        <v>0</v>
      </c>
      <c r="R311" s="153">
        <f t="shared" si="72"/>
        <v>0</v>
      </c>
      <c r="S311" s="153">
        <v>0</v>
      </c>
      <c r="T311" s="154">
        <f t="shared" si="7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5" t="s">
        <v>248</v>
      </c>
      <c r="AT311" s="155" t="s">
        <v>311</v>
      </c>
      <c r="AU311" s="155" t="s">
        <v>133</v>
      </c>
      <c r="AY311" s="14" t="s">
        <v>125</v>
      </c>
      <c r="BE311" s="156">
        <f t="shared" si="74"/>
        <v>0</v>
      </c>
      <c r="BF311" s="156">
        <f t="shared" si="75"/>
        <v>0</v>
      </c>
      <c r="BG311" s="156">
        <f t="shared" si="76"/>
        <v>0</v>
      </c>
      <c r="BH311" s="156">
        <f t="shared" si="77"/>
        <v>0</v>
      </c>
      <c r="BI311" s="156">
        <f t="shared" si="78"/>
        <v>0</v>
      </c>
      <c r="BJ311" s="14" t="s">
        <v>133</v>
      </c>
      <c r="BK311" s="156">
        <f t="shared" si="79"/>
        <v>0</v>
      </c>
      <c r="BL311" s="14" t="s">
        <v>182</v>
      </c>
      <c r="BM311" s="155" t="s">
        <v>1464</v>
      </c>
    </row>
    <row r="312" spans="1:65" s="2" customFormat="1" ht="55.8" customHeight="1">
      <c r="A312" s="26"/>
      <c r="B312" s="144"/>
      <c r="C312" s="161" t="s">
        <v>1430</v>
      </c>
      <c r="D312" s="161" t="s">
        <v>311</v>
      </c>
      <c r="E312" s="162" t="s">
        <v>1465</v>
      </c>
      <c r="F312" s="163" t="s">
        <v>1946</v>
      </c>
      <c r="G312" s="164" t="s">
        <v>217</v>
      </c>
      <c r="H312" s="165">
        <v>4</v>
      </c>
      <c r="I312" s="165"/>
      <c r="J312" s="165">
        <f t="shared" si="70"/>
        <v>0</v>
      </c>
      <c r="K312" s="166"/>
      <c r="L312" s="167"/>
      <c r="M312" s="168" t="s">
        <v>1</v>
      </c>
      <c r="N312" s="169" t="s">
        <v>35</v>
      </c>
      <c r="O312" s="153">
        <v>0</v>
      </c>
      <c r="P312" s="153">
        <f t="shared" si="71"/>
        <v>0</v>
      </c>
      <c r="Q312" s="153">
        <v>0</v>
      </c>
      <c r="R312" s="153">
        <f t="shared" si="72"/>
        <v>0</v>
      </c>
      <c r="S312" s="153">
        <v>0</v>
      </c>
      <c r="T312" s="154">
        <f t="shared" si="7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5" t="s">
        <v>248</v>
      </c>
      <c r="AT312" s="155" t="s">
        <v>311</v>
      </c>
      <c r="AU312" s="155" t="s">
        <v>133</v>
      </c>
      <c r="AY312" s="14" t="s">
        <v>125</v>
      </c>
      <c r="BE312" s="156">
        <f t="shared" si="74"/>
        <v>0</v>
      </c>
      <c r="BF312" s="156">
        <f t="shared" si="75"/>
        <v>0</v>
      </c>
      <c r="BG312" s="156">
        <f t="shared" si="76"/>
        <v>0</v>
      </c>
      <c r="BH312" s="156">
        <f t="shared" si="77"/>
        <v>0</v>
      </c>
      <c r="BI312" s="156">
        <f t="shared" si="78"/>
        <v>0</v>
      </c>
      <c r="BJ312" s="14" t="s">
        <v>133</v>
      </c>
      <c r="BK312" s="156">
        <f t="shared" si="79"/>
        <v>0</v>
      </c>
      <c r="BL312" s="14" t="s">
        <v>182</v>
      </c>
      <c r="BM312" s="155" t="s">
        <v>1466</v>
      </c>
    </row>
    <row r="313" spans="1:65" s="2" customFormat="1" ht="53.4" customHeight="1">
      <c r="A313" s="26"/>
      <c r="B313" s="144"/>
      <c r="C313" s="161" t="s">
        <v>1467</v>
      </c>
      <c r="D313" s="161" t="s">
        <v>311</v>
      </c>
      <c r="E313" s="162" t="s">
        <v>1468</v>
      </c>
      <c r="F313" s="163" t="s">
        <v>1947</v>
      </c>
      <c r="G313" s="164" t="s">
        <v>217</v>
      </c>
      <c r="H313" s="165">
        <v>12</v>
      </c>
      <c r="I313" s="165"/>
      <c r="J313" s="165">
        <f t="shared" si="70"/>
        <v>0</v>
      </c>
      <c r="K313" s="166"/>
      <c r="L313" s="167"/>
      <c r="M313" s="168" t="s">
        <v>1</v>
      </c>
      <c r="N313" s="169" t="s">
        <v>35</v>
      </c>
      <c r="O313" s="153">
        <v>0</v>
      </c>
      <c r="P313" s="153">
        <f t="shared" si="71"/>
        <v>0</v>
      </c>
      <c r="Q313" s="153">
        <v>0</v>
      </c>
      <c r="R313" s="153">
        <f t="shared" si="72"/>
        <v>0</v>
      </c>
      <c r="S313" s="153">
        <v>0</v>
      </c>
      <c r="T313" s="154">
        <f t="shared" si="7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5" t="s">
        <v>248</v>
      </c>
      <c r="AT313" s="155" t="s">
        <v>311</v>
      </c>
      <c r="AU313" s="155" t="s">
        <v>133</v>
      </c>
      <c r="AY313" s="14" t="s">
        <v>125</v>
      </c>
      <c r="BE313" s="156">
        <f t="shared" si="74"/>
        <v>0</v>
      </c>
      <c r="BF313" s="156">
        <f t="shared" si="75"/>
        <v>0</v>
      </c>
      <c r="BG313" s="156">
        <f t="shared" si="76"/>
        <v>0</v>
      </c>
      <c r="BH313" s="156">
        <f t="shared" si="77"/>
        <v>0</v>
      </c>
      <c r="BI313" s="156">
        <f t="shared" si="78"/>
        <v>0</v>
      </c>
      <c r="BJ313" s="14" t="s">
        <v>133</v>
      </c>
      <c r="BK313" s="156">
        <f t="shared" si="79"/>
        <v>0</v>
      </c>
      <c r="BL313" s="14" t="s">
        <v>182</v>
      </c>
      <c r="BM313" s="155" t="s">
        <v>1469</v>
      </c>
    </row>
    <row r="314" spans="1:65" s="2" customFormat="1" ht="33" customHeight="1">
      <c r="A314" s="26"/>
      <c r="B314" s="144"/>
      <c r="C314" s="145" t="s">
        <v>1432</v>
      </c>
      <c r="D314" s="145" t="s">
        <v>128</v>
      </c>
      <c r="E314" s="146" t="s">
        <v>1470</v>
      </c>
      <c r="F314" s="147" t="s">
        <v>1471</v>
      </c>
      <c r="G314" s="148" t="s">
        <v>217</v>
      </c>
      <c r="H314" s="149">
        <v>8</v>
      </c>
      <c r="I314" s="149"/>
      <c r="J314" s="149">
        <f t="shared" si="70"/>
        <v>0</v>
      </c>
      <c r="K314" s="150"/>
      <c r="L314" s="27"/>
      <c r="M314" s="151" t="s">
        <v>1</v>
      </c>
      <c r="N314" s="152" t="s">
        <v>35</v>
      </c>
      <c r="O314" s="153">
        <v>0</v>
      </c>
      <c r="P314" s="153">
        <f t="shared" si="71"/>
        <v>0</v>
      </c>
      <c r="Q314" s="153">
        <v>0</v>
      </c>
      <c r="R314" s="153">
        <f t="shared" si="72"/>
        <v>0</v>
      </c>
      <c r="S314" s="153">
        <v>0</v>
      </c>
      <c r="T314" s="154">
        <f t="shared" si="7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5" t="s">
        <v>182</v>
      </c>
      <c r="AT314" s="155" t="s">
        <v>128</v>
      </c>
      <c r="AU314" s="155" t="s">
        <v>133</v>
      </c>
      <c r="AY314" s="14" t="s">
        <v>125</v>
      </c>
      <c r="BE314" s="156">
        <f t="shared" si="74"/>
        <v>0</v>
      </c>
      <c r="BF314" s="156">
        <f t="shared" si="75"/>
        <v>0</v>
      </c>
      <c r="BG314" s="156">
        <f t="shared" si="76"/>
        <v>0</v>
      </c>
      <c r="BH314" s="156">
        <f t="shared" si="77"/>
        <v>0</v>
      </c>
      <c r="BI314" s="156">
        <f t="shared" si="78"/>
        <v>0</v>
      </c>
      <c r="BJ314" s="14" t="s">
        <v>133</v>
      </c>
      <c r="BK314" s="156">
        <f t="shared" si="79"/>
        <v>0</v>
      </c>
      <c r="BL314" s="14" t="s">
        <v>182</v>
      </c>
      <c r="BM314" s="155" t="s">
        <v>1472</v>
      </c>
    </row>
    <row r="315" spans="1:65" s="2" customFormat="1" ht="53.4" customHeight="1">
      <c r="A315" s="26"/>
      <c r="B315" s="144"/>
      <c r="C315" s="161" t="s">
        <v>1473</v>
      </c>
      <c r="D315" s="161" t="s">
        <v>311</v>
      </c>
      <c r="E315" s="162" t="s">
        <v>1474</v>
      </c>
      <c r="F315" s="163" t="s">
        <v>1948</v>
      </c>
      <c r="G315" s="164" t="s">
        <v>217</v>
      </c>
      <c r="H315" s="165">
        <v>4</v>
      </c>
      <c r="I315" s="165"/>
      <c r="J315" s="165">
        <f t="shared" si="70"/>
        <v>0</v>
      </c>
      <c r="K315" s="166"/>
      <c r="L315" s="167"/>
      <c r="M315" s="168" t="s">
        <v>1</v>
      </c>
      <c r="N315" s="169" t="s">
        <v>35</v>
      </c>
      <c r="O315" s="153">
        <v>0</v>
      </c>
      <c r="P315" s="153">
        <f t="shared" si="71"/>
        <v>0</v>
      </c>
      <c r="Q315" s="153">
        <v>0</v>
      </c>
      <c r="R315" s="153">
        <f t="shared" si="72"/>
        <v>0</v>
      </c>
      <c r="S315" s="153">
        <v>0</v>
      </c>
      <c r="T315" s="154">
        <f t="shared" si="7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5" t="s">
        <v>248</v>
      </c>
      <c r="AT315" s="155" t="s">
        <v>311</v>
      </c>
      <c r="AU315" s="155" t="s">
        <v>133</v>
      </c>
      <c r="AY315" s="14" t="s">
        <v>125</v>
      </c>
      <c r="BE315" s="156">
        <f t="shared" si="74"/>
        <v>0</v>
      </c>
      <c r="BF315" s="156">
        <f t="shared" si="75"/>
        <v>0</v>
      </c>
      <c r="BG315" s="156">
        <f t="shared" si="76"/>
        <v>0</v>
      </c>
      <c r="BH315" s="156">
        <f t="shared" si="77"/>
        <v>0</v>
      </c>
      <c r="BI315" s="156">
        <f t="shared" si="78"/>
        <v>0</v>
      </c>
      <c r="BJ315" s="14" t="s">
        <v>133</v>
      </c>
      <c r="BK315" s="156">
        <f t="shared" si="79"/>
        <v>0</v>
      </c>
      <c r="BL315" s="14" t="s">
        <v>182</v>
      </c>
      <c r="BM315" s="155" t="s">
        <v>1475</v>
      </c>
    </row>
    <row r="316" spans="1:65" s="2" customFormat="1" ht="52.8" customHeight="1">
      <c r="A316" s="26"/>
      <c r="B316" s="144"/>
      <c r="C316" s="161" t="s">
        <v>1435</v>
      </c>
      <c r="D316" s="161" t="s">
        <v>311</v>
      </c>
      <c r="E316" s="162" t="s">
        <v>1476</v>
      </c>
      <c r="F316" s="163" t="s">
        <v>1949</v>
      </c>
      <c r="G316" s="164" t="s">
        <v>217</v>
      </c>
      <c r="H316" s="165">
        <v>2</v>
      </c>
      <c r="I316" s="165"/>
      <c r="J316" s="165">
        <f t="shared" si="70"/>
        <v>0</v>
      </c>
      <c r="K316" s="166"/>
      <c r="L316" s="167"/>
      <c r="M316" s="168" t="s">
        <v>1</v>
      </c>
      <c r="N316" s="169" t="s">
        <v>35</v>
      </c>
      <c r="O316" s="153">
        <v>0</v>
      </c>
      <c r="P316" s="153">
        <f t="shared" si="71"/>
        <v>0</v>
      </c>
      <c r="Q316" s="153">
        <v>0</v>
      </c>
      <c r="R316" s="153">
        <f t="shared" si="72"/>
        <v>0</v>
      </c>
      <c r="S316" s="153">
        <v>0</v>
      </c>
      <c r="T316" s="154">
        <f t="shared" si="7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5" t="s">
        <v>248</v>
      </c>
      <c r="AT316" s="155" t="s">
        <v>311</v>
      </c>
      <c r="AU316" s="155" t="s">
        <v>133</v>
      </c>
      <c r="AY316" s="14" t="s">
        <v>125</v>
      </c>
      <c r="BE316" s="156">
        <f t="shared" si="74"/>
        <v>0</v>
      </c>
      <c r="BF316" s="156">
        <f t="shared" si="75"/>
        <v>0</v>
      </c>
      <c r="BG316" s="156">
        <f t="shared" si="76"/>
        <v>0</v>
      </c>
      <c r="BH316" s="156">
        <f t="shared" si="77"/>
        <v>0</v>
      </c>
      <c r="BI316" s="156">
        <f t="shared" si="78"/>
        <v>0</v>
      </c>
      <c r="BJ316" s="14" t="s">
        <v>133</v>
      </c>
      <c r="BK316" s="156">
        <f t="shared" si="79"/>
        <v>0</v>
      </c>
      <c r="BL316" s="14" t="s">
        <v>182</v>
      </c>
      <c r="BM316" s="155" t="s">
        <v>1477</v>
      </c>
    </row>
    <row r="317" spans="1:65" s="2" customFormat="1" ht="53.4" customHeight="1">
      <c r="A317" s="26"/>
      <c r="B317" s="144"/>
      <c r="C317" s="161" t="s">
        <v>1478</v>
      </c>
      <c r="D317" s="161" t="s">
        <v>311</v>
      </c>
      <c r="E317" s="162" t="s">
        <v>1479</v>
      </c>
      <c r="F317" s="163" t="s">
        <v>1950</v>
      </c>
      <c r="G317" s="164" t="s">
        <v>217</v>
      </c>
      <c r="H317" s="165">
        <v>2</v>
      </c>
      <c r="I317" s="165"/>
      <c r="J317" s="165">
        <f t="shared" si="70"/>
        <v>0</v>
      </c>
      <c r="K317" s="166"/>
      <c r="L317" s="167"/>
      <c r="M317" s="168" t="s">
        <v>1</v>
      </c>
      <c r="N317" s="169" t="s">
        <v>35</v>
      </c>
      <c r="O317" s="153">
        <v>0</v>
      </c>
      <c r="P317" s="153">
        <f t="shared" si="71"/>
        <v>0</v>
      </c>
      <c r="Q317" s="153">
        <v>0</v>
      </c>
      <c r="R317" s="153">
        <f t="shared" si="72"/>
        <v>0</v>
      </c>
      <c r="S317" s="153">
        <v>0</v>
      </c>
      <c r="T317" s="154">
        <f t="shared" si="7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5" t="s">
        <v>248</v>
      </c>
      <c r="AT317" s="155" t="s">
        <v>311</v>
      </c>
      <c r="AU317" s="155" t="s">
        <v>133</v>
      </c>
      <c r="AY317" s="14" t="s">
        <v>125</v>
      </c>
      <c r="BE317" s="156">
        <f t="shared" si="74"/>
        <v>0</v>
      </c>
      <c r="BF317" s="156">
        <f t="shared" si="75"/>
        <v>0</v>
      </c>
      <c r="BG317" s="156">
        <f t="shared" si="76"/>
        <v>0</v>
      </c>
      <c r="BH317" s="156">
        <f t="shared" si="77"/>
        <v>0</v>
      </c>
      <c r="BI317" s="156">
        <f t="shared" si="78"/>
        <v>0</v>
      </c>
      <c r="BJ317" s="14" t="s">
        <v>133</v>
      </c>
      <c r="BK317" s="156">
        <f t="shared" si="79"/>
        <v>0</v>
      </c>
      <c r="BL317" s="14" t="s">
        <v>182</v>
      </c>
      <c r="BM317" s="155" t="s">
        <v>1480</v>
      </c>
    </row>
    <row r="318" spans="1:65" s="2" customFormat="1" ht="24.15" customHeight="1">
      <c r="A318" s="26"/>
      <c r="B318" s="144"/>
      <c r="C318" s="145" t="s">
        <v>1438</v>
      </c>
      <c r="D318" s="145" t="s">
        <v>128</v>
      </c>
      <c r="E318" s="146" t="s">
        <v>1481</v>
      </c>
      <c r="F318" s="147" t="s">
        <v>1482</v>
      </c>
      <c r="G318" s="148" t="s">
        <v>217</v>
      </c>
      <c r="H318" s="149">
        <v>1</v>
      </c>
      <c r="I318" s="149"/>
      <c r="J318" s="149">
        <f t="shared" si="70"/>
        <v>0</v>
      </c>
      <c r="K318" s="150"/>
      <c r="L318" s="27"/>
      <c r="M318" s="151" t="s">
        <v>1</v>
      </c>
      <c r="N318" s="152" t="s">
        <v>35</v>
      </c>
      <c r="O318" s="153">
        <v>0</v>
      </c>
      <c r="P318" s="153">
        <f t="shared" si="71"/>
        <v>0</v>
      </c>
      <c r="Q318" s="153">
        <v>0</v>
      </c>
      <c r="R318" s="153">
        <f t="shared" si="72"/>
        <v>0</v>
      </c>
      <c r="S318" s="153">
        <v>0</v>
      </c>
      <c r="T318" s="154">
        <f t="shared" si="7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5" t="s">
        <v>182</v>
      </c>
      <c r="AT318" s="155" t="s">
        <v>128</v>
      </c>
      <c r="AU318" s="155" t="s">
        <v>133</v>
      </c>
      <c r="AY318" s="14" t="s">
        <v>125</v>
      </c>
      <c r="BE318" s="156">
        <f t="shared" si="74"/>
        <v>0</v>
      </c>
      <c r="BF318" s="156">
        <f t="shared" si="75"/>
        <v>0</v>
      </c>
      <c r="BG318" s="156">
        <f t="shared" si="76"/>
        <v>0</v>
      </c>
      <c r="BH318" s="156">
        <f t="shared" si="77"/>
        <v>0</v>
      </c>
      <c r="BI318" s="156">
        <f t="shared" si="78"/>
        <v>0</v>
      </c>
      <c r="BJ318" s="14" t="s">
        <v>133</v>
      </c>
      <c r="BK318" s="156">
        <f t="shared" si="79"/>
        <v>0</v>
      </c>
      <c r="BL318" s="14" t="s">
        <v>182</v>
      </c>
      <c r="BM318" s="155" t="s">
        <v>1483</v>
      </c>
    </row>
    <row r="319" spans="1:65" s="2" customFormat="1" ht="61.2" customHeight="1">
      <c r="A319" s="26"/>
      <c r="B319" s="144"/>
      <c r="C319" s="161" t="s">
        <v>1484</v>
      </c>
      <c r="D319" s="161" t="s">
        <v>311</v>
      </c>
      <c r="E319" s="162" t="s">
        <v>1485</v>
      </c>
      <c r="F319" s="163" t="s">
        <v>1951</v>
      </c>
      <c r="G319" s="164" t="s">
        <v>217</v>
      </c>
      <c r="H319" s="165">
        <v>1</v>
      </c>
      <c r="I319" s="165"/>
      <c r="J319" s="165">
        <f t="shared" si="70"/>
        <v>0</v>
      </c>
      <c r="K319" s="166"/>
      <c r="L319" s="167"/>
      <c r="M319" s="168" t="s">
        <v>1</v>
      </c>
      <c r="N319" s="169" t="s">
        <v>35</v>
      </c>
      <c r="O319" s="153">
        <v>0</v>
      </c>
      <c r="P319" s="153">
        <f t="shared" si="71"/>
        <v>0</v>
      </c>
      <c r="Q319" s="153">
        <v>0</v>
      </c>
      <c r="R319" s="153">
        <f t="shared" si="72"/>
        <v>0</v>
      </c>
      <c r="S319" s="153">
        <v>0</v>
      </c>
      <c r="T319" s="154">
        <f t="shared" si="7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5" t="s">
        <v>248</v>
      </c>
      <c r="AT319" s="155" t="s">
        <v>311</v>
      </c>
      <c r="AU319" s="155" t="s">
        <v>133</v>
      </c>
      <c r="AY319" s="14" t="s">
        <v>125</v>
      </c>
      <c r="BE319" s="156">
        <f t="shared" si="74"/>
        <v>0</v>
      </c>
      <c r="BF319" s="156">
        <f t="shared" si="75"/>
        <v>0</v>
      </c>
      <c r="BG319" s="156">
        <f t="shared" si="76"/>
        <v>0</v>
      </c>
      <c r="BH319" s="156">
        <f t="shared" si="77"/>
        <v>0</v>
      </c>
      <c r="BI319" s="156">
        <f t="shared" si="78"/>
        <v>0</v>
      </c>
      <c r="BJ319" s="14" t="s">
        <v>133</v>
      </c>
      <c r="BK319" s="156">
        <f t="shared" si="79"/>
        <v>0</v>
      </c>
      <c r="BL319" s="14" t="s">
        <v>182</v>
      </c>
      <c r="BM319" s="155" t="s">
        <v>1486</v>
      </c>
    </row>
    <row r="320" spans="1:65" s="2" customFormat="1" ht="33" customHeight="1">
      <c r="A320" s="26"/>
      <c r="B320" s="144"/>
      <c r="C320" s="145" t="s">
        <v>1441</v>
      </c>
      <c r="D320" s="145" t="s">
        <v>128</v>
      </c>
      <c r="E320" s="146" t="s">
        <v>1487</v>
      </c>
      <c r="F320" s="147" t="s">
        <v>1488</v>
      </c>
      <c r="G320" s="148" t="s">
        <v>217</v>
      </c>
      <c r="H320" s="149">
        <v>3</v>
      </c>
      <c r="I320" s="149"/>
      <c r="J320" s="149">
        <f t="shared" si="70"/>
        <v>0</v>
      </c>
      <c r="K320" s="150"/>
      <c r="L320" s="27"/>
      <c r="M320" s="151" t="s">
        <v>1</v>
      </c>
      <c r="N320" s="152" t="s">
        <v>35</v>
      </c>
      <c r="O320" s="153">
        <v>0</v>
      </c>
      <c r="P320" s="153">
        <f t="shared" si="71"/>
        <v>0</v>
      </c>
      <c r="Q320" s="153">
        <v>0</v>
      </c>
      <c r="R320" s="153">
        <f t="shared" si="72"/>
        <v>0</v>
      </c>
      <c r="S320" s="153">
        <v>0</v>
      </c>
      <c r="T320" s="154">
        <f t="shared" si="73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55" t="s">
        <v>182</v>
      </c>
      <c r="AT320" s="155" t="s">
        <v>128</v>
      </c>
      <c r="AU320" s="155" t="s">
        <v>133</v>
      </c>
      <c r="AY320" s="14" t="s">
        <v>125</v>
      </c>
      <c r="BE320" s="156">
        <f t="shared" si="74"/>
        <v>0</v>
      </c>
      <c r="BF320" s="156">
        <f t="shared" si="75"/>
        <v>0</v>
      </c>
      <c r="BG320" s="156">
        <f t="shared" si="76"/>
        <v>0</v>
      </c>
      <c r="BH320" s="156">
        <f t="shared" si="77"/>
        <v>0</v>
      </c>
      <c r="BI320" s="156">
        <f t="shared" si="78"/>
        <v>0</v>
      </c>
      <c r="BJ320" s="14" t="s">
        <v>133</v>
      </c>
      <c r="BK320" s="156">
        <f t="shared" si="79"/>
        <v>0</v>
      </c>
      <c r="BL320" s="14" t="s">
        <v>182</v>
      </c>
      <c r="BM320" s="155" t="s">
        <v>1230</v>
      </c>
    </row>
    <row r="321" spans="1:65" s="2" customFormat="1" ht="53.4" customHeight="1">
      <c r="A321" s="26"/>
      <c r="B321" s="144"/>
      <c r="C321" s="161" t="s">
        <v>1489</v>
      </c>
      <c r="D321" s="161" t="s">
        <v>311</v>
      </c>
      <c r="E321" s="162" t="s">
        <v>1490</v>
      </c>
      <c r="F321" s="163" t="s">
        <v>1952</v>
      </c>
      <c r="G321" s="164" t="s">
        <v>217</v>
      </c>
      <c r="H321" s="165">
        <v>1</v>
      </c>
      <c r="I321" s="165"/>
      <c r="J321" s="165">
        <f t="shared" si="70"/>
        <v>0</v>
      </c>
      <c r="K321" s="166"/>
      <c r="L321" s="167"/>
      <c r="M321" s="168" t="s">
        <v>1</v>
      </c>
      <c r="N321" s="169" t="s">
        <v>35</v>
      </c>
      <c r="O321" s="153">
        <v>0</v>
      </c>
      <c r="P321" s="153">
        <f t="shared" si="71"/>
        <v>0</v>
      </c>
      <c r="Q321" s="153">
        <v>0</v>
      </c>
      <c r="R321" s="153">
        <f t="shared" si="72"/>
        <v>0</v>
      </c>
      <c r="S321" s="153">
        <v>0</v>
      </c>
      <c r="T321" s="154">
        <f t="shared" si="73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5" t="s">
        <v>248</v>
      </c>
      <c r="AT321" s="155" t="s">
        <v>311</v>
      </c>
      <c r="AU321" s="155" t="s">
        <v>133</v>
      </c>
      <c r="AY321" s="14" t="s">
        <v>125</v>
      </c>
      <c r="BE321" s="156">
        <f t="shared" si="74"/>
        <v>0</v>
      </c>
      <c r="BF321" s="156">
        <f t="shared" si="75"/>
        <v>0</v>
      </c>
      <c r="BG321" s="156">
        <f t="shared" si="76"/>
        <v>0</v>
      </c>
      <c r="BH321" s="156">
        <f t="shared" si="77"/>
        <v>0</v>
      </c>
      <c r="BI321" s="156">
        <f t="shared" si="78"/>
        <v>0</v>
      </c>
      <c r="BJ321" s="14" t="s">
        <v>133</v>
      </c>
      <c r="BK321" s="156">
        <f t="shared" si="79"/>
        <v>0</v>
      </c>
      <c r="BL321" s="14" t="s">
        <v>182</v>
      </c>
      <c r="BM321" s="155" t="s">
        <v>1491</v>
      </c>
    </row>
    <row r="322" spans="1:65" s="2" customFormat="1" ht="48.6" customHeight="1">
      <c r="A322" s="26"/>
      <c r="B322" s="144"/>
      <c r="C322" s="161" t="s">
        <v>1444</v>
      </c>
      <c r="D322" s="161" t="s">
        <v>311</v>
      </c>
      <c r="E322" s="162" t="s">
        <v>1492</v>
      </c>
      <c r="F322" s="163" t="s">
        <v>1953</v>
      </c>
      <c r="G322" s="164" t="s">
        <v>217</v>
      </c>
      <c r="H322" s="165">
        <v>2</v>
      </c>
      <c r="I322" s="165"/>
      <c r="J322" s="165">
        <f t="shared" si="70"/>
        <v>0</v>
      </c>
      <c r="K322" s="166"/>
      <c r="L322" s="167"/>
      <c r="M322" s="168" t="s">
        <v>1</v>
      </c>
      <c r="N322" s="169" t="s">
        <v>35</v>
      </c>
      <c r="O322" s="153">
        <v>0</v>
      </c>
      <c r="P322" s="153">
        <f t="shared" si="71"/>
        <v>0</v>
      </c>
      <c r="Q322" s="153">
        <v>0</v>
      </c>
      <c r="R322" s="153">
        <f t="shared" si="72"/>
        <v>0</v>
      </c>
      <c r="S322" s="153">
        <v>0</v>
      </c>
      <c r="T322" s="154">
        <f t="shared" si="7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5" t="s">
        <v>248</v>
      </c>
      <c r="AT322" s="155" t="s">
        <v>311</v>
      </c>
      <c r="AU322" s="155" t="s">
        <v>133</v>
      </c>
      <c r="AY322" s="14" t="s">
        <v>125</v>
      </c>
      <c r="BE322" s="156">
        <f t="shared" si="74"/>
        <v>0</v>
      </c>
      <c r="BF322" s="156">
        <f t="shared" si="75"/>
        <v>0</v>
      </c>
      <c r="BG322" s="156">
        <f t="shared" si="76"/>
        <v>0</v>
      </c>
      <c r="BH322" s="156">
        <f t="shared" si="77"/>
        <v>0</v>
      </c>
      <c r="BI322" s="156">
        <f t="shared" si="78"/>
        <v>0</v>
      </c>
      <c r="BJ322" s="14" t="s">
        <v>133</v>
      </c>
      <c r="BK322" s="156">
        <f t="shared" si="79"/>
        <v>0</v>
      </c>
      <c r="BL322" s="14" t="s">
        <v>182</v>
      </c>
      <c r="BM322" s="155" t="s">
        <v>1493</v>
      </c>
    </row>
    <row r="323" spans="1:65" s="2" customFormat="1" ht="33" customHeight="1">
      <c r="A323" s="26"/>
      <c r="B323" s="144"/>
      <c r="C323" s="145" t="s">
        <v>1494</v>
      </c>
      <c r="D323" s="145" t="s">
        <v>128</v>
      </c>
      <c r="E323" s="146" t="s">
        <v>1495</v>
      </c>
      <c r="F323" s="147" t="s">
        <v>1496</v>
      </c>
      <c r="G323" s="148" t="s">
        <v>217</v>
      </c>
      <c r="H323" s="149">
        <v>4</v>
      </c>
      <c r="I323" s="149"/>
      <c r="J323" s="149">
        <f t="shared" si="70"/>
        <v>0</v>
      </c>
      <c r="K323" s="150"/>
      <c r="L323" s="27"/>
      <c r="M323" s="151" t="s">
        <v>1</v>
      </c>
      <c r="N323" s="152" t="s">
        <v>35</v>
      </c>
      <c r="O323" s="153">
        <v>0</v>
      </c>
      <c r="P323" s="153">
        <f t="shared" si="71"/>
        <v>0</v>
      </c>
      <c r="Q323" s="153">
        <v>0</v>
      </c>
      <c r="R323" s="153">
        <f t="shared" si="72"/>
        <v>0</v>
      </c>
      <c r="S323" s="153">
        <v>0</v>
      </c>
      <c r="T323" s="154">
        <f t="shared" si="7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5" t="s">
        <v>182</v>
      </c>
      <c r="AT323" s="155" t="s">
        <v>128</v>
      </c>
      <c r="AU323" s="155" t="s">
        <v>133</v>
      </c>
      <c r="AY323" s="14" t="s">
        <v>125</v>
      </c>
      <c r="BE323" s="156">
        <f t="shared" si="74"/>
        <v>0</v>
      </c>
      <c r="BF323" s="156">
        <f t="shared" si="75"/>
        <v>0</v>
      </c>
      <c r="BG323" s="156">
        <f t="shared" si="76"/>
        <v>0</v>
      </c>
      <c r="BH323" s="156">
        <f t="shared" si="77"/>
        <v>0</v>
      </c>
      <c r="BI323" s="156">
        <f t="shared" si="78"/>
        <v>0</v>
      </c>
      <c r="BJ323" s="14" t="s">
        <v>133</v>
      </c>
      <c r="BK323" s="156">
        <f t="shared" si="79"/>
        <v>0</v>
      </c>
      <c r="BL323" s="14" t="s">
        <v>182</v>
      </c>
      <c r="BM323" s="155" t="s">
        <v>1497</v>
      </c>
    </row>
    <row r="324" spans="1:65" s="2" customFormat="1" ht="57.6" customHeight="1">
      <c r="A324" s="26"/>
      <c r="B324" s="144"/>
      <c r="C324" s="161" t="s">
        <v>1447</v>
      </c>
      <c r="D324" s="161" t="s">
        <v>311</v>
      </c>
      <c r="E324" s="162" t="s">
        <v>1498</v>
      </c>
      <c r="F324" s="163" t="s">
        <v>1954</v>
      </c>
      <c r="G324" s="164" t="s">
        <v>217</v>
      </c>
      <c r="H324" s="165">
        <v>2</v>
      </c>
      <c r="I324" s="165"/>
      <c r="J324" s="165">
        <f t="shared" si="70"/>
        <v>0</v>
      </c>
      <c r="K324" s="166"/>
      <c r="L324" s="167"/>
      <c r="M324" s="168" t="s">
        <v>1</v>
      </c>
      <c r="N324" s="169" t="s">
        <v>35</v>
      </c>
      <c r="O324" s="153">
        <v>0</v>
      </c>
      <c r="P324" s="153">
        <f t="shared" si="71"/>
        <v>0</v>
      </c>
      <c r="Q324" s="153">
        <v>0</v>
      </c>
      <c r="R324" s="153">
        <f t="shared" si="72"/>
        <v>0</v>
      </c>
      <c r="S324" s="153">
        <v>0</v>
      </c>
      <c r="T324" s="154">
        <f t="shared" si="7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5" t="s">
        <v>248</v>
      </c>
      <c r="AT324" s="155" t="s">
        <v>311</v>
      </c>
      <c r="AU324" s="155" t="s">
        <v>133</v>
      </c>
      <c r="AY324" s="14" t="s">
        <v>125</v>
      </c>
      <c r="BE324" s="156">
        <f t="shared" si="74"/>
        <v>0</v>
      </c>
      <c r="BF324" s="156">
        <f t="shared" si="75"/>
        <v>0</v>
      </c>
      <c r="BG324" s="156">
        <f t="shared" si="76"/>
        <v>0</v>
      </c>
      <c r="BH324" s="156">
        <f t="shared" si="77"/>
        <v>0</v>
      </c>
      <c r="BI324" s="156">
        <f t="shared" si="78"/>
        <v>0</v>
      </c>
      <c r="BJ324" s="14" t="s">
        <v>133</v>
      </c>
      <c r="BK324" s="156">
        <f t="shared" si="79"/>
        <v>0</v>
      </c>
      <c r="BL324" s="14" t="s">
        <v>182</v>
      </c>
      <c r="BM324" s="155" t="s">
        <v>1499</v>
      </c>
    </row>
    <row r="325" spans="1:65" s="2" customFormat="1" ht="61.2" customHeight="1">
      <c r="A325" s="26"/>
      <c r="B325" s="144"/>
      <c r="C325" s="161" t="s">
        <v>1500</v>
      </c>
      <c r="D325" s="161" t="s">
        <v>311</v>
      </c>
      <c r="E325" s="162" t="s">
        <v>1501</v>
      </c>
      <c r="F325" s="163" t="s">
        <v>1955</v>
      </c>
      <c r="G325" s="164" t="s">
        <v>217</v>
      </c>
      <c r="H325" s="165">
        <v>2</v>
      </c>
      <c r="I325" s="165"/>
      <c r="J325" s="165">
        <f t="shared" si="70"/>
        <v>0</v>
      </c>
      <c r="K325" s="166"/>
      <c r="L325" s="167"/>
      <c r="M325" s="168" t="s">
        <v>1</v>
      </c>
      <c r="N325" s="169" t="s">
        <v>35</v>
      </c>
      <c r="O325" s="153">
        <v>0</v>
      </c>
      <c r="P325" s="153">
        <f t="shared" si="71"/>
        <v>0</v>
      </c>
      <c r="Q325" s="153">
        <v>0</v>
      </c>
      <c r="R325" s="153">
        <f t="shared" si="72"/>
        <v>0</v>
      </c>
      <c r="S325" s="153">
        <v>0</v>
      </c>
      <c r="T325" s="154">
        <f t="shared" si="7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5" t="s">
        <v>248</v>
      </c>
      <c r="AT325" s="155" t="s">
        <v>311</v>
      </c>
      <c r="AU325" s="155" t="s">
        <v>133</v>
      </c>
      <c r="AY325" s="14" t="s">
        <v>125</v>
      </c>
      <c r="BE325" s="156">
        <f t="shared" si="74"/>
        <v>0</v>
      </c>
      <c r="BF325" s="156">
        <f t="shared" si="75"/>
        <v>0</v>
      </c>
      <c r="BG325" s="156">
        <f t="shared" si="76"/>
        <v>0</v>
      </c>
      <c r="BH325" s="156">
        <f t="shared" si="77"/>
        <v>0</v>
      </c>
      <c r="BI325" s="156">
        <f t="shared" si="78"/>
        <v>0</v>
      </c>
      <c r="BJ325" s="14" t="s">
        <v>133</v>
      </c>
      <c r="BK325" s="156">
        <f t="shared" si="79"/>
        <v>0</v>
      </c>
      <c r="BL325" s="14" t="s">
        <v>182</v>
      </c>
      <c r="BM325" s="155" t="s">
        <v>1502</v>
      </c>
    </row>
    <row r="326" spans="1:65" s="2" customFormat="1" ht="33" customHeight="1">
      <c r="A326" s="26"/>
      <c r="B326" s="144"/>
      <c r="C326" s="145" t="s">
        <v>1449</v>
      </c>
      <c r="D326" s="145" t="s">
        <v>128</v>
      </c>
      <c r="E326" s="146" t="s">
        <v>1503</v>
      </c>
      <c r="F326" s="147" t="s">
        <v>1504</v>
      </c>
      <c r="G326" s="148" t="s">
        <v>217</v>
      </c>
      <c r="H326" s="149">
        <v>9</v>
      </c>
      <c r="I326" s="149"/>
      <c r="J326" s="149">
        <f t="shared" si="70"/>
        <v>0</v>
      </c>
      <c r="K326" s="150"/>
      <c r="L326" s="27"/>
      <c r="M326" s="151" t="s">
        <v>1</v>
      </c>
      <c r="N326" s="152" t="s">
        <v>35</v>
      </c>
      <c r="O326" s="153">
        <v>0</v>
      </c>
      <c r="P326" s="153">
        <f t="shared" si="71"/>
        <v>0</v>
      </c>
      <c r="Q326" s="153">
        <v>0</v>
      </c>
      <c r="R326" s="153">
        <f t="shared" si="72"/>
        <v>0</v>
      </c>
      <c r="S326" s="153">
        <v>0</v>
      </c>
      <c r="T326" s="154">
        <f t="shared" si="7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5" t="s">
        <v>182</v>
      </c>
      <c r="AT326" s="155" t="s">
        <v>128</v>
      </c>
      <c r="AU326" s="155" t="s">
        <v>133</v>
      </c>
      <c r="AY326" s="14" t="s">
        <v>125</v>
      </c>
      <c r="BE326" s="156">
        <f t="shared" si="74"/>
        <v>0</v>
      </c>
      <c r="BF326" s="156">
        <f t="shared" si="75"/>
        <v>0</v>
      </c>
      <c r="BG326" s="156">
        <f t="shared" si="76"/>
        <v>0</v>
      </c>
      <c r="BH326" s="156">
        <f t="shared" si="77"/>
        <v>0</v>
      </c>
      <c r="BI326" s="156">
        <f t="shared" si="78"/>
        <v>0</v>
      </c>
      <c r="BJ326" s="14" t="s">
        <v>133</v>
      </c>
      <c r="BK326" s="156">
        <f t="shared" si="79"/>
        <v>0</v>
      </c>
      <c r="BL326" s="14" t="s">
        <v>182</v>
      </c>
      <c r="BM326" s="155" t="s">
        <v>1505</v>
      </c>
    </row>
    <row r="327" spans="1:65" s="2" customFormat="1" ht="60.6" customHeight="1">
      <c r="A327" s="26"/>
      <c r="B327" s="144"/>
      <c r="C327" s="161" t="s">
        <v>1506</v>
      </c>
      <c r="D327" s="161" t="s">
        <v>311</v>
      </c>
      <c r="E327" s="162" t="s">
        <v>1507</v>
      </c>
      <c r="F327" s="163" t="s">
        <v>1956</v>
      </c>
      <c r="G327" s="164" t="s">
        <v>217</v>
      </c>
      <c r="H327" s="165">
        <v>9</v>
      </c>
      <c r="I327" s="165"/>
      <c r="J327" s="165">
        <f t="shared" si="70"/>
        <v>0</v>
      </c>
      <c r="K327" s="166"/>
      <c r="L327" s="167"/>
      <c r="M327" s="168" t="s">
        <v>1</v>
      </c>
      <c r="N327" s="169" t="s">
        <v>35</v>
      </c>
      <c r="O327" s="153">
        <v>0</v>
      </c>
      <c r="P327" s="153">
        <f t="shared" si="71"/>
        <v>0</v>
      </c>
      <c r="Q327" s="153">
        <v>0</v>
      </c>
      <c r="R327" s="153">
        <f t="shared" si="72"/>
        <v>0</v>
      </c>
      <c r="S327" s="153">
        <v>0</v>
      </c>
      <c r="T327" s="154">
        <f t="shared" si="7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55" t="s">
        <v>248</v>
      </c>
      <c r="AT327" s="155" t="s">
        <v>311</v>
      </c>
      <c r="AU327" s="155" t="s">
        <v>133</v>
      </c>
      <c r="AY327" s="14" t="s">
        <v>125</v>
      </c>
      <c r="BE327" s="156">
        <f t="shared" si="74"/>
        <v>0</v>
      </c>
      <c r="BF327" s="156">
        <f t="shared" si="75"/>
        <v>0</v>
      </c>
      <c r="BG327" s="156">
        <f t="shared" si="76"/>
        <v>0</v>
      </c>
      <c r="BH327" s="156">
        <f t="shared" si="77"/>
        <v>0</v>
      </c>
      <c r="BI327" s="156">
        <f t="shared" si="78"/>
        <v>0</v>
      </c>
      <c r="BJ327" s="14" t="s">
        <v>133</v>
      </c>
      <c r="BK327" s="156">
        <f t="shared" si="79"/>
        <v>0</v>
      </c>
      <c r="BL327" s="14" t="s">
        <v>182</v>
      </c>
      <c r="BM327" s="155" t="s">
        <v>1508</v>
      </c>
    </row>
    <row r="328" spans="1:65" s="2" customFormat="1" ht="24.15" customHeight="1">
      <c r="A328" s="26"/>
      <c r="B328" s="144"/>
      <c r="C328" s="145" t="s">
        <v>1453</v>
      </c>
      <c r="D328" s="145" t="s">
        <v>128</v>
      </c>
      <c r="E328" s="146" t="s">
        <v>1509</v>
      </c>
      <c r="F328" s="147" t="s">
        <v>1510</v>
      </c>
      <c r="G328" s="148" t="s">
        <v>230</v>
      </c>
      <c r="H328" s="149">
        <v>3.01</v>
      </c>
      <c r="I328" s="149"/>
      <c r="J328" s="149">
        <f t="shared" si="70"/>
        <v>0</v>
      </c>
      <c r="K328" s="150"/>
      <c r="L328" s="27"/>
      <c r="M328" s="151" t="s">
        <v>1</v>
      </c>
      <c r="N328" s="152" t="s">
        <v>35</v>
      </c>
      <c r="O328" s="153">
        <v>0</v>
      </c>
      <c r="P328" s="153">
        <f t="shared" si="71"/>
        <v>0</v>
      </c>
      <c r="Q328" s="153">
        <v>0</v>
      </c>
      <c r="R328" s="153">
        <f t="shared" si="72"/>
        <v>0</v>
      </c>
      <c r="S328" s="153">
        <v>0</v>
      </c>
      <c r="T328" s="154">
        <f t="shared" si="7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55" t="s">
        <v>182</v>
      </c>
      <c r="AT328" s="155" t="s">
        <v>128</v>
      </c>
      <c r="AU328" s="155" t="s">
        <v>133</v>
      </c>
      <c r="AY328" s="14" t="s">
        <v>125</v>
      </c>
      <c r="BE328" s="156">
        <f t="shared" si="74"/>
        <v>0</v>
      </c>
      <c r="BF328" s="156">
        <f t="shared" si="75"/>
        <v>0</v>
      </c>
      <c r="BG328" s="156">
        <f t="shared" si="76"/>
        <v>0</v>
      </c>
      <c r="BH328" s="156">
        <f t="shared" si="77"/>
        <v>0</v>
      </c>
      <c r="BI328" s="156">
        <f t="shared" si="78"/>
        <v>0</v>
      </c>
      <c r="BJ328" s="14" t="s">
        <v>133</v>
      </c>
      <c r="BK328" s="156">
        <f t="shared" si="79"/>
        <v>0</v>
      </c>
      <c r="BL328" s="14" t="s">
        <v>182</v>
      </c>
      <c r="BM328" s="155" t="s">
        <v>1511</v>
      </c>
    </row>
    <row r="329" spans="1:65" s="12" customFormat="1" ht="25.95" customHeight="1">
      <c r="B329" s="132"/>
      <c r="D329" s="133" t="s">
        <v>68</v>
      </c>
      <c r="E329" s="134" t="s">
        <v>311</v>
      </c>
      <c r="F329" s="134" t="s">
        <v>1512</v>
      </c>
      <c r="J329" s="135">
        <f>BK329</f>
        <v>0</v>
      </c>
      <c r="L329" s="132"/>
      <c r="M329" s="136"/>
      <c r="N329" s="137"/>
      <c r="O329" s="137"/>
      <c r="P329" s="138">
        <f>P330</f>
        <v>0</v>
      </c>
      <c r="Q329" s="137"/>
      <c r="R329" s="138">
        <f>R330</f>
        <v>0</v>
      </c>
      <c r="S329" s="137"/>
      <c r="T329" s="139">
        <f>T330</f>
        <v>0</v>
      </c>
      <c r="AR329" s="133" t="s">
        <v>138</v>
      </c>
      <c r="AT329" s="140" t="s">
        <v>68</v>
      </c>
      <c r="AU329" s="140" t="s">
        <v>69</v>
      </c>
      <c r="AY329" s="133" t="s">
        <v>125</v>
      </c>
      <c r="BK329" s="141">
        <f>BK330</f>
        <v>0</v>
      </c>
    </row>
    <row r="330" spans="1:65" s="12" customFormat="1" ht="22.8" customHeight="1">
      <c r="B330" s="132"/>
      <c r="D330" s="133" t="s">
        <v>68</v>
      </c>
      <c r="E330" s="142" t="s">
        <v>1513</v>
      </c>
      <c r="F330" s="142" t="s">
        <v>1514</v>
      </c>
      <c r="J330" s="143">
        <f>BK330</f>
        <v>0</v>
      </c>
      <c r="L330" s="132"/>
      <c r="M330" s="136"/>
      <c r="N330" s="137"/>
      <c r="O330" s="137"/>
      <c r="P330" s="138">
        <f>SUM(P331:P332)</f>
        <v>0</v>
      </c>
      <c r="Q330" s="137"/>
      <c r="R330" s="138">
        <f>SUM(R331:R332)</f>
        <v>0</v>
      </c>
      <c r="S330" s="137"/>
      <c r="T330" s="139">
        <f>SUM(T331:T332)</f>
        <v>0</v>
      </c>
      <c r="AR330" s="133" t="s">
        <v>138</v>
      </c>
      <c r="AT330" s="140" t="s">
        <v>68</v>
      </c>
      <c r="AU330" s="140" t="s">
        <v>77</v>
      </c>
      <c r="AY330" s="133" t="s">
        <v>125</v>
      </c>
      <c r="BK330" s="141">
        <f>SUM(BK331:BK332)</f>
        <v>0</v>
      </c>
    </row>
    <row r="331" spans="1:65" s="2" customFormat="1" ht="16.5" customHeight="1">
      <c r="A331" s="26"/>
      <c r="B331" s="144"/>
      <c r="C331" s="145" t="s">
        <v>1515</v>
      </c>
      <c r="D331" s="145" t="s">
        <v>128</v>
      </c>
      <c r="E331" s="146" t="s">
        <v>1516</v>
      </c>
      <c r="F331" s="147" t="s">
        <v>1517</v>
      </c>
      <c r="G331" s="148" t="s">
        <v>193</v>
      </c>
      <c r="H331" s="149">
        <v>4</v>
      </c>
      <c r="I331" s="149"/>
      <c r="J331" s="149">
        <f>ROUND(I331*H331,2)</f>
        <v>0</v>
      </c>
      <c r="K331" s="150"/>
      <c r="L331" s="27"/>
      <c r="M331" s="151" t="s">
        <v>1</v>
      </c>
      <c r="N331" s="152" t="s">
        <v>35</v>
      </c>
      <c r="O331" s="153">
        <v>0</v>
      </c>
      <c r="P331" s="153">
        <f>O331*H331</f>
        <v>0</v>
      </c>
      <c r="Q331" s="153">
        <v>0</v>
      </c>
      <c r="R331" s="153">
        <f>Q331*H331</f>
        <v>0</v>
      </c>
      <c r="S331" s="153">
        <v>0</v>
      </c>
      <c r="T331" s="154">
        <f>S331*H331</f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5" t="s">
        <v>735</v>
      </c>
      <c r="AT331" s="155" t="s">
        <v>128</v>
      </c>
      <c r="AU331" s="155" t="s">
        <v>133</v>
      </c>
      <c r="AY331" s="14" t="s">
        <v>125</v>
      </c>
      <c r="BE331" s="156">
        <f>IF(N331="základná",J331,0)</f>
        <v>0</v>
      </c>
      <c r="BF331" s="156">
        <f>IF(N331="znížená",J331,0)</f>
        <v>0</v>
      </c>
      <c r="BG331" s="156">
        <f>IF(N331="zákl. prenesená",J331,0)</f>
        <v>0</v>
      </c>
      <c r="BH331" s="156">
        <f>IF(N331="zníž. prenesená",J331,0)</f>
        <v>0</v>
      </c>
      <c r="BI331" s="156">
        <f>IF(N331="nulová",J331,0)</f>
        <v>0</v>
      </c>
      <c r="BJ331" s="14" t="s">
        <v>133</v>
      </c>
      <c r="BK331" s="156">
        <f>ROUND(I331*H331,2)</f>
        <v>0</v>
      </c>
      <c r="BL331" s="14" t="s">
        <v>735</v>
      </c>
      <c r="BM331" s="155" t="s">
        <v>1518</v>
      </c>
    </row>
    <row r="332" spans="1:65" s="2" customFormat="1" ht="16.5" customHeight="1">
      <c r="A332" s="26"/>
      <c r="B332" s="144"/>
      <c r="C332" s="161" t="s">
        <v>1455</v>
      </c>
      <c r="D332" s="161" t="s">
        <v>311</v>
      </c>
      <c r="E332" s="162" t="s">
        <v>1519</v>
      </c>
      <c r="F332" s="163" t="s">
        <v>1520</v>
      </c>
      <c r="G332" s="164" t="s">
        <v>193</v>
      </c>
      <c r="H332" s="165">
        <v>4</v>
      </c>
      <c r="I332" s="165"/>
      <c r="J332" s="165">
        <f>ROUND(I332*H332,2)</f>
        <v>0</v>
      </c>
      <c r="K332" s="166"/>
      <c r="L332" s="167"/>
      <c r="M332" s="170" t="s">
        <v>1</v>
      </c>
      <c r="N332" s="171" t="s">
        <v>35</v>
      </c>
      <c r="O332" s="159">
        <v>0</v>
      </c>
      <c r="P332" s="159">
        <f>O332*H332</f>
        <v>0</v>
      </c>
      <c r="Q332" s="159">
        <v>0</v>
      </c>
      <c r="R332" s="159">
        <f>Q332*H332</f>
        <v>0</v>
      </c>
      <c r="S332" s="159">
        <v>0</v>
      </c>
      <c r="T332" s="160">
        <f>S332*H332</f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55" t="s">
        <v>1029</v>
      </c>
      <c r="AT332" s="155" t="s">
        <v>311</v>
      </c>
      <c r="AU332" s="155" t="s">
        <v>133</v>
      </c>
      <c r="AY332" s="14" t="s">
        <v>125</v>
      </c>
      <c r="BE332" s="156">
        <f>IF(N332="základná",J332,0)</f>
        <v>0</v>
      </c>
      <c r="BF332" s="156">
        <f>IF(N332="znížená",J332,0)</f>
        <v>0</v>
      </c>
      <c r="BG332" s="156">
        <f>IF(N332="zákl. prenesená",J332,0)</f>
        <v>0</v>
      </c>
      <c r="BH332" s="156">
        <f>IF(N332="zníž. prenesená",J332,0)</f>
        <v>0</v>
      </c>
      <c r="BI332" s="156">
        <f>IF(N332="nulová",J332,0)</f>
        <v>0</v>
      </c>
      <c r="BJ332" s="14" t="s">
        <v>133</v>
      </c>
      <c r="BK332" s="156">
        <f>ROUND(I332*H332,2)</f>
        <v>0</v>
      </c>
      <c r="BL332" s="14" t="s">
        <v>735</v>
      </c>
      <c r="BM332" s="155" t="s">
        <v>1521</v>
      </c>
    </row>
    <row r="333" spans="1:65" s="2" customFormat="1" ht="6.9" customHeight="1">
      <c r="A333" s="26"/>
      <c r="B333" s="44"/>
      <c r="C333" s="45"/>
      <c r="D333" s="45"/>
      <c r="E333" s="45"/>
      <c r="F333" s="45"/>
      <c r="G333" s="45"/>
      <c r="H333" s="45"/>
      <c r="I333" s="45"/>
      <c r="J333" s="45"/>
      <c r="K333" s="45"/>
      <c r="L333" s="27"/>
      <c r="M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</row>
  </sheetData>
  <autoFilter ref="C130:K332" xr:uid="{00000000-0009-0000-0000-000006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284"/>
  <sheetViews>
    <sheetView showGridLines="0" topLeftCell="A260" workbookViewId="0">
      <selection activeCell="F232" sqref="F23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0"/>
    </row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96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97</v>
      </c>
      <c r="L4" s="17"/>
      <c r="M4" s="91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11" t="str">
        <f>'Rekapitulácia stavby'!K6</f>
        <v>Zníženie Energetickej Náročnosti spoločnej budovy OcÚ a KD Kladzany</v>
      </c>
      <c r="F7" s="212"/>
      <c r="G7" s="212"/>
      <c r="H7" s="212"/>
      <c r="L7" s="17"/>
    </row>
    <row r="8" spans="1:46" s="2" customFormat="1" ht="12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1" t="s">
        <v>1522</v>
      </c>
      <c r="F9" s="210"/>
      <c r="G9" s="210"/>
      <c r="H9" s="210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>
        <f>'Rekapitulácia stavby'!AN8</f>
        <v>44484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22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5" t="str">
        <f>'Rekapitulácia stavby'!E14</f>
        <v xml:space="preserve"> </v>
      </c>
      <c r="F18" s="185"/>
      <c r="G18" s="185"/>
      <c r="H18" s="185"/>
      <c r="I18" s="23" t="s">
        <v>22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>Architekt Dzurco sro</v>
      </c>
      <c r="F24" s="26"/>
      <c r="G24" s="26"/>
      <c r="H24" s="26"/>
      <c r="I24" s="23" t="s">
        <v>22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ROUND(J125,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6" t="s">
        <v>33</v>
      </c>
      <c r="E33" s="32" t="s">
        <v>34</v>
      </c>
      <c r="F33" s="100">
        <f>ROUND((SUM(BE125:BE283)),  2)</f>
        <v>0</v>
      </c>
      <c r="G33" s="26"/>
      <c r="H33" s="26"/>
      <c r="I33" s="101">
        <v>0.2</v>
      </c>
      <c r="J33" s="100">
        <f>ROUND(((SUM(BE125:BE283))*I33),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0">
        <f>ROUND((SUM(BF125:BF283)),  2)</f>
        <v>0</v>
      </c>
      <c r="G34" s="26"/>
      <c r="H34" s="26"/>
      <c r="I34" s="101">
        <v>0.2</v>
      </c>
      <c r="J34" s="100">
        <f>ROUND(((SUM(BF125:BF283))*I34),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ROUND((SUM(BG125:BG283)),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ROUND((SUM(BH125:BH283)),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ROUND((SUM(BI125:BI283)),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>
      <c r="A85" s="26"/>
      <c r="B85" s="27"/>
      <c r="C85" s="26"/>
      <c r="D85" s="26"/>
      <c r="E85" s="211" t="str">
        <f>E7</f>
        <v>Zníženie Energetickej Náročnosti spoločnej budovy OcÚ a KD Kladzany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1" t="str">
        <f>E9</f>
        <v>07 - Elektroinštalácia a bleskozvod</v>
      </c>
      <c r="F87" s="210"/>
      <c r="G87" s="210"/>
      <c r="H87" s="210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Kladzany</v>
      </c>
      <c r="G89" s="26"/>
      <c r="H89" s="26"/>
      <c r="I89" s="23" t="s">
        <v>18</v>
      </c>
      <c r="J89" s="52">
        <f>IF(J12="","",J12)</f>
        <v>44484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24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>Architekt Dzurco sro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101</v>
      </c>
      <c r="D94" s="102"/>
      <c r="E94" s="102"/>
      <c r="F94" s="102"/>
      <c r="G94" s="102"/>
      <c r="H94" s="102"/>
      <c r="I94" s="102"/>
      <c r="J94" s="111" t="s">
        <v>102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12" t="s">
        <v>103</v>
      </c>
      <c r="D96" s="26"/>
      <c r="E96" s="26"/>
      <c r="F96" s="26"/>
      <c r="G96" s="26"/>
      <c r="H96" s="26"/>
      <c r="I96" s="26"/>
      <c r="J96" s="68">
        <f>J125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" customHeight="1">
      <c r="B97" s="113"/>
      <c r="D97" s="114" t="s">
        <v>1523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1:31" s="9" customFormat="1" ht="24.9" customHeight="1">
      <c r="B98" s="113"/>
      <c r="D98" s="114" t="s">
        <v>105</v>
      </c>
      <c r="E98" s="115"/>
      <c r="F98" s="115"/>
      <c r="G98" s="115"/>
      <c r="H98" s="115"/>
      <c r="I98" s="115"/>
      <c r="J98" s="116">
        <f>J127</f>
        <v>0</v>
      </c>
      <c r="L98" s="113"/>
    </row>
    <row r="99" spans="1:31" s="10" customFormat="1" ht="19.95" customHeight="1">
      <c r="B99" s="117"/>
      <c r="D99" s="118" t="s">
        <v>107</v>
      </c>
      <c r="E99" s="119"/>
      <c r="F99" s="119"/>
      <c r="G99" s="119"/>
      <c r="H99" s="119"/>
      <c r="I99" s="119"/>
      <c r="J99" s="120">
        <f>J128</f>
        <v>0</v>
      </c>
      <c r="L99" s="117"/>
    </row>
    <row r="100" spans="1:31" s="9" customFormat="1" ht="24.9" customHeight="1">
      <c r="B100" s="113"/>
      <c r="D100" s="114" t="s">
        <v>1524</v>
      </c>
      <c r="E100" s="115"/>
      <c r="F100" s="115"/>
      <c r="G100" s="115"/>
      <c r="H100" s="115"/>
      <c r="I100" s="115"/>
      <c r="J100" s="116">
        <f>J142</f>
        <v>0</v>
      </c>
      <c r="L100" s="113"/>
    </row>
    <row r="101" spans="1:31" s="10" customFormat="1" ht="19.95" customHeight="1">
      <c r="B101" s="117"/>
      <c r="D101" s="118" t="s">
        <v>1525</v>
      </c>
      <c r="E101" s="119"/>
      <c r="F101" s="119"/>
      <c r="G101" s="119"/>
      <c r="H101" s="119"/>
      <c r="I101" s="119"/>
      <c r="J101" s="120">
        <f>J154</f>
        <v>0</v>
      </c>
      <c r="L101" s="117"/>
    </row>
    <row r="102" spans="1:31" s="10" customFormat="1" ht="19.95" customHeight="1">
      <c r="B102" s="117"/>
      <c r="D102" s="118" t="s">
        <v>1526</v>
      </c>
      <c r="E102" s="119"/>
      <c r="F102" s="119"/>
      <c r="G102" s="119"/>
      <c r="H102" s="119"/>
      <c r="I102" s="119"/>
      <c r="J102" s="120">
        <f>J163</f>
        <v>0</v>
      </c>
      <c r="L102" s="117"/>
    </row>
    <row r="103" spans="1:31" s="9" customFormat="1" ht="24.9" customHeight="1">
      <c r="B103" s="113"/>
      <c r="D103" s="114" t="s">
        <v>1527</v>
      </c>
      <c r="E103" s="115"/>
      <c r="F103" s="115"/>
      <c r="G103" s="115"/>
      <c r="H103" s="115"/>
      <c r="I103" s="115"/>
      <c r="J103" s="116">
        <f>J236</f>
        <v>0</v>
      </c>
      <c r="L103" s="113"/>
    </row>
    <row r="104" spans="1:31" s="10" customFormat="1" ht="19.95" customHeight="1">
      <c r="B104" s="117"/>
      <c r="D104" s="118" t="s">
        <v>1528</v>
      </c>
      <c r="E104" s="119"/>
      <c r="F104" s="119"/>
      <c r="G104" s="119"/>
      <c r="H104" s="119"/>
      <c r="I104" s="119"/>
      <c r="J104" s="120">
        <f>J279</f>
        <v>0</v>
      </c>
      <c r="L104" s="117"/>
    </row>
    <row r="105" spans="1:31" s="9" customFormat="1" ht="24.9" customHeight="1">
      <c r="B105" s="113"/>
      <c r="D105" s="114" t="s">
        <v>1529</v>
      </c>
      <c r="E105" s="115"/>
      <c r="F105" s="115"/>
      <c r="G105" s="115"/>
      <c r="H105" s="115"/>
      <c r="I105" s="115"/>
      <c r="J105" s="116">
        <f>J282</f>
        <v>0</v>
      </c>
      <c r="L105" s="113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" customHeight="1">
      <c r="A112" s="26"/>
      <c r="B112" s="27"/>
      <c r="C112" s="18" t="s">
        <v>111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2" customHeight="1">
      <c r="A114" s="26"/>
      <c r="B114" s="27"/>
      <c r="C114" s="23" t="s">
        <v>12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6.25" customHeight="1">
      <c r="A115" s="26"/>
      <c r="B115" s="27"/>
      <c r="C115" s="26"/>
      <c r="D115" s="26"/>
      <c r="E115" s="211" t="str">
        <f>E7</f>
        <v>Zníženie Energetickej Náročnosti spoločnej budovy OcÚ a KD Kladzany</v>
      </c>
      <c r="F115" s="212"/>
      <c r="G115" s="212"/>
      <c r="H115" s="212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98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6.5" customHeight="1">
      <c r="A117" s="26"/>
      <c r="B117" s="27"/>
      <c r="C117" s="26"/>
      <c r="D117" s="26"/>
      <c r="E117" s="201" t="str">
        <f>E9</f>
        <v>07 - Elektroinštalácia a bleskozvod</v>
      </c>
      <c r="F117" s="210"/>
      <c r="G117" s="210"/>
      <c r="H117" s="210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16</v>
      </c>
      <c r="D119" s="26"/>
      <c r="E119" s="26"/>
      <c r="F119" s="21" t="str">
        <f>F12</f>
        <v>Kladzany</v>
      </c>
      <c r="G119" s="26"/>
      <c r="H119" s="26"/>
      <c r="I119" s="23" t="s">
        <v>18</v>
      </c>
      <c r="J119" s="52">
        <f>IF(J12="","",J12)</f>
        <v>44484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5.15" customHeight="1">
      <c r="A121" s="26"/>
      <c r="B121" s="27"/>
      <c r="C121" s="23" t="s">
        <v>19</v>
      </c>
      <c r="D121" s="26"/>
      <c r="E121" s="26"/>
      <c r="F121" s="21" t="str">
        <f>E15</f>
        <v xml:space="preserve"> </v>
      </c>
      <c r="G121" s="26"/>
      <c r="H121" s="26"/>
      <c r="I121" s="23" t="s">
        <v>24</v>
      </c>
      <c r="J121" s="24" t="str">
        <f>E21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15" customHeight="1">
      <c r="A122" s="26"/>
      <c r="B122" s="27"/>
      <c r="C122" s="23" t="s">
        <v>23</v>
      </c>
      <c r="D122" s="26"/>
      <c r="E122" s="26"/>
      <c r="F122" s="21" t="str">
        <f>IF(E18="","",E18)</f>
        <v xml:space="preserve"> </v>
      </c>
      <c r="G122" s="26"/>
      <c r="H122" s="26"/>
      <c r="I122" s="23" t="s">
        <v>26</v>
      </c>
      <c r="J122" s="24" t="str">
        <f>E24</f>
        <v>Architekt Dzurco sro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11" customFormat="1" ht="29.25" customHeight="1">
      <c r="A124" s="121"/>
      <c r="B124" s="122"/>
      <c r="C124" s="123" t="s">
        <v>112</v>
      </c>
      <c r="D124" s="124" t="s">
        <v>54</v>
      </c>
      <c r="E124" s="124" t="s">
        <v>50</v>
      </c>
      <c r="F124" s="124" t="s">
        <v>51</v>
      </c>
      <c r="G124" s="124" t="s">
        <v>113</v>
      </c>
      <c r="H124" s="124" t="s">
        <v>114</v>
      </c>
      <c r="I124" s="124" t="s">
        <v>115</v>
      </c>
      <c r="J124" s="125" t="s">
        <v>102</v>
      </c>
      <c r="K124" s="126" t="s">
        <v>116</v>
      </c>
      <c r="L124" s="127"/>
      <c r="M124" s="59" t="s">
        <v>1</v>
      </c>
      <c r="N124" s="60" t="s">
        <v>33</v>
      </c>
      <c r="O124" s="60" t="s">
        <v>117</v>
      </c>
      <c r="P124" s="60" t="s">
        <v>118</v>
      </c>
      <c r="Q124" s="60" t="s">
        <v>119</v>
      </c>
      <c r="R124" s="60" t="s">
        <v>120</v>
      </c>
      <c r="S124" s="60" t="s">
        <v>121</v>
      </c>
      <c r="T124" s="61" t="s">
        <v>122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</row>
    <row r="125" spans="1:63" s="2" customFormat="1" ht="22.8" customHeight="1">
      <c r="A125" s="26"/>
      <c r="B125" s="27"/>
      <c r="C125" s="66" t="s">
        <v>103</v>
      </c>
      <c r="D125" s="26"/>
      <c r="E125" s="26"/>
      <c r="F125" s="26"/>
      <c r="G125" s="26"/>
      <c r="H125" s="26"/>
      <c r="I125" s="26"/>
      <c r="J125" s="128">
        <f>BK125</f>
        <v>0</v>
      </c>
      <c r="K125" s="26"/>
      <c r="L125" s="27"/>
      <c r="M125" s="62"/>
      <c r="N125" s="53"/>
      <c r="O125" s="63"/>
      <c r="P125" s="129">
        <f>P126+P127+P142+P236+P282</f>
        <v>323.22829800000005</v>
      </c>
      <c r="Q125" s="63"/>
      <c r="R125" s="129">
        <f>R126+R127+R142+R236+R282</f>
        <v>6.1326480000000005</v>
      </c>
      <c r="S125" s="63"/>
      <c r="T125" s="130">
        <f>T126+T127+T142+T236+T282</f>
        <v>5.96082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68</v>
      </c>
      <c r="AU125" s="14" t="s">
        <v>104</v>
      </c>
      <c r="BK125" s="131">
        <f>BK126+BK127+BK142+BK236+BK282</f>
        <v>0</v>
      </c>
    </row>
    <row r="126" spans="1:63" s="12" customFormat="1" ht="25.95" customHeight="1">
      <c r="B126" s="132"/>
      <c r="D126" s="133" t="s">
        <v>68</v>
      </c>
      <c r="E126" s="134" t="s">
        <v>875</v>
      </c>
      <c r="F126" s="134" t="s">
        <v>1530</v>
      </c>
      <c r="J126" s="135">
        <f>BK126</f>
        <v>0</v>
      </c>
      <c r="L126" s="132"/>
      <c r="M126" s="136"/>
      <c r="N126" s="137"/>
      <c r="O126" s="137"/>
      <c r="P126" s="138">
        <v>0</v>
      </c>
      <c r="Q126" s="137"/>
      <c r="R126" s="138">
        <v>0</v>
      </c>
      <c r="S126" s="137"/>
      <c r="T126" s="139">
        <v>0</v>
      </c>
      <c r="AR126" s="133" t="s">
        <v>69</v>
      </c>
      <c r="AT126" s="140" t="s">
        <v>68</v>
      </c>
      <c r="AU126" s="140" t="s">
        <v>69</v>
      </c>
      <c r="AY126" s="133" t="s">
        <v>125</v>
      </c>
      <c r="BK126" s="141">
        <v>0</v>
      </c>
    </row>
    <row r="127" spans="1:63" s="12" customFormat="1" ht="25.95" customHeight="1">
      <c r="B127" s="132"/>
      <c r="D127" s="133" t="s">
        <v>68</v>
      </c>
      <c r="E127" s="134" t="s">
        <v>123</v>
      </c>
      <c r="F127" s="134" t="s">
        <v>124</v>
      </c>
      <c r="J127" s="135">
        <f>BK127</f>
        <v>0</v>
      </c>
      <c r="L127" s="132"/>
      <c r="M127" s="136"/>
      <c r="N127" s="137"/>
      <c r="O127" s="137"/>
      <c r="P127" s="138">
        <f>P128</f>
        <v>300.39229800000004</v>
      </c>
      <c r="Q127" s="137"/>
      <c r="R127" s="138">
        <f>R128</f>
        <v>6.1284480000000006</v>
      </c>
      <c r="S127" s="137"/>
      <c r="T127" s="139">
        <f>T128</f>
        <v>5.96082</v>
      </c>
      <c r="AR127" s="133" t="s">
        <v>77</v>
      </c>
      <c r="AT127" s="140" t="s">
        <v>68</v>
      </c>
      <c r="AU127" s="140" t="s">
        <v>69</v>
      </c>
      <c r="AY127" s="133" t="s">
        <v>125</v>
      </c>
      <c r="BK127" s="141">
        <f>BK128</f>
        <v>0</v>
      </c>
    </row>
    <row r="128" spans="1:63" s="12" customFormat="1" ht="22.8" customHeight="1">
      <c r="B128" s="132"/>
      <c r="D128" s="133" t="s">
        <v>68</v>
      </c>
      <c r="E128" s="142" t="s">
        <v>156</v>
      </c>
      <c r="F128" s="142" t="s">
        <v>165</v>
      </c>
      <c r="J128" s="143">
        <f>BK128</f>
        <v>0</v>
      </c>
      <c r="L128" s="132"/>
      <c r="M128" s="136"/>
      <c r="N128" s="137"/>
      <c r="O128" s="137"/>
      <c r="P128" s="138">
        <f>SUM(P129:P141)</f>
        <v>300.39229800000004</v>
      </c>
      <c r="Q128" s="137"/>
      <c r="R128" s="138">
        <f>SUM(R129:R141)</f>
        <v>6.1284480000000006</v>
      </c>
      <c r="S128" s="137"/>
      <c r="T128" s="139">
        <f>SUM(T129:T141)</f>
        <v>5.96082</v>
      </c>
      <c r="AR128" s="133" t="s">
        <v>77</v>
      </c>
      <c r="AT128" s="140" t="s">
        <v>68</v>
      </c>
      <c r="AU128" s="140" t="s">
        <v>77</v>
      </c>
      <c r="AY128" s="133" t="s">
        <v>125</v>
      </c>
      <c r="BK128" s="141">
        <f>SUM(BK129:BK141)</f>
        <v>0</v>
      </c>
    </row>
    <row r="129" spans="1:65" s="2" customFormat="1" ht="33" customHeight="1">
      <c r="A129" s="26"/>
      <c r="B129" s="144"/>
      <c r="C129" s="145" t="s">
        <v>77</v>
      </c>
      <c r="D129" s="145" t="s">
        <v>128</v>
      </c>
      <c r="E129" s="146" t="s">
        <v>1531</v>
      </c>
      <c r="F129" s="147" t="s">
        <v>1532</v>
      </c>
      <c r="G129" s="148" t="s">
        <v>217</v>
      </c>
      <c r="H129" s="149">
        <v>86</v>
      </c>
      <c r="I129" s="149"/>
      <c r="J129" s="149">
        <f t="shared" ref="J129:J141" si="0">ROUND(I129*H129,2)</f>
        <v>0</v>
      </c>
      <c r="K129" s="150"/>
      <c r="L129" s="27"/>
      <c r="M129" s="151" t="s">
        <v>1</v>
      </c>
      <c r="N129" s="152" t="s">
        <v>35</v>
      </c>
      <c r="O129" s="153">
        <v>0.27200000000000002</v>
      </c>
      <c r="P129" s="153">
        <f t="shared" ref="P129:P141" si="1">O129*H129</f>
        <v>23.392000000000003</v>
      </c>
      <c r="Q129" s="153">
        <v>0</v>
      </c>
      <c r="R129" s="153">
        <f t="shared" ref="R129:R141" si="2">Q129*H129</f>
        <v>0</v>
      </c>
      <c r="S129" s="153">
        <v>1.2999999999999999E-2</v>
      </c>
      <c r="T129" s="154">
        <f t="shared" ref="T129:T141" si="3">S129*H129</f>
        <v>1.1179999999999999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132</v>
      </c>
      <c r="AT129" s="155" t="s">
        <v>128</v>
      </c>
      <c r="AU129" s="155" t="s">
        <v>133</v>
      </c>
      <c r="AY129" s="14" t="s">
        <v>125</v>
      </c>
      <c r="BE129" s="156">
        <f t="shared" ref="BE129:BE141" si="4">IF(N129="základná",J129,0)</f>
        <v>0</v>
      </c>
      <c r="BF129" s="156">
        <f t="shared" ref="BF129:BF141" si="5">IF(N129="znížená",J129,0)</f>
        <v>0</v>
      </c>
      <c r="BG129" s="156">
        <f t="shared" ref="BG129:BG141" si="6">IF(N129="zákl. prenesená",J129,0)</f>
        <v>0</v>
      </c>
      <c r="BH129" s="156">
        <f t="shared" ref="BH129:BH141" si="7">IF(N129="zníž. prenesená",J129,0)</f>
        <v>0</v>
      </c>
      <c r="BI129" s="156">
        <f t="shared" ref="BI129:BI141" si="8">IF(N129="nulová",J129,0)</f>
        <v>0</v>
      </c>
      <c r="BJ129" s="14" t="s">
        <v>133</v>
      </c>
      <c r="BK129" s="156">
        <f t="shared" ref="BK129:BK141" si="9">ROUND(I129*H129,2)</f>
        <v>0</v>
      </c>
      <c r="BL129" s="14" t="s">
        <v>132</v>
      </c>
      <c r="BM129" s="155" t="s">
        <v>1533</v>
      </c>
    </row>
    <row r="130" spans="1:65" s="2" customFormat="1" ht="24.15" customHeight="1">
      <c r="A130" s="26"/>
      <c r="B130" s="144"/>
      <c r="C130" s="145" t="s">
        <v>133</v>
      </c>
      <c r="D130" s="145" t="s">
        <v>128</v>
      </c>
      <c r="E130" s="146" t="s">
        <v>1534</v>
      </c>
      <c r="F130" s="147" t="s">
        <v>1535</v>
      </c>
      <c r="G130" s="148" t="s">
        <v>929</v>
      </c>
      <c r="H130" s="149">
        <v>1332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35</v>
      </c>
      <c r="O130" s="153">
        <v>4.0000000000000001E-3</v>
      </c>
      <c r="P130" s="153">
        <f t="shared" si="1"/>
        <v>5.3280000000000003</v>
      </c>
      <c r="Q130" s="153">
        <v>0</v>
      </c>
      <c r="R130" s="153">
        <f t="shared" si="2"/>
        <v>0</v>
      </c>
      <c r="S130" s="153">
        <v>1.0000000000000001E-5</v>
      </c>
      <c r="T130" s="154">
        <f t="shared" si="3"/>
        <v>1.332E-2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132</v>
      </c>
      <c r="AT130" s="155" t="s">
        <v>128</v>
      </c>
      <c r="AU130" s="155" t="s">
        <v>133</v>
      </c>
      <c r="AY130" s="14" t="s">
        <v>125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133</v>
      </c>
      <c r="BK130" s="156">
        <f t="shared" si="9"/>
        <v>0</v>
      </c>
      <c r="BL130" s="14" t="s">
        <v>132</v>
      </c>
      <c r="BM130" s="155" t="s">
        <v>1536</v>
      </c>
    </row>
    <row r="131" spans="1:65" s="2" customFormat="1" ht="24.15" customHeight="1">
      <c r="A131" s="26"/>
      <c r="B131" s="144"/>
      <c r="C131" s="145" t="s">
        <v>138</v>
      </c>
      <c r="D131" s="145" t="s">
        <v>128</v>
      </c>
      <c r="E131" s="146" t="s">
        <v>1537</v>
      </c>
      <c r="F131" s="147" t="s">
        <v>1538</v>
      </c>
      <c r="G131" s="148" t="s">
        <v>217</v>
      </c>
      <c r="H131" s="149">
        <v>66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35</v>
      </c>
      <c r="O131" s="153">
        <v>7.0000000000000007E-2</v>
      </c>
      <c r="P131" s="153">
        <f t="shared" si="1"/>
        <v>4.62</v>
      </c>
      <c r="Q131" s="153">
        <v>0</v>
      </c>
      <c r="R131" s="153">
        <f t="shared" si="2"/>
        <v>0</v>
      </c>
      <c r="S131" s="153">
        <v>2.5000000000000001E-4</v>
      </c>
      <c r="T131" s="154">
        <f t="shared" si="3"/>
        <v>1.6500000000000001E-2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132</v>
      </c>
      <c r="AT131" s="155" t="s">
        <v>128</v>
      </c>
      <c r="AU131" s="155" t="s">
        <v>133</v>
      </c>
      <c r="AY131" s="14" t="s">
        <v>125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133</v>
      </c>
      <c r="BK131" s="156">
        <f t="shared" si="9"/>
        <v>0</v>
      </c>
      <c r="BL131" s="14" t="s">
        <v>132</v>
      </c>
      <c r="BM131" s="155" t="s">
        <v>1539</v>
      </c>
    </row>
    <row r="132" spans="1:65" s="2" customFormat="1" ht="24.15" customHeight="1">
      <c r="A132" s="26"/>
      <c r="B132" s="144"/>
      <c r="C132" s="145" t="s">
        <v>132</v>
      </c>
      <c r="D132" s="145" t="s">
        <v>128</v>
      </c>
      <c r="E132" s="146" t="s">
        <v>1540</v>
      </c>
      <c r="F132" s="147" t="s">
        <v>1541</v>
      </c>
      <c r="G132" s="148" t="s">
        <v>217</v>
      </c>
      <c r="H132" s="149">
        <v>7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35</v>
      </c>
      <c r="O132" s="153">
        <v>0.246</v>
      </c>
      <c r="P132" s="153">
        <f t="shared" si="1"/>
        <v>1.722</v>
      </c>
      <c r="Q132" s="153">
        <v>0</v>
      </c>
      <c r="R132" s="153">
        <f t="shared" si="2"/>
        <v>0</v>
      </c>
      <c r="S132" s="153">
        <v>3.0000000000000001E-3</v>
      </c>
      <c r="T132" s="154">
        <f t="shared" si="3"/>
        <v>2.1000000000000001E-2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132</v>
      </c>
      <c r="AT132" s="155" t="s">
        <v>128</v>
      </c>
      <c r="AU132" s="155" t="s">
        <v>133</v>
      </c>
      <c r="AY132" s="14" t="s">
        <v>125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133</v>
      </c>
      <c r="BK132" s="156">
        <f t="shared" si="9"/>
        <v>0</v>
      </c>
      <c r="BL132" s="14" t="s">
        <v>132</v>
      </c>
      <c r="BM132" s="155" t="s">
        <v>1542</v>
      </c>
    </row>
    <row r="133" spans="1:65" s="2" customFormat="1" ht="37.799999999999997" customHeight="1">
      <c r="A133" s="26"/>
      <c r="B133" s="144"/>
      <c r="C133" s="145" t="s">
        <v>145</v>
      </c>
      <c r="D133" s="145" t="s">
        <v>128</v>
      </c>
      <c r="E133" s="146" t="s">
        <v>1543</v>
      </c>
      <c r="F133" s="147" t="s">
        <v>1544</v>
      </c>
      <c r="G133" s="148" t="s">
        <v>193</v>
      </c>
      <c r="H133" s="149">
        <v>1160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34</v>
      </c>
      <c r="O133" s="153">
        <v>0.12064</v>
      </c>
      <c r="P133" s="153">
        <f t="shared" si="1"/>
        <v>139.94239999999999</v>
      </c>
      <c r="Q133" s="153">
        <v>0</v>
      </c>
      <c r="R133" s="153">
        <f t="shared" si="2"/>
        <v>0</v>
      </c>
      <c r="S133" s="153">
        <v>2E-3</v>
      </c>
      <c r="T133" s="154">
        <f t="shared" si="3"/>
        <v>2.3199999999999998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132</v>
      </c>
      <c r="AT133" s="155" t="s">
        <v>128</v>
      </c>
      <c r="AU133" s="155" t="s">
        <v>133</v>
      </c>
      <c r="AY133" s="14" t="s">
        <v>125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77</v>
      </c>
      <c r="BK133" s="156">
        <f t="shared" si="9"/>
        <v>0</v>
      </c>
      <c r="BL133" s="14" t="s">
        <v>132</v>
      </c>
      <c r="BM133" s="155" t="s">
        <v>1545</v>
      </c>
    </row>
    <row r="134" spans="1:65" s="2" customFormat="1" ht="37.799999999999997" customHeight="1">
      <c r="A134" s="26"/>
      <c r="B134" s="144"/>
      <c r="C134" s="145" t="s">
        <v>126</v>
      </c>
      <c r="D134" s="145" t="s">
        <v>128</v>
      </c>
      <c r="E134" s="146" t="s">
        <v>1546</v>
      </c>
      <c r="F134" s="147" t="s">
        <v>1547</v>
      </c>
      <c r="G134" s="148" t="s">
        <v>193</v>
      </c>
      <c r="H134" s="149">
        <v>309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34</v>
      </c>
      <c r="O134" s="153">
        <v>0.20998</v>
      </c>
      <c r="P134" s="153">
        <f t="shared" si="1"/>
        <v>64.88382</v>
      </c>
      <c r="Q134" s="153">
        <v>0</v>
      </c>
      <c r="R134" s="153">
        <f t="shared" si="2"/>
        <v>0</v>
      </c>
      <c r="S134" s="153">
        <v>8.0000000000000002E-3</v>
      </c>
      <c r="T134" s="154">
        <f t="shared" si="3"/>
        <v>2.472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132</v>
      </c>
      <c r="AT134" s="155" t="s">
        <v>128</v>
      </c>
      <c r="AU134" s="155" t="s">
        <v>133</v>
      </c>
      <c r="AY134" s="14" t="s">
        <v>125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77</v>
      </c>
      <c r="BK134" s="156">
        <f t="shared" si="9"/>
        <v>0</v>
      </c>
      <c r="BL134" s="14" t="s">
        <v>132</v>
      </c>
      <c r="BM134" s="155" t="s">
        <v>1548</v>
      </c>
    </row>
    <row r="135" spans="1:65" s="2" customFormat="1" ht="24.15" customHeight="1">
      <c r="A135" s="26"/>
      <c r="B135" s="144"/>
      <c r="C135" s="145" t="s">
        <v>150</v>
      </c>
      <c r="D135" s="145" t="s">
        <v>128</v>
      </c>
      <c r="E135" s="146" t="s">
        <v>1549</v>
      </c>
      <c r="F135" s="147" t="s">
        <v>1550</v>
      </c>
      <c r="G135" s="148" t="s">
        <v>131</v>
      </c>
      <c r="H135" s="149">
        <v>81.150000000000006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34</v>
      </c>
      <c r="O135" s="153">
        <v>0.58452000000000004</v>
      </c>
      <c r="P135" s="153">
        <f t="shared" si="1"/>
        <v>47.433798000000003</v>
      </c>
      <c r="Q135" s="153">
        <v>7.5520000000000004E-2</v>
      </c>
      <c r="R135" s="153">
        <f t="shared" si="2"/>
        <v>6.1284480000000006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132</v>
      </c>
      <c r="AT135" s="155" t="s">
        <v>128</v>
      </c>
      <c r="AU135" s="155" t="s">
        <v>133</v>
      </c>
      <c r="AY135" s="14" t="s">
        <v>125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77</v>
      </c>
      <c r="BK135" s="156">
        <f t="shared" si="9"/>
        <v>0</v>
      </c>
      <c r="BL135" s="14" t="s">
        <v>132</v>
      </c>
      <c r="BM135" s="155" t="s">
        <v>1551</v>
      </c>
    </row>
    <row r="136" spans="1:65" s="2" customFormat="1" ht="16.5" customHeight="1">
      <c r="A136" s="26"/>
      <c r="B136" s="144"/>
      <c r="C136" s="161" t="s">
        <v>153</v>
      </c>
      <c r="D136" s="161" t="s">
        <v>311</v>
      </c>
      <c r="E136" s="162" t="s">
        <v>1552</v>
      </c>
      <c r="F136" s="163" t="s">
        <v>1553</v>
      </c>
      <c r="G136" s="164" t="s">
        <v>217</v>
      </c>
      <c r="H136" s="165">
        <v>9</v>
      </c>
      <c r="I136" s="165"/>
      <c r="J136" s="165">
        <f t="shared" si="0"/>
        <v>0</v>
      </c>
      <c r="K136" s="166"/>
      <c r="L136" s="167"/>
      <c r="M136" s="168" t="s">
        <v>1</v>
      </c>
      <c r="N136" s="169" t="s">
        <v>34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133</v>
      </c>
      <c r="AT136" s="155" t="s">
        <v>311</v>
      </c>
      <c r="AU136" s="155" t="s">
        <v>133</v>
      </c>
      <c r="AY136" s="14" t="s">
        <v>125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77</v>
      </c>
      <c r="BK136" s="156">
        <f t="shared" si="9"/>
        <v>0</v>
      </c>
      <c r="BL136" s="14" t="s">
        <v>77</v>
      </c>
      <c r="BM136" s="155" t="s">
        <v>1554</v>
      </c>
    </row>
    <row r="137" spans="1:65" s="2" customFormat="1" ht="21.75" customHeight="1">
      <c r="A137" s="26"/>
      <c r="B137" s="144"/>
      <c r="C137" s="145" t="s">
        <v>156</v>
      </c>
      <c r="D137" s="145" t="s">
        <v>128</v>
      </c>
      <c r="E137" s="146" t="s">
        <v>237</v>
      </c>
      <c r="F137" s="147" t="s">
        <v>238</v>
      </c>
      <c r="G137" s="148" t="s">
        <v>230</v>
      </c>
      <c r="H137" s="149">
        <v>5.96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35</v>
      </c>
      <c r="O137" s="153">
        <v>0.59799999999999998</v>
      </c>
      <c r="P137" s="153">
        <f t="shared" si="1"/>
        <v>3.5640799999999997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132</v>
      </c>
      <c r="AT137" s="155" t="s">
        <v>128</v>
      </c>
      <c r="AU137" s="155" t="s">
        <v>133</v>
      </c>
      <c r="AY137" s="14" t="s">
        <v>125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133</v>
      </c>
      <c r="BK137" s="156">
        <f t="shared" si="9"/>
        <v>0</v>
      </c>
      <c r="BL137" s="14" t="s">
        <v>132</v>
      </c>
      <c r="BM137" s="155" t="s">
        <v>1555</v>
      </c>
    </row>
    <row r="138" spans="1:65" s="2" customFormat="1" ht="24.15" customHeight="1">
      <c r="A138" s="26"/>
      <c r="B138" s="144"/>
      <c r="C138" s="145" t="s">
        <v>159</v>
      </c>
      <c r="D138" s="145" t="s">
        <v>128</v>
      </c>
      <c r="E138" s="146" t="s">
        <v>241</v>
      </c>
      <c r="F138" s="147" t="s">
        <v>242</v>
      </c>
      <c r="G138" s="148" t="s">
        <v>230</v>
      </c>
      <c r="H138" s="149">
        <v>89.4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35</v>
      </c>
      <c r="O138" s="153">
        <v>7.0000000000000001E-3</v>
      </c>
      <c r="P138" s="153">
        <f t="shared" si="1"/>
        <v>0.62580000000000002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132</v>
      </c>
      <c r="AT138" s="155" t="s">
        <v>128</v>
      </c>
      <c r="AU138" s="155" t="s">
        <v>133</v>
      </c>
      <c r="AY138" s="14" t="s">
        <v>125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133</v>
      </c>
      <c r="BK138" s="156">
        <f t="shared" si="9"/>
        <v>0</v>
      </c>
      <c r="BL138" s="14" t="s">
        <v>132</v>
      </c>
      <c r="BM138" s="155" t="s">
        <v>1556</v>
      </c>
    </row>
    <row r="139" spans="1:65" s="2" customFormat="1" ht="24.15" customHeight="1">
      <c r="A139" s="26"/>
      <c r="B139" s="144"/>
      <c r="C139" s="145" t="s">
        <v>162</v>
      </c>
      <c r="D139" s="145" t="s">
        <v>128</v>
      </c>
      <c r="E139" s="146" t="s">
        <v>245</v>
      </c>
      <c r="F139" s="147" t="s">
        <v>246</v>
      </c>
      <c r="G139" s="148" t="s">
        <v>230</v>
      </c>
      <c r="H139" s="149">
        <v>5.96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35</v>
      </c>
      <c r="O139" s="153">
        <v>0.89</v>
      </c>
      <c r="P139" s="153">
        <f t="shared" si="1"/>
        <v>5.3044000000000002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132</v>
      </c>
      <c r="AT139" s="155" t="s">
        <v>128</v>
      </c>
      <c r="AU139" s="155" t="s">
        <v>133</v>
      </c>
      <c r="AY139" s="14" t="s">
        <v>125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133</v>
      </c>
      <c r="BK139" s="156">
        <f t="shared" si="9"/>
        <v>0</v>
      </c>
      <c r="BL139" s="14" t="s">
        <v>132</v>
      </c>
      <c r="BM139" s="155" t="s">
        <v>1557</v>
      </c>
    </row>
    <row r="140" spans="1:65" s="2" customFormat="1" ht="24.15" customHeight="1">
      <c r="A140" s="26"/>
      <c r="B140" s="144"/>
      <c r="C140" s="145" t="s">
        <v>166</v>
      </c>
      <c r="D140" s="145" t="s">
        <v>128</v>
      </c>
      <c r="E140" s="146" t="s">
        <v>249</v>
      </c>
      <c r="F140" s="147" t="s">
        <v>250</v>
      </c>
      <c r="G140" s="148" t="s">
        <v>230</v>
      </c>
      <c r="H140" s="149">
        <v>35.76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35</v>
      </c>
      <c r="O140" s="153">
        <v>0.1</v>
      </c>
      <c r="P140" s="153">
        <f t="shared" si="1"/>
        <v>3.5760000000000001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132</v>
      </c>
      <c r="AT140" s="155" t="s">
        <v>128</v>
      </c>
      <c r="AU140" s="155" t="s">
        <v>133</v>
      </c>
      <c r="AY140" s="14" t="s">
        <v>125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133</v>
      </c>
      <c r="BK140" s="156">
        <f t="shared" si="9"/>
        <v>0</v>
      </c>
      <c r="BL140" s="14" t="s">
        <v>132</v>
      </c>
      <c r="BM140" s="155" t="s">
        <v>1558</v>
      </c>
    </row>
    <row r="141" spans="1:65" s="2" customFormat="1" ht="24.15" customHeight="1">
      <c r="A141" s="26"/>
      <c r="B141" s="144"/>
      <c r="C141" s="145" t="s">
        <v>170</v>
      </c>
      <c r="D141" s="145" t="s">
        <v>128</v>
      </c>
      <c r="E141" s="146" t="s">
        <v>253</v>
      </c>
      <c r="F141" s="147" t="s">
        <v>254</v>
      </c>
      <c r="G141" s="148" t="s">
        <v>230</v>
      </c>
      <c r="H141" s="149">
        <v>5.96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35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132</v>
      </c>
      <c r="AT141" s="155" t="s">
        <v>128</v>
      </c>
      <c r="AU141" s="155" t="s">
        <v>133</v>
      </c>
      <c r="AY141" s="14" t="s">
        <v>125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133</v>
      </c>
      <c r="BK141" s="156">
        <f t="shared" si="9"/>
        <v>0</v>
      </c>
      <c r="BL141" s="14" t="s">
        <v>132</v>
      </c>
      <c r="BM141" s="155" t="s">
        <v>1559</v>
      </c>
    </row>
    <row r="142" spans="1:65" s="12" customFormat="1" ht="25.95" customHeight="1">
      <c r="B142" s="132"/>
      <c r="D142" s="133" t="s">
        <v>68</v>
      </c>
      <c r="E142" s="134" t="s">
        <v>1513</v>
      </c>
      <c r="F142" s="134" t="s">
        <v>1514</v>
      </c>
      <c r="J142" s="135">
        <f>BK142</f>
        <v>0</v>
      </c>
      <c r="L142" s="132"/>
      <c r="M142" s="136"/>
      <c r="N142" s="137"/>
      <c r="O142" s="137"/>
      <c r="P142" s="138">
        <f>P143+SUM(P144:P154)+P163</f>
        <v>22.836000000000002</v>
      </c>
      <c r="Q142" s="137"/>
      <c r="R142" s="138">
        <f>R143+SUM(R144:R154)+R163</f>
        <v>4.2000000000000006E-3</v>
      </c>
      <c r="S142" s="137"/>
      <c r="T142" s="139">
        <f>T143+SUM(T144:T154)+T163</f>
        <v>0</v>
      </c>
      <c r="AR142" s="133" t="s">
        <v>138</v>
      </c>
      <c r="AT142" s="140" t="s">
        <v>68</v>
      </c>
      <c r="AU142" s="140" t="s">
        <v>69</v>
      </c>
      <c r="AY142" s="133" t="s">
        <v>125</v>
      </c>
      <c r="BK142" s="141">
        <f>BK143+SUM(BK144:BK154)+BK163</f>
        <v>0</v>
      </c>
    </row>
    <row r="143" spans="1:65" s="2" customFormat="1" ht="16.5" customHeight="1">
      <c r="A143" s="26"/>
      <c r="B143" s="144"/>
      <c r="C143" s="161" t="s">
        <v>174</v>
      </c>
      <c r="D143" s="161" t="s">
        <v>311</v>
      </c>
      <c r="E143" s="162" t="s">
        <v>1560</v>
      </c>
      <c r="F143" s="163" t="s">
        <v>1561</v>
      </c>
      <c r="G143" s="164" t="s">
        <v>193</v>
      </c>
      <c r="H143" s="165">
        <v>20</v>
      </c>
      <c r="I143" s="165"/>
      <c r="J143" s="165">
        <f t="shared" ref="J143:J153" si="10">ROUND(I143*H143,2)</f>
        <v>0</v>
      </c>
      <c r="K143" s="166"/>
      <c r="L143" s="167"/>
      <c r="M143" s="168" t="s">
        <v>1</v>
      </c>
      <c r="N143" s="169" t="s">
        <v>35</v>
      </c>
      <c r="O143" s="153">
        <v>0</v>
      </c>
      <c r="P143" s="153">
        <f t="shared" ref="P143:P153" si="11">O143*H143</f>
        <v>0</v>
      </c>
      <c r="Q143" s="153">
        <v>0</v>
      </c>
      <c r="R143" s="153">
        <f t="shared" ref="R143:R153" si="12">Q143*H143</f>
        <v>0</v>
      </c>
      <c r="S143" s="153">
        <v>0</v>
      </c>
      <c r="T143" s="154">
        <f t="shared" ref="T143:T153" si="13"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1029</v>
      </c>
      <c r="AT143" s="155" t="s">
        <v>311</v>
      </c>
      <c r="AU143" s="155" t="s">
        <v>77</v>
      </c>
      <c r="AY143" s="14" t="s">
        <v>125</v>
      </c>
      <c r="BE143" s="156">
        <f t="shared" ref="BE143:BE153" si="14">IF(N143="základná",J143,0)</f>
        <v>0</v>
      </c>
      <c r="BF143" s="156">
        <f t="shared" ref="BF143:BF153" si="15">IF(N143="znížená",J143,0)</f>
        <v>0</v>
      </c>
      <c r="BG143" s="156">
        <f t="shared" ref="BG143:BG153" si="16">IF(N143="zákl. prenesená",J143,0)</f>
        <v>0</v>
      </c>
      <c r="BH143" s="156">
        <f t="shared" ref="BH143:BH153" si="17">IF(N143="zníž. prenesená",J143,0)</f>
        <v>0</v>
      </c>
      <c r="BI143" s="156">
        <f t="shared" ref="BI143:BI153" si="18">IF(N143="nulová",J143,0)</f>
        <v>0</v>
      </c>
      <c r="BJ143" s="14" t="s">
        <v>133</v>
      </c>
      <c r="BK143" s="156">
        <f t="shared" ref="BK143:BK153" si="19">ROUND(I143*H143,2)</f>
        <v>0</v>
      </c>
      <c r="BL143" s="14" t="s">
        <v>735</v>
      </c>
      <c r="BM143" s="155" t="s">
        <v>133</v>
      </c>
    </row>
    <row r="144" spans="1:65" s="2" customFormat="1" ht="24.15" customHeight="1">
      <c r="A144" s="26"/>
      <c r="B144" s="144"/>
      <c r="C144" s="145" t="s">
        <v>178</v>
      </c>
      <c r="D144" s="145" t="s">
        <v>128</v>
      </c>
      <c r="E144" s="146" t="s">
        <v>1562</v>
      </c>
      <c r="F144" s="147" t="s">
        <v>1563</v>
      </c>
      <c r="G144" s="148" t="s">
        <v>193</v>
      </c>
      <c r="H144" s="149">
        <v>40</v>
      </c>
      <c r="I144" s="149"/>
      <c r="J144" s="149">
        <f t="shared" si="10"/>
        <v>0</v>
      </c>
      <c r="K144" s="150"/>
      <c r="L144" s="27"/>
      <c r="M144" s="151" t="s">
        <v>1</v>
      </c>
      <c r="N144" s="152" t="s">
        <v>35</v>
      </c>
      <c r="O144" s="153">
        <v>0</v>
      </c>
      <c r="P144" s="153">
        <f t="shared" si="11"/>
        <v>0</v>
      </c>
      <c r="Q144" s="153">
        <v>0</v>
      </c>
      <c r="R144" s="153">
        <f t="shared" si="12"/>
        <v>0</v>
      </c>
      <c r="S144" s="153">
        <v>0</v>
      </c>
      <c r="T144" s="15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735</v>
      </c>
      <c r="AT144" s="155" t="s">
        <v>128</v>
      </c>
      <c r="AU144" s="155" t="s">
        <v>77</v>
      </c>
      <c r="AY144" s="14" t="s">
        <v>125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133</v>
      </c>
      <c r="BK144" s="156">
        <f t="shared" si="19"/>
        <v>0</v>
      </c>
      <c r="BL144" s="14" t="s">
        <v>735</v>
      </c>
      <c r="BM144" s="155" t="s">
        <v>1564</v>
      </c>
    </row>
    <row r="145" spans="1:65" s="2" customFormat="1" ht="37.799999999999997" customHeight="1">
      <c r="A145" s="26"/>
      <c r="B145" s="144"/>
      <c r="C145" s="161" t="s">
        <v>182</v>
      </c>
      <c r="D145" s="161" t="s">
        <v>311</v>
      </c>
      <c r="E145" s="162" t="s">
        <v>1565</v>
      </c>
      <c r="F145" s="163" t="s">
        <v>1566</v>
      </c>
      <c r="G145" s="164" t="s">
        <v>193</v>
      </c>
      <c r="H145" s="165">
        <v>40</v>
      </c>
      <c r="I145" s="165"/>
      <c r="J145" s="165">
        <f t="shared" si="10"/>
        <v>0</v>
      </c>
      <c r="K145" s="166"/>
      <c r="L145" s="167"/>
      <c r="M145" s="168" t="s">
        <v>1</v>
      </c>
      <c r="N145" s="169" t="s">
        <v>35</v>
      </c>
      <c r="O145" s="153">
        <v>0</v>
      </c>
      <c r="P145" s="153">
        <f t="shared" si="11"/>
        <v>0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1029</v>
      </c>
      <c r="AT145" s="155" t="s">
        <v>311</v>
      </c>
      <c r="AU145" s="155" t="s">
        <v>77</v>
      </c>
      <c r="AY145" s="14" t="s">
        <v>125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4" t="s">
        <v>133</v>
      </c>
      <c r="BK145" s="156">
        <f t="shared" si="19"/>
        <v>0</v>
      </c>
      <c r="BL145" s="14" t="s">
        <v>735</v>
      </c>
      <c r="BM145" s="155" t="s">
        <v>1567</v>
      </c>
    </row>
    <row r="146" spans="1:65" s="2" customFormat="1" ht="33" customHeight="1">
      <c r="A146" s="26"/>
      <c r="B146" s="144"/>
      <c r="C146" s="145" t="s">
        <v>186</v>
      </c>
      <c r="D146" s="145" t="s">
        <v>128</v>
      </c>
      <c r="E146" s="146" t="s">
        <v>1568</v>
      </c>
      <c r="F146" s="147" t="s">
        <v>1569</v>
      </c>
      <c r="G146" s="148" t="s">
        <v>333</v>
      </c>
      <c r="H146" s="149">
        <v>1</v>
      </c>
      <c r="I146" s="149"/>
      <c r="J146" s="149">
        <f t="shared" si="10"/>
        <v>0</v>
      </c>
      <c r="K146" s="150"/>
      <c r="L146" s="27"/>
      <c r="M146" s="151" t="s">
        <v>1</v>
      </c>
      <c r="N146" s="152" t="s">
        <v>35</v>
      </c>
      <c r="O146" s="153">
        <v>0</v>
      </c>
      <c r="P146" s="153">
        <f t="shared" si="11"/>
        <v>0</v>
      </c>
      <c r="Q146" s="153">
        <v>0</v>
      </c>
      <c r="R146" s="153">
        <f t="shared" si="12"/>
        <v>0</v>
      </c>
      <c r="S146" s="153">
        <v>0</v>
      </c>
      <c r="T146" s="154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735</v>
      </c>
      <c r="AT146" s="155" t="s">
        <v>128</v>
      </c>
      <c r="AU146" s="155" t="s">
        <v>77</v>
      </c>
      <c r="AY146" s="14" t="s">
        <v>125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4" t="s">
        <v>133</v>
      </c>
      <c r="BK146" s="156">
        <f t="shared" si="19"/>
        <v>0</v>
      </c>
      <c r="BL146" s="14" t="s">
        <v>735</v>
      </c>
      <c r="BM146" s="155" t="s">
        <v>1570</v>
      </c>
    </row>
    <row r="147" spans="1:65" s="2" customFormat="1" ht="24.15" customHeight="1">
      <c r="A147" s="26"/>
      <c r="B147" s="144"/>
      <c r="C147" s="145" t="s">
        <v>190</v>
      </c>
      <c r="D147" s="145" t="s">
        <v>128</v>
      </c>
      <c r="E147" s="146" t="s">
        <v>1571</v>
      </c>
      <c r="F147" s="147" t="s">
        <v>1572</v>
      </c>
      <c r="G147" s="148" t="s">
        <v>193</v>
      </c>
      <c r="H147" s="149">
        <v>20</v>
      </c>
      <c r="I147" s="149"/>
      <c r="J147" s="149">
        <f t="shared" si="10"/>
        <v>0</v>
      </c>
      <c r="K147" s="150"/>
      <c r="L147" s="27"/>
      <c r="M147" s="151" t="s">
        <v>1</v>
      </c>
      <c r="N147" s="152" t="s">
        <v>35</v>
      </c>
      <c r="O147" s="153">
        <v>0</v>
      </c>
      <c r="P147" s="153">
        <f t="shared" si="11"/>
        <v>0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735</v>
      </c>
      <c r="AT147" s="155" t="s">
        <v>128</v>
      </c>
      <c r="AU147" s="155" t="s">
        <v>77</v>
      </c>
      <c r="AY147" s="14" t="s">
        <v>125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4" t="s">
        <v>133</v>
      </c>
      <c r="BK147" s="156">
        <f t="shared" si="19"/>
        <v>0</v>
      </c>
      <c r="BL147" s="14" t="s">
        <v>735</v>
      </c>
      <c r="BM147" s="155" t="s">
        <v>132</v>
      </c>
    </row>
    <row r="148" spans="1:65" s="2" customFormat="1" ht="24.15" customHeight="1">
      <c r="A148" s="26"/>
      <c r="B148" s="144"/>
      <c r="C148" s="145" t="s">
        <v>195</v>
      </c>
      <c r="D148" s="145" t="s">
        <v>128</v>
      </c>
      <c r="E148" s="146" t="s">
        <v>1573</v>
      </c>
      <c r="F148" s="147" t="s">
        <v>1574</v>
      </c>
      <c r="G148" s="148" t="s">
        <v>217</v>
      </c>
      <c r="H148" s="149">
        <v>2</v>
      </c>
      <c r="I148" s="149"/>
      <c r="J148" s="149">
        <f t="shared" si="10"/>
        <v>0</v>
      </c>
      <c r="K148" s="150"/>
      <c r="L148" s="27"/>
      <c r="M148" s="151" t="s">
        <v>1</v>
      </c>
      <c r="N148" s="152" t="s">
        <v>35</v>
      </c>
      <c r="O148" s="153">
        <v>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735</v>
      </c>
      <c r="AT148" s="155" t="s">
        <v>128</v>
      </c>
      <c r="AU148" s="155" t="s">
        <v>77</v>
      </c>
      <c r="AY148" s="14" t="s">
        <v>125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133</v>
      </c>
      <c r="BK148" s="156">
        <f t="shared" si="19"/>
        <v>0</v>
      </c>
      <c r="BL148" s="14" t="s">
        <v>735</v>
      </c>
      <c r="BM148" s="155" t="s">
        <v>126</v>
      </c>
    </row>
    <row r="149" spans="1:65" s="2" customFormat="1" ht="24.15" customHeight="1">
      <c r="A149" s="26"/>
      <c r="B149" s="144"/>
      <c r="C149" s="161" t="s">
        <v>7</v>
      </c>
      <c r="D149" s="161" t="s">
        <v>311</v>
      </c>
      <c r="E149" s="162" t="s">
        <v>1575</v>
      </c>
      <c r="F149" s="163" t="s">
        <v>1576</v>
      </c>
      <c r="G149" s="164" t="s">
        <v>217</v>
      </c>
      <c r="H149" s="165">
        <v>1</v>
      </c>
      <c r="I149" s="165"/>
      <c r="J149" s="165">
        <f t="shared" si="10"/>
        <v>0</v>
      </c>
      <c r="K149" s="166"/>
      <c r="L149" s="167"/>
      <c r="M149" s="168" t="s">
        <v>1</v>
      </c>
      <c r="N149" s="169" t="s">
        <v>35</v>
      </c>
      <c r="O149" s="153">
        <v>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1029</v>
      </c>
      <c r="AT149" s="155" t="s">
        <v>311</v>
      </c>
      <c r="AU149" s="155" t="s">
        <v>77</v>
      </c>
      <c r="AY149" s="14" t="s">
        <v>125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133</v>
      </c>
      <c r="BK149" s="156">
        <f t="shared" si="19"/>
        <v>0</v>
      </c>
      <c r="BL149" s="14" t="s">
        <v>735</v>
      </c>
      <c r="BM149" s="155" t="s">
        <v>153</v>
      </c>
    </row>
    <row r="150" spans="1:65" s="2" customFormat="1" ht="16.5" customHeight="1">
      <c r="A150" s="26"/>
      <c r="B150" s="144"/>
      <c r="C150" s="145" t="s">
        <v>202</v>
      </c>
      <c r="D150" s="145" t="s">
        <v>128</v>
      </c>
      <c r="E150" s="146" t="s">
        <v>1577</v>
      </c>
      <c r="F150" s="147" t="s">
        <v>1578</v>
      </c>
      <c r="G150" s="148" t="s">
        <v>217</v>
      </c>
      <c r="H150" s="149">
        <v>1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35</v>
      </c>
      <c r="O150" s="153">
        <v>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735</v>
      </c>
      <c r="AT150" s="155" t="s">
        <v>128</v>
      </c>
      <c r="AU150" s="155" t="s">
        <v>77</v>
      </c>
      <c r="AY150" s="14" t="s">
        <v>125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133</v>
      </c>
      <c r="BK150" s="156">
        <f t="shared" si="19"/>
        <v>0</v>
      </c>
      <c r="BL150" s="14" t="s">
        <v>735</v>
      </c>
      <c r="BM150" s="155" t="s">
        <v>159</v>
      </c>
    </row>
    <row r="151" spans="1:65" s="2" customFormat="1" ht="16.5" customHeight="1">
      <c r="A151" s="26"/>
      <c r="B151" s="144"/>
      <c r="C151" s="161" t="s">
        <v>206</v>
      </c>
      <c r="D151" s="161" t="s">
        <v>311</v>
      </c>
      <c r="E151" s="162" t="s">
        <v>1579</v>
      </c>
      <c r="F151" s="163" t="s">
        <v>1580</v>
      </c>
      <c r="G151" s="164" t="s">
        <v>193</v>
      </c>
      <c r="H151" s="165">
        <v>18</v>
      </c>
      <c r="I151" s="165"/>
      <c r="J151" s="165">
        <f t="shared" si="10"/>
        <v>0</v>
      </c>
      <c r="K151" s="166"/>
      <c r="L151" s="167"/>
      <c r="M151" s="168" t="s">
        <v>1</v>
      </c>
      <c r="N151" s="169" t="s">
        <v>35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1029</v>
      </c>
      <c r="AT151" s="155" t="s">
        <v>311</v>
      </c>
      <c r="AU151" s="155" t="s">
        <v>77</v>
      </c>
      <c r="AY151" s="14" t="s">
        <v>125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133</v>
      </c>
      <c r="BK151" s="156">
        <f t="shared" si="19"/>
        <v>0</v>
      </c>
      <c r="BL151" s="14" t="s">
        <v>735</v>
      </c>
      <c r="BM151" s="155" t="s">
        <v>166</v>
      </c>
    </row>
    <row r="152" spans="1:65" s="2" customFormat="1" ht="24.15" customHeight="1">
      <c r="A152" s="26"/>
      <c r="B152" s="144"/>
      <c r="C152" s="145" t="s">
        <v>210</v>
      </c>
      <c r="D152" s="145" t="s">
        <v>128</v>
      </c>
      <c r="E152" s="146" t="s">
        <v>1581</v>
      </c>
      <c r="F152" s="147" t="s">
        <v>1582</v>
      </c>
      <c r="G152" s="148" t="s">
        <v>193</v>
      </c>
      <c r="H152" s="149">
        <v>18</v>
      </c>
      <c r="I152" s="149"/>
      <c r="J152" s="149">
        <f t="shared" si="10"/>
        <v>0</v>
      </c>
      <c r="K152" s="150"/>
      <c r="L152" s="27"/>
      <c r="M152" s="151" t="s">
        <v>1</v>
      </c>
      <c r="N152" s="152" t="s">
        <v>35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735</v>
      </c>
      <c r="AT152" s="155" t="s">
        <v>128</v>
      </c>
      <c r="AU152" s="155" t="s">
        <v>77</v>
      </c>
      <c r="AY152" s="14" t="s">
        <v>125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133</v>
      </c>
      <c r="BK152" s="156">
        <f t="shared" si="19"/>
        <v>0</v>
      </c>
      <c r="BL152" s="14" t="s">
        <v>735</v>
      </c>
      <c r="BM152" s="155" t="s">
        <v>174</v>
      </c>
    </row>
    <row r="153" spans="1:65" s="2" customFormat="1" ht="24.15" customHeight="1">
      <c r="A153" s="26"/>
      <c r="B153" s="144"/>
      <c r="C153" s="145" t="s">
        <v>214</v>
      </c>
      <c r="D153" s="145" t="s">
        <v>128</v>
      </c>
      <c r="E153" s="146" t="s">
        <v>1583</v>
      </c>
      <c r="F153" s="147" t="s">
        <v>1584</v>
      </c>
      <c r="G153" s="148" t="s">
        <v>217</v>
      </c>
      <c r="H153" s="149">
        <v>2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35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735</v>
      </c>
      <c r="AT153" s="155" t="s">
        <v>128</v>
      </c>
      <c r="AU153" s="155" t="s">
        <v>77</v>
      </c>
      <c r="AY153" s="14" t="s">
        <v>125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133</v>
      </c>
      <c r="BK153" s="156">
        <f t="shared" si="19"/>
        <v>0</v>
      </c>
      <c r="BL153" s="14" t="s">
        <v>735</v>
      </c>
      <c r="BM153" s="155" t="s">
        <v>182</v>
      </c>
    </row>
    <row r="154" spans="1:65" s="12" customFormat="1" ht="22.8" customHeight="1">
      <c r="B154" s="132"/>
      <c r="D154" s="133" t="s">
        <v>68</v>
      </c>
      <c r="E154" s="142" t="s">
        <v>1585</v>
      </c>
      <c r="F154" s="142" t="s">
        <v>1586</v>
      </c>
      <c r="J154" s="143">
        <f>BK154</f>
        <v>0</v>
      </c>
      <c r="L154" s="132"/>
      <c r="M154" s="136"/>
      <c r="N154" s="137"/>
      <c r="O154" s="137"/>
      <c r="P154" s="138">
        <f>SUM(P155:P162)</f>
        <v>16.536000000000001</v>
      </c>
      <c r="Q154" s="137"/>
      <c r="R154" s="138">
        <f>SUM(R155:R162)</f>
        <v>4.2000000000000006E-3</v>
      </c>
      <c r="S154" s="137"/>
      <c r="T154" s="139">
        <f>SUM(T155:T162)</f>
        <v>0</v>
      </c>
      <c r="AR154" s="133" t="s">
        <v>138</v>
      </c>
      <c r="AT154" s="140" t="s">
        <v>68</v>
      </c>
      <c r="AU154" s="140" t="s">
        <v>77</v>
      </c>
      <c r="AY154" s="133" t="s">
        <v>125</v>
      </c>
      <c r="BK154" s="141">
        <f>SUM(BK155:BK162)</f>
        <v>0</v>
      </c>
    </row>
    <row r="155" spans="1:65" s="2" customFormat="1" ht="24.15" customHeight="1">
      <c r="A155" s="26"/>
      <c r="B155" s="144"/>
      <c r="C155" s="145" t="s">
        <v>219</v>
      </c>
      <c r="D155" s="145" t="s">
        <v>128</v>
      </c>
      <c r="E155" s="146" t="s">
        <v>1587</v>
      </c>
      <c r="F155" s="147" t="s">
        <v>1588</v>
      </c>
      <c r="G155" s="148" t="s">
        <v>1589</v>
      </c>
      <c r="H155" s="149">
        <v>0.2</v>
      </c>
      <c r="I155" s="149"/>
      <c r="J155" s="149">
        <f t="shared" ref="J155:J162" si="20">ROUND(I155*H155,2)</f>
        <v>0</v>
      </c>
      <c r="K155" s="150"/>
      <c r="L155" s="27"/>
      <c r="M155" s="151" t="s">
        <v>1</v>
      </c>
      <c r="N155" s="152" t="s">
        <v>35</v>
      </c>
      <c r="O155" s="153">
        <v>0</v>
      </c>
      <c r="P155" s="153">
        <f t="shared" ref="P155:P162" si="21">O155*H155</f>
        <v>0</v>
      </c>
      <c r="Q155" s="153">
        <v>0</v>
      </c>
      <c r="R155" s="153">
        <f t="shared" ref="R155:R162" si="22">Q155*H155</f>
        <v>0</v>
      </c>
      <c r="S155" s="153">
        <v>0</v>
      </c>
      <c r="T155" s="154">
        <f t="shared" ref="T155:T162" si="23"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735</v>
      </c>
      <c r="AT155" s="155" t="s">
        <v>128</v>
      </c>
      <c r="AU155" s="155" t="s">
        <v>133</v>
      </c>
      <c r="AY155" s="14" t="s">
        <v>125</v>
      </c>
      <c r="BE155" s="156">
        <f t="shared" ref="BE155:BE162" si="24">IF(N155="základná",J155,0)</f>
        <v>0</v>
      </c>
      <c r="BF155" s="156">
        <f t="shared" ref="BF155:BF162" si="25">IF(N155="znížená",J155,0)</f>
        <v>0</v>
      </c>
      <c r="BG155" s="156">
        <f t="shared" ref="BG155:BG162" si="26">IF(N155="zákl. prenesená",J155,0)</f>
        <v>0</v>
      </c>
      <c r="BH155" s="156">
        <f t="shared" ref="BH155:BH162" si="27">IF(N155="zníž. prenesená",J155,0)</f>
        <v>0</v>
      </c>
      <c r="BI155" s="156">
        <f t="shared" ref="BI155:BI162" si="28">IF(N155="nulová",J155,0)</f>
        <v>0</v>
      </c>
      <c r="BJ155" s="14" t="s">
        <v>133</v>
      </c>
      <c r="BK155" s="156">
        <f t="shared" ref="BK155:BK162" si="29">ROUND(I155*H155,2)</f>
        <v>0</v>
      </c>
      <c r="BL155" s="14" t="s">
        <v>735</v>
      </c>
      <c r="BM155" s="155" t="s">
        <v>190</v>
      </c>
    </row>
    <row r="156" spans="1:65" s="2" customFormat="1" ht="24.15" customHeight="1">
      <c r="A156" s="26"/>
      <c r="B156" s="144"/>
      <c r="C156" s="145" t="s">
        <v>223</v>
      </c>
      <c r="D156" s="145" t="s">
        <v>128</v>
      </c>
      <c r="E156" s="146" t="s">
        <v>1590</v>
      </c>
      <c r="F156" s="147" t="s">
        <v>1591</v>
      </c>
      <c r="G156" s="148" t="s">
        <v>193</v>
      </c>
      <c r="H156" s="149">
        <v>20</v>
      </c>
      <c r="I156" s="149"/>
      <c r="J156" s="149">
        <f t="shared" si="20"/>
        <v>0</v>
      </c>
      <c r="K156" s="150"/>
      <c r="L156" s="27"/>
      <c r="M156" s="151" t="s">
        <v>1</v>
      </c>
      <c r="N156" s="152" t="s">
        <v>35</v>
      </c>
      <c r="O156" s="153">
        <v>0.43159999999999998</v>
      </c>
      <c r="P156" s="153">
        <f t="shared" si="21"/>
        <v>8.6319999999999997</v>
      </c>
      <c r="Q156" s="153">
        <v>0</v>
      </c>
      <c r="R156" s="153">
        <f t="shared" si="22"/>
        <v>0</v>
      </c>
      <c r="S156" s="153">
        <v>0</v>
      </c>
      <c r="T156" s="154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735</v>
      </c>
      <c r="AT156" s="155" t="s">
        <v>128</v>
      </c>
      <c r="AU156" s="155" t="s">
        <v>133</v>
      </c>
      <c r="AY156" s="14" t="s">
        <v>125</v>
      </c>
      <c r="BE156" s="156">
        <f t="shared" si="24"/>
        <v>0</v>
      </c>
      <c r="BF156" s="156">
        <f t="shared" si="25"/>
        <v>0</v>
      </c>
      <c r="BG156" s="156">
        <f t="shared" si="26"/>
        <v>0</v>
      </c>
      <c r="BH156" s="156">
        <f t="shared" si="27"/>
        <v>0</v>
      </c>
      <c r="BI156" s="156">
        <f t="shared" si="28"/>
        <v>0</v>
      </c>
      <c r="BJ156" s="14" t="s">
        <v>133</v>
      </c>
      <c r="BK156" s="156">
        <f t="shared" si="29"/>
        <v>0</v>
      </c>
      <c r="BL156" s="14" t="s">
        <v>735</v>
      </c>
      <c r="BM156" s="155" t="s">
        <v>1592</v>
      </c>
    </row>
    <row r="157" spans="1:65" s="2" customFormat="1" ht="33" customHeight="1">
      <c r="A157" s="26"/>
      <c r="B157" s="144"/>
      <c r="C157" s="145" t="s">
        <v>227</v>
      </c>
      <c r="D157" s="145" t="s">
        <v>128</v>
      </c>
      <c r="E157" s="146" t="s">
        <v>1593</v>
      </c>
      <c r="F157" s="147" t="s">
        <v>1594</v>
      </c>
      <c r="G157" s="148" t="s">
        <v>193</v>
      </c>
      <c r="H157" s="149">
        <v>20</v>
      </c>
      <c r="I157" s="149"/>
      <c r="J157" s="149">
        <f t="shared" si="20"/>
        <v>0</v>
      </c>
      <c r="K157" s="150"/>
      <c r="L157" s="27"/>
      <c r="M157" s="151" t="s">
        <v>1</v>
      </c>
      <c r="N157" s="152" t="s">
        <v>35</v>
      </c>
      <c r="O157" s="153">
        <v>0.12870000000000001</v>
      </c>
      <c r="P157" s="153">
        <f t="shared" si="21"/>
        <v>2.5740000000000003</v>
      </c>
      <c r="Q157" s="153">
        <v>0</v>
      </c>
      <c r="R157" s="153">
        <f t="shared" si="22"/>
        <v>0</v>
      </c>
      <c r="S157" s="153">
        <v>0</v>
      </c>
      <c r="T157" s="154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735</v>
      </c>
      <c r="AT157" s="155" t="s">
        <v>128</v>
      </c>
      <c r="AU157" s="155" t="s">
        <v>133</v>
      </c>
      <c r="AY157" s="14" t="s">
        <v>125</v>
      </c>
      <c r="BE157" s="156">
        <f t="shared" si="24"/>
        <v>0</v>
      </c>
      <c r="BF157" s="156">
        <f t="shared" si="25"/>
        <v>0</v>
      </c>
      <c r="BG157" s="156">
        <f t="shared" si="26"/>
        <v>0</v>
      </c>
      <c r="BH157" s="156">
        <f t="shared" si="27"/>
        <v>0</v>
      </c>
      <c r="BI157" s="156">
        <f t="shared" si="28"/>
        <v>0</v>
      </c>
      <c r="BJ157" s="14" t="s">
        <v>133</v>
      </c>
      <c r="BK157" s="156">
        <f t="shared" si="29"/>
        <v>0</v>
      </c>
      <c r="BL157" s="14" t="s">
        <v>735</v>
      </c>
      <c r="BM157" s="155" t="s">
        <v>1595</v>
      </c>
    </row>
    <row r="158" spans="1:65" s="2" customFormat="1" ht="24.15" customHeight="1">
      <c r="A158" s="26"/>
      <c r="B158" s="144"/>
      <c r="C158" s="145" t="s">
        <v>232</v>
      </c>
      <c r="D158" s="145" t="s">
        <v>128</v>
      </c>
      <c r="E158" s="146" t="s">
        <v>1596</v>
      </c>
      <c r="F158" s="147" t="s">
        <v>1597</v>
      </c>
      <c r="G158" s="148" t="s">
        <v>193</v>
      </c>
      <c r="H158" s="149">
        <v>20</v>
      </c>
      <c r="I158" s="149"/>
      <c r="J158" s="149">
        <f t="shared" si="20"/>
        <v>0</v>
      </c>
      <c r="K158" s="150"/>
      <c r="L158" s="27"/>
      <c r="M158" s="151" t="s">
        <v>1</v>
      </c>
      <c r="N158" s="152" t="s">
        <v>35</v>
      </c>
      <c r="O158" s="153">
        <v>3.2500000000000001E-2</v>
      </c>
      <c r="P158" s="153">
        <f t="shared" si="21"/>
        <v>0.65</v>
      </c>
      <c r="Q158" s="153">
        <v>0</v>
      </c>
      <c r="R158" s="153">
        <f t="shared" si="22"/>
        <v>0</v>
      </c>
      <c r="S158" s="153">
        <v>0</v>
      </c>
      <c r="T158" s="154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735</v>
      </c>
      <c r="AT158" s="155" t="s">
        <v>128</v>
      </c>
      <c r="AU158" s="155" t="s">
        <v>133</v>
      </c>
      <c r="AY158" s="14" t="s">
        <v>125</v>
      </c>
      <c r="BE158" s="156">
        <f t="shared" si="24"/>
        <v>0</v>
      </c>
      <c r="BF158" s="156">
        <f t="shared" si="25"/>
        <v>0</v>
      </c>
      <c r="BG158" s="156">
        <f t="shared" si="26"/>
        <v>0</v>
      </c>
      <c r="BH158" s="156">
        <f t="shared" si="27"/>
        <v>0</v>
      </c>
      <c r="BI158" s="156">
        <f t="shared" si="28"/>
        <v>0</v>
      </c>
      <c r="BJ158" s="14" t="s">
        <v>133</v>
      </c>
      <c r="BK158" s="156">
        <f t="shared" si="29"/>
        <v>0</v>
      </c>
      <c r="BL158" s="14" t="s">
        <v>735</v>
      </c>
      <c r="BM158" s="155" t="s">
        <v>1598</v>
      </c>
    </row>
    <row r="159" spans="1:65" s="2" customFormat="1" ht="28.2" customHeight="1">
      <c r="A159" s="26"/>
      <c r="B159" s="144"/>
      <c r="C159" s="161" t="s">
        <v>236</v>
      </c>
      <c r="D159" s="161" t="s">
        <v>311</v>
      </c>
      <c r="E159" s="162" t="s">
        <v>1599</v>
      </c>
      <c r="F159" s="163" t="s">
        <v>1600</v>
      </c>
      <c r="G159" s="164" t="s">
        <v>193</v>
      </c>
      <c r="H159" s="165">
        <v>20</v>
      </c>
      <c r="I159" s="165"/>
      <c r="J159" s="165">
        <f t="shared" si="20"/>
        <v>0</v>
      </c>
      <c r="K159" s="166"/>
      <c r="L159" s="167"/>
      <c r="M159" s="168" t="s">
        <v>1</v>
      </c>
      <c r="N159" s="169" t="s">
        <v>35</v>
      </c>
      <c r="O159" s="153">
        <v>0</v>
      </c>
      <c r="P159" s="153">
        <f t="shared" si="21"/>
        <v>0</v>
      </c>
      <c r="Q159" s="153">
        <v>2.1000000000000001E-4</v>
      </c>
      <c r="R159" s="153">
        <f t="shared" si="22"/>
        <v>4.2000000000000006E-3</v>
      </c>
      <c r="S159" s="153">
        <v>0</v>
      </c>
      <c r="T159" s="154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1344</v>
      </c>
      <c r="AT159" s="155" t="s">
        <v>311</v>
      </c>
      <c r="AU159" s="155" t="s">
        <v>133</v>
      </c>
      <c r="AY159" s="14" t="s">
        <v>125</v>
      </c>
      <c r="BE159" s="156">
        <f t="shared" si="24"/>
        <v>0</v>
      </c>
      <c r="BF159" s="156">
        <f t="shared" si="25"/>
        <v>0</v>
      </c>
      <c r="BG159" s="156">
        <f t="shared" si="26"/>
        <v>0</v>
      </c>
      <c r="BH159" s="156">
        <f t="shared" si="27"/>
        <v>0</v>
      </c>
      <c r="BI159" s="156">
        <f t="shared" si="28"/>
        <v>0</v>
      </c>
      <c r="BJ159" s="14" t="s">
        <v>133</v>
      </c>
      <c r="BK159" s="156">
        <f t="shared" si="29"/>
        <v>0</v>
      </c>
      <c r="BL159" s="14" t="s">
        <v>1344</v>
      </c>
      <c r="BM159" s="155" t="s">
        <v>1601</v>
      </c>
    </row>
    <row r="160" spans="1:65" s="2" customFormat="1" ht="16.5" customHeight="1">
      <c r="A160" s="26"/>
      <c r="B160" s="144"/>
      <c r="C160" s="161" t="s">
        <v>240</v>
      </c>
      <c r="D160" s="161" t="s">
        <v>311</v>
      </c>
      <c r="E160" s="162" t="s">
        <v>1602</v>
      </c>
      <c r="F160" s="163" t="s">
        <v>1603</v>
      </c>
      <c r="G160" s="164" t="s">
        <v>320</v>
      </c>
      <c r="H160" s="165">
        <v>2</v>
      </c>
      <c r="I160" s="165"/>
      <c r="J160" s="165">
        <f t="shared" si="20"/>
        <v>0</v>
      </c>
      <c r="K160" s="166"/>
      <c r="L160" s="167"/>
      <c r="M160" s="168" t="s">
        <v>1</v>
      </c>
      <c r="N160" s="169" t="s">
        <v>35</v>
      </c>
      <c r="O160" s="153">
        <v>0</v>
      </c>
      <c r="P160" s="153">
        <f t="shared" si="21"/>
        <v>0</v>
      </c>
      <c r="Q160" s="153">
        <v>0</v>
      </c>
      <c r="R160" s="153">
        <f t="shared" si="22"/>
        <v>0</v>
      </c>
      <c r="S160" s="153">
        <v>0</v>
      </c>
      <c r="T160" s="15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1029</v>
      </c>
      <c r="AT160" s="155" t="s">
        <v>311</v>
      </c>
      <c r="AU160" s="155" t="s">
        <v>133</v>
      </c>
      <c r="AY160" s="14" t="s">
        <v>125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4" t="s">
        <v>133</v>
      </c>
      <c r="BK160" s="156">
        <f t="shared" si="29"/>
        <v>0</v>
      </c>
      <c r="BL160" s="14" t="s">
        <v>735</v>
      </c>
      <c r="BM160" s="155" t="s">
        <v>232</v>
      </c>
    </row>
    <row r="161" spans="1:65" s="2" customFormat="1" ht="33" customHeight="1">
      <c r="A161" s="26"/>
      <c r="B161" s="144"/>
      <c r="C161" s="145" t="s">
        <v>244</v>
      </c>
      <c r="D161" s="145" t="s">
        <v>128</v>
      </c>
      <c r="E161" s="146" t="s">
        <v>1604</v>
      </c>
      <c r="F161" s="147" t="s">
        <v>1605</v>
      </c>
      <c r="G161" s="148" t="s">
        <v>193</v>
      </c>
      <c r="H161" s="149">
        <v>20</v>
      </c>
      <c r="I161" s="149"/>
      <c r="J161" s="149">
        <f t="shared" si="20"/>
        <v>0</v>
      </c>
      <c r="K161" s="150"/>
      <c r="L161" s="27"/>
      <c r="M161" s="151" t="s">
        <v>1</v>
      </c>
      <c r="N161" s="152" t="s">
        <v>35</v>
      </c>
      <c r="O161" s="153">
        <v>0.16250000000000001</v>
      </c>
      <c r="P161" s="153">
        <f t="shared" si="21"/>
        <v>3.25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735</v>
      </c>
      <c r="AT161" s="155" t="s">
        <v>128</v>
      </c>
      <c r="AU161" s="155" t="s">
        <v>133</v>
      </c>
      <c r="AY161" s="14" t="s">
        <v>125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4" t="s">
        <v>133</v>
      </c>
      <c r="BK161" s="156">
        <f t="shared" si="29"/>
        <v>0</v>
      </c>
      <c r="BL161" s="14" t="s">
        <v>735</v>
      </c>
      <c r="BM161" s="155" t="s">
        <v>1606</v>
      </c>
    </row>
    <row r="162" spans="1:65" s="2" customFormat="1" ht="33" customHeight="1">
      <c r="A162" s="26"/>
      <c r="B162" s="144"/>
      <c r="C162" s="145" t="s">
        <v>248</v>
      </c>
      <c r="D162" s="145" t="s">
        <v>128</v>
      </c>
      <c r="E162" s="146" t="s">
        <v>1607</v>
      </c>
      <c r="F162" s="147" t="s">
        <v>1608</v>
      </c>
      <c r="G162" s="148" t="s">
        <v>131</v>
      </c>
      <c r="H162" s="149">
        <v>10</v>
      </c>
      <c r="I162" s="149"/>
      <c r="J162" s="149">
        <f t="shared" si="20"/>
        <v>0</v>
      </c>
      <c r="K162" s="150"/>
      <c r="L162" s="27"/>
      <c r="M162" s="151" t="s">
        <v>1</v>
      </c>
      <c r="N162" s="152" t="s">
        <v>35</v>
      </c>
      <c r="O162" s="153">
        <v>0.14299999999999999</v>
      </c>
      <c r="P162" s="153">
        <f t="shared" si="21"/>
        <v>1.43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735</v>
      </c>
      <c r="AT162" s="155" t="s">
        <v>128</v>
      </c>
      <c r="AU162" s="155" t="s">
        <v>133</v>
      </c>
      <c r="AY162" s="14" t="s">
        <v>125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4" t="s">
        <v>133</v>
      </c>
      <c r="BK162" s="156">
        <f t="shared" si="29"/>
        <v>0</v>
      </c>
      <c r="BL162" s="14" t="s">
        <v>735</v>
      </c>
      <c r="BM162" s="155" t="s">
        <v>1609</v>
      </c>
    </row>
    <row r="163" spans="1:65" s="12" customFormat="1" ht="22.8" customHeight="1">
      <c r="B163" s="132"/>
      <c r="D163" s="133" t="s">
        <v>68</v>
      </c>
      <c r="E163" s="142" t="s">
        <v>1610</v>
      </c>
      <c r="F163" s="142" t="s">
        <v>1611</v>
      </c>
      <c r="J163" s="143">
        <f>BK163</f>
        <v>0</v>
      </c>
      <c r="L163" s="132"/>
      <c r="M163" s="136"/>
      <c r="N163" s="137"/>
      <c r="O163" s="137"/>
      <c r="P163" s="138">
        <f>SUM(P164:P235)</f>
        <v>6.3</v>
      </c>
      <c r="Q163" s="137"/>
      <c r="R163" s="138">
        <f>SUM(R164:R235)</f>
        <v>0</v>
      </c>
      <c r="S163" s="137"/>
      <c r="T163" s="139">
        <f>SUM(T164:T235)</f>
        <v>0</v>
      </c>
      <c r="AR163" s="133" t="s">
        <v>77</v>
      </c>
      <c r="AT163" s="140" t="s">
        <v>68</v>
      </c>
      <c r="AU163" s="140" t="s">
        <v>77</v>
      </c>
      <c r="AY163" s="133" t="s">
        <v>125</v>
      </c>
      <c r="BK163" s="141">
        <f>SUM(BK164:BK235)</f>
        <v>0</v>
      </c>
    </row>
    <row r="164" spans="1:65" s="2" customFormat="1" ht="24.15" customHeight="1">
      <c r="A164" s="26"/>
      <c r="B164" s="144"/>
      <c r="C164" s="161" t="s">
        <v>252</v>
      </c>
      <c r="D164" s="161" t="s">
        <v>311</v>
      </c>
      <c r="E164" s="162" t="s">
        <v>1612</v>
      </c>
      <c r="F164" s="163" t="s">
        <v>1613</v>
      </c>
      <c r="G164" s="164" t="s">
        <v>217</v>
      </c>
      <c r="H164" s="165">
        <v>1</v>
      </c>
      <c r="I164" s="165"/>
      <c r="J164" s="165">
        <f t="shared" ref="J164:J195" si="30">ROUND(I164*H164,2)</f>
        <v>0</v>
      </c>
      <c r="K164" s="166"/>
      <c r="L164" s="167"/>
      <c r="M164" s="168" t="s">
        <v>1</v>
      </c>
      <c r="N164" s="169" t="s">
        <v>35</v>
      </c>
      <c r="O164" s="153">
        <v>0</v>
      </c>
      <c r="P164" s="153">
        <f t="shared" ref="P164:P195" si="31">O164*H164</f>
        <v>0</v>
      </c>
      <c r="Q164" s="153">
        <v>0</v>
      </c>
      <c r="R164" s="153">
        <f t="shared" ref="R164:R195" si="32">Q164*H164</f>
        <v>0</v>
      </c>
      <c r="S164" s="153">
        <v>0</v>
      </c>
      <c r="T164" s="154">
        <f t="shared" ref="T164:T195" si="33"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153</v>
      </c>
      <c r="AT164" s="155" t="s">
        <v>311</v>
      </c>
      <c r="AU164" s="155" t="s">
        <v>133</v>
      </c>
      <c r="AY164" s="14" t="s">
        <v>125</v>
      </c>
      <c r="BE164" s="156">
        <f t="shared" ref="BE164:BE195" si="34">IF(N164="základná",J164,0)</f>
        <v>0</v>
      </c>
      <c r="BF164" s="156">
        <f t="shared" ref="BF164:BF195" si="35">IF(N164="znížená",J164,0)</f>
        <v>0</v>
      </c>
      <c r="BG164" s="156">
        <f t="shared" ref="BG164:BG195" si="36">IF(N164="zákl. prenesená",J164,0)</f>
        <v>0</v>
      </c>
      <c r="BH164" s="156">
        <f t="shared" ref="BH164:BH195" si="37">IF(N164="zníž. prenesená",J164,0)</f>
        <v>0</v>
      </c>
      <c r="BI164" s="156">
        <f t="shared" ref="BI164:BI195" si="38">IF(N164="nulová",J164,0)</f>
        <v>0</v>
      </c>
      <c r="BJ164" s="14" t="s">
        <v>133</v>
      </c>
      <c r="BK164" s="156">
        <f t="shared" ref="BK164:BK195" si="39">ROUND(I164*H164,2)</f>
        <v>0</v>
      </c>
      <c r="BL164" s="14" t="s">
        <v>132</v>
      </c>
      <c r="BM164" s="155" t="s">
        <v>258</v>
      </c>
    </row>
    <row r="165" spans="1:65" s="2" customFormat="1" ht="24.15" customHeight="1">
      <c r="A165" s="26"/>
      <c r="B165" s="144"/>
      <c r="C165" s="161" t="s">
        <v>258</v>
      </c>
      <c r="D165" s="161" t="s">
        <v>311</v>
      </c>
      <c r="E165" s="162" t="s">
        <v>1614</v>
      </c>
      <c r="F165" s="163" t="s">
        <v>1615</v>
      </c>
      <c r="G165" s="164" t="s">
        <v>217</v>
      </c>
      <c r="H165" s="165">
        <v>1</v>
      </c>
      <c r="I165" s="165"/>
      <c r="J165" s="165">
        <f t="shared" si="30"/>
        <v>0</v>
      </c>
      <c r="K165" s="166"/>
      <c r="L165" s="167"/>
      <c r="M165" s="168" t="s">
        <v>1</v>
      </c>
      <c r="N165" s="169" t="s">
        <v>35</v>
      </c>
      <c r="O165" s="153">
        <v>0</v>
      </c>
      <c r="P165" s="153">
        <f t="shared" si="31"/>
        <v>0</v>
      </c>
      <c r="Q165" s="153">
        <v>0</v>
      </c>
      <c r="R165" s="153">
        <f t="shared" si="32"/>
        <v>0</v>
      </c>
      <c r="S165" s="153">
        <v>0</v>
      </c>
      <c r="T165" s="154">
        <f t="shared" si="3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153</v>
      </c>
      <c r="AT165" s="155" t="s">
        <v>311</v>
      </c>
      <c r="AU165" s="155" t="s">
        <v>133</v>
      </c>
      <c r="AY165" s="14" t="s">
        <v>125</v>
      </c>
      <c r="BE165" s="156">
        <f t="shared" si="34"/>
        <v>0</v>
      </c>
      <c r="BF165" s="156">
        <f t="shared" si="35"/>
        <v>0</v>
      </c>
      <c r="BG165" s="156">
        <f t="shared" si="36"/>
        <v>0</v>
      </c>
      <c r="BH165" s="156">
        <f t="shared" si="37"/>
        <v>0</v>
      </c>
      <c r="BI165" s="156">
        <f t="shared" si="38"/>
        <v>0</v>
      </c>
      <c r="BJ165" s="14" t="s">
        <v>133</v>
      </c>
      <c r="BK165" s="156">
        <f t="shared" si="39"/>
        <v>0</v>
      </c>
      <c r="BL165" s="14" t="s">
        <v>132</v>
      </c>
      <c r="BM165" s="155" t="s">
        <v>1616</v>
      </c>
    </row>
    <row r="166" spans="1:65" s="2" customFormat="1" ht="24.15" customHeight="1">
      <c r="A166" s="26"/>
      <c r="B166" s="144"/>
      <c r="C166" s="161" t="s">
        <v>266</v>
      </c>
      <c r="D166" s="161" t="s">
        <v>311</v>
      </c>
      <c r="E166" s="162" t="s">
        <v>1617</v>
      </c>
      <c r="F166" s="163" t="s">
        <v>1618</v>
      </c>
      <c r="G166" s="164" t="s">
        <v>217</v>
      </c>
      <c r="H166" s="165">
        <v>1</v>
      </c>
      <c r="I166" s="165"/>
      <c r="J166" s="165">
        <f t="shared" si="30"/>
        <v>0</v>
      </c>
      <c r="K166" s="166"/>
      <c r="L166" s="167"/>
      <c r="M166" s="168" t="s">
        <v>1</v>
      </c>
      <c r="N166" s="169" t="s">
        <v>35</v>
      </c>
      <c r="O166" s="153">
        <v>0</v>
      </c>
      <c r="P166" s="153">
        <f t="shared" si="31"/>
        <v>0</v>
      </c>
      <c r="Q166" s="153">
        <v>0</v>
      </c>
      <c r="R166" s="153">
        <f t="shared" si="32"/>
        <v>0</v>
      </c>
      <c r="S166" s="153">
        <v>0</v>
      </c>
      <c r="T166" s="154">
        <f t="shared" si="3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153</v>
      </c>
      <c r="AT166" s="155" t="s">
        <v>311</v>
      </c>
      <c r="AU166" s="155" t="s">
        <v>133</v>
      </c>
      <c r="AY166" s="14" t="s">
        <v>125</v>
      </c>
      <c r="BE166" s="156">
        <f t="shared" si="34"/>
        <v>0</v>
      </c>
      <c r="BF166" s="156">
        <f t="shared" si="35"/>
        <v>0</v>
      </c>
      <c r="BG166" s="156">
        <f t="shared" si="36"/>
        <v>0</v>
      </c>
      <c r="BH166" s="156">
        <f t="shared" si="37"/>
        <v>0</v>
      </c>
      <c r="BI166" s="156">
        <f t="shared" si="38"/>
        <v>0</v>
      </c>
      <c r="BJ166" s="14" t="s">
        <v>133</v>
      </c>
      <c r="BK166" s="156">
        <f t="shared" si="39"/>
        <v>0</v>
      </c>
      <c r="BL166" s="14" t="s">
        <v>132</v>
      </c>
      <c r="BM166" s="155" t="s">
        <v>270</v>
      </c>
    </row>
    <row r="167" spans="1:65" s="2" customFormat="1" ht="24.15" customHeight="1">
      <c r="A167" s="26"/>
      <c r="B167" s="144"/>
      <c r="C167" s="161" t="s">
        <v>270</v>
      </c>
      <c r="D167" s="161" t="s">
        <v>311</v>
      </c>
      <c r="E167" s="162" t="s">
        <v>1619</v>
      </c>
      <c r="F167" s="163" t="s">
        <v>1620</v>
      </c>
      <c r="G167" s="164" t="s">
        <v>217</v>
      </c>
      <c r="H167" s="165">
        <v>1</v>
      </c>
      <c r="I167" s="165"/>
      <c r="J167" s="165">
        <f t="shared" si="30"/>
        <v>0</v>
      </c>
      <c r="K167" s="166"/>
      <c r="L167" s="167"/>
      <c r="M167" s="168" t="s">
        <v>1</v>
      </c>
      <c r="N167" s="169" t="s">
        <v>35</v>
      </c>
      <c r="O167" s="153">
        <v>0</v>
      </c>
      <c r="P167" s="153">
        <f t="shared" si="31"/>
        <v>0</v>
      </c>
      <c r="Q167" s="153">
        <v>0</v>
      </c>
      <c r="R167" s="153">
        <f t="shared" si="32"/>
        <v>0</v>
      </c>
      <c r="S167" s="153">
        <v>0</v>
      </c>
      <c r="T167" s="154">
        <f t="shared" si="3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153</v>
      </c>
      <c r="AT167" s="155" t="s">
        <v>311</v>
      </c>
      <c r="AU167" s="155" t="s">
        <v>133</v>
      </c>
      <c r="AY167" s="14" t="s">
        <v>125</v>
      </c>
      <c r="BE167" s="156">
        <f t="shared" si="34"/>
        <v>0</v>
      </c>
      <c r="BF167" s="156">
        <f t="shared" si="35"/>
        <v>0</v>
      </c>
      <c r="BG167" s="156">
        <f t="shared" si="36"/>
        <v>0</v>
      </c>
      <c r="BH167" s="156">
        <f t="shared" si="37"/>
        <v>0</v>
      </c>
      <c r="BI167" s="156">
        <f t="shared" si="38"/>
        <v>0</v>
      </c>
      <c r="BJ167" s="14" t="s">
        <v>133</v>
      </c>
      <c r="BK167" s="156">
        <f t="shared" si="39"/>
        <v>0</v>
      </c>
      <c r="BL167" s="14" t="s">
        <v>132</v>
      </c>
      <c r="BM167" s="155" t="s">
        <v>1621</v>
      </c>
    </row>
    <row r="168" spans="1:65" s="2" customFormat="1" ht="24.15" customHeight="1">
      <c r="A168" s="26"/>
      <c r="B168" s="144"/>
      <c r="C168" s="161" t="s">
        <v>274</v>
      </c>
      <c r="D168" s="161" t="s">
        <v>311</v>
      </c>
      <c r="E168" s="162" t="s">
        <v>1622</v>
      </c>
      <c r="F168" s="163" t="s">
        <v>1623</v>
      </c>
      <c r="G168" s="164" t="s">
        <v>217</v>
      </c>
      <c r="H168" s="165">
        <v>1</v>
      </c>
      <c r="I168" s="165"/>
      <c r="J168" s="165">
        <f t="shared" si="30"/>
        <v>0</v>
      </c>
      <c r="K168" s="166"/>
      <c r="L168" s="167"/>
      <c r="M168" s="168" t="s">
        <v>1</v>
      </c>
      <c r="N168" s="169" t="s">
        <v>35</v>
      </c>
      <c r="O168" s="153">
        <v>0</v>
      </c>
      <c r="P168" s="153">
        <f t="shared" si="31"/>
        <v>0</v>
      </c>
      <c r="Q168" s="153">
        <v>0</v>
      </c>
      <c r="R168" s="153">
        <f t="shared" si="32"/>
        <v>0</v>
      </c>
      <c r="S168" s="153">
        <v>0</v>
      </c>
      <c r="T168" s="154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153</v>
      </c>
      <c r="AT168" s="155" t="s">
        <v>311</v>
      </c>
      <c r="AU168" s="155" t="s">
        <v>133</v>
      </c>
      <c r="AY168" s="14" t="s">
        <v>125</v>
      </c>
      <c r="BE168" s="156">
        <f t="shared" si="34"/>
        <v>0</v>
      </c>
      <c r="BF168" s="156">
        <f t="shared" si="35"/>
        <v>0</v>
      </c>
      <c r="BG168" s="156">
        <f t="shared" si="36"/>
        <v>0</v>
      </c>
      <c r="BH168" s="156">
        <f t="shared" si="37"/>
        <v>0</v>
      </c>
      <c r="BI168" s="156">
        <f t="shared" si="38"/>
        <v>0</v>
      </c>
      <c r="BJ168" s="14" t="s">
        <v>133</v>
      </c>
      <c r="BK168" s="156">
        <f t="shared" si="39"/>
        <v>0</v>
      </c>
      <c r="BL168" s="14" t="s">
        <v>132</v>
      </c>
      <c r="BM168" s="155" t="s">
        <v>419</v>
      </c>
    </row>
    <row r="169" spans="1:65" s="2" customFormat="1" ht="24.15" customHeight="1">
      <c r="A169" s="26"/>
      <c r="B169" s="144"/>
      <c r="C169" s="161" t="s">
        <v>419</v>
      </c>
      <c r="D169" s="161" t="s">
        <v>311</v>
      </c>
      <c r="E169" s="162" t="s">
        <v>1624</v>
      </c>
      <c r="F169" s="163" t="s">
        <v>1625</v>
      </c>
      <c r="G169" s="164" t="s">
        <v>217</v>
      </c>
      <c r="H169" s="165">
        <v>1</v>
      </c>
      <c r="I169" s="165"/>
      <c r="J169" s="165">
        <f t="shared" si="30"/>
        <v>0</v>
      </c>
      <c r="K169" s="166"/>
      <c r="L169" s="167"/>
      <c r="M169" s="168" t="s">
        <v>1</v>
      </c>
      <c r="N169" s="169" t="s">
        <v>35</v>
      </c>
      <c r="O169" s="153">
        <v>0</v>
      </c>
      <c r="P169" s="153">
        <f t="shared" si="31"/>
        <v>0</v>
      </c>
      <c r="Q169" s="153">
        <v>0</v>
      </c>
      <c r="R169" s="153">
        <f t="shared" si="32"/>
        <v>0</v>
      </c>
      <c r="S169" s="153">
        <v>0</v>
      </c>
      <c r="T169" s="154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153</v>
      </c>
      <c r="AT169" s="155" t="s">
        <v>311</v>
      </c>
      <c r="AU169" s="155" t="s">
        <v>133</v>
      </c>
      <c r="AY169" s="14" t="s">
        <v>125</v>
      </c>
      <c r="BE169" s="156">
        <f t="shared" si="34"/>
        <v>0</v>
      </c>
      <c r="BF169" s="156">
        <f t="shared" si="35"/>
        <v>0</v>
      </c>
      <c r="BG169" s="156">
        <f t="shared" si="36"/>
        <v>0</v>
      </c>
      <c r="BH169" s="156">
        <f t="shared" si="37"/>
        <v>0</v>
      </c>
      <c r="BI169" s="156">
        <f t="shared" si="38"/>
        <v>0</v>
      </c>
      <c r="BJ169" s="14" t="s">
        <v>133</v>
      </c>
      <c r="BK169" s="156">
        <f t="shared" si="39"/>
        <v>0</v>
      </c>
      <c r="BL169" s="14" t="s">
        <v>132</v>
      </c>
      <c r="BM169" s="155" t="s">
        <v>1626</v>
      </c>
    </row>
    <row r="170" spans="1:65" s="2" customFormat="1" ht="24.15" customHeight="1">
      <c r="A170" s="26"/>
      <c r="B170" s="144"/>
      <c r="C170" s="161" t="s">
        <v>423</v>
      </c>
      <c r="D170" s="161" t="s">
        <v>311</v>
      </c>
      <c r="E170" s="162" t="s">
        <v>1627</v>
      </c>
      <c r="F170" s="163" t="s">
        <v>1628</v>
      </c>
      <c r="G170" s="164" t="s">
        <v>217</v>
      </c>
      <c r="H170" s="165">
        <v>3</v>
      </c>
      <c r="I170" s="165"/>
      <c r="J170" s="165">
        <f t="shared" si="30"/>
        <v>0</v>
      </c>
      <c r="K170" s="166"/>
      <c r="L170" s="167"/>
      <c r="M170" s="168" t="s">
        <v>1</v>
      </c>
      <c r="N170" s="169" t="s">
        <v>35</v>
      </c>
      <c r="O170" s="153">
        <v>0</v>
      </c>
      <c r="P170" s="153">
        <f t="shared" si="31"/>
        <v>0</v>
      </c>
      <c r="Q170" s="153">
        <v>0</v>
      </c>
      <c r="R170" s="153">
        <f t="shared" si="32"/>
        <v>0</v>
      </c>
      <c r="S170" s="153">
        <v>0</v>
      </c>
      <c r="T170" s="154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153</v>
      </c>
      <c r="AT170" s="155" t="s">
        <v>311</v>
      </c>
      <c r="AU170" s="155" t="s">
        <v>133</v>
      </c>
      <c r="AY170" s="14" t="s">
        <v>125</v>
      </c>
      <c r="BE170" s="156">
        <f t="shared" si="34"/>
        <v>0</v>
      </c>
      <c r="BF170" s="156">
        <f t="shared" si="35"/>
        <v>0</v>
      </c>
      <c r="BG170" s="156">
        <f t="shared" si="36"/>
        <v>0</v>
      </c>
      <c r="BH170" s="156">
        <f t="shared" si="37"/>
        <v>0</v>
      </c>
      <c r="BI170" s="156">
        <f t="shared" si="38"/>
        <v>0</v>
      </c>
      <c r="BJ170" s="14" t="s">
        <v>133</v>
      </c>
      <c r="BK170" s="156">
        <f t="shared" si="39"/>
        <v>0</v>
      </c>
      <c r="BL170" s="14" t="s">
        <v>132</v>
      </c>
      <c r="BM170" s="155" t="s">
        <v>427</v>
      </c>
    </row>
    <row r="171" spans="1:65" s="2" customFormat="1" ht="24.15" customHeight="1">
      <c r="A171" s="26"/>
      <c r="B171" s="144"/>
      <c r="C171" s="161" t="s">
        <v>427</v>
      </c>
      <c r="D171" s="161" t="s">
        <v>311</v>
      </c>
      <c r="E171" s="162" t="s">
        <v>1629</v>
      </c>
      <c r="F171" s="163" t="s">
        <v>1630</v>
      </c>
      <c r="G171" s="164" t="s">
        <v>217</v>
      </c>
      <c r="H171" s="165">
        <v>3</v>
      </c>
      <c r="I171" s="165"/>
      <c r="J171" s="165">
        <f t="shared" si="30"/>
        <v>0</v>
      </c>
      <c r="K171" s="166"/>
      <c r="L171" s="167"/>
      <c r="M171" s="168" t="s">
        <v>1</v>
      </c>
      <c r="N171" s="169" t="s">
        <v>35</v>
      </c>
      <c r="O171" s="153">
        <v>0</v>
      </c>
      <c r="P171" s="153">
        <f t="shared" si="31"/>
        <v>0</v>
      </c>
      <c r="Q171" s="153">
        <v>0</v>
      </c>
      <c r="R171" s="153">
        <f t="shared" si="32"/>
        <v>0</v>
      </c>
      <c r="S171" s="153">
        <v>0</v>
      </c>
      <c r="T171" s="154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153</v>
      </c>
      <c r="AT171" s="155" t="s">
        <v>311</v>
      </c>
      <c r="AU171" s="155" t="s">
        <v>133</v>
      </c>
      <c r="AY171" s="14" t="s">
        <v>125</v>
      </c>
      <c r="BE171" s="156">
        <f t="shared" si="34"/>
        <v>0</v>
      </c>
      <c r="BF171" s="156">
        <f t="shared" si="35"/>
        <v>0</v>
      </c>
      <c r="BG171" s="156">
        <f t="shared" si="36"/>
        <v>0</v>
      </c>
      <c r="BH171" s="156">
        <f t="shared" si="37"/>
        <v>0</v>
      </c>
      <c r="BI171" s="156">
        <f t="shared" si="38"/>
        <v>0</v>
      </c>
      <c r="BJ171" s="14" t="s">
        <v>133</v>
      </c>
      <c r="BK171" s="156">
        <f t="shared" si="39"/>
        <v>0</v>
      </c>
      <c r="BL171" s="14" t="s">
        <v>132</v>
      </c>
      <c r="BM171" s="155" t="s">
        <v>1631</v>
      </c>
    </row>
    <row r="172" spans="1:65" s="2" customFormat="1" ht="21.75" customHeight="1">
      <c r="A172" s="26"/>
      <c r="B172" s="144"/>
      <c r="C172" s="145" t="s">
        <v>431</v>
      </c>
      <c r="D172" s="145" t="s">
        <v>128</v>
      </c>
      <c r="E172" s="146" t="s">
        <v>1632</v>
      </c>
      <c r="F172" s="147" t="s">
        <v>1633</v>
      </c>
      <c r="G172" s="148" t="s">
        <v>217</v>
      </c>
      <c r="H172" s="149">
        <v>3</v>
      </c>
      <c r="I172" s="149"/>
      <c r="J172" s="149">
        <f t="shared" si="30"/>
        <v>0</v>
      </c>
      <c r="K172" s="150"/>
      <c r="L172" s="27"/>
      <c r="M172" s="151" t="s">
        <v>1</v>
      </c>
      <c r="N172" s="152" t="s">
        <v>35</v>
      </c>
      <c r="O172" s="153">
        <v>0.81</v>
      </c>
      <c r="P172" s="153">
        <f t="shared" si="31"/>
        <v>2.4300000000000002</v>
      </c>
      <c r="Q172" s="153">
        <v>0</v>
      </c>
      <c r="R172" s="153">
        <f t="shared" si="32"/>
        <v>0</v>
      </c>
      <c r="S172" s="153">
        <v>0</v>
      </c>
      <c r="T172" s="154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735</v>
      </c>
      <c r="AT172" s="155" t="s">
        <v>128</v>
      </c>
      <c r="AU172" s="155" t="s">
        <v>133</v>
      </c>
      <c r="AY172" s="14" t="s">
        <v>125</v>
      </c>
      <c r="BE172" s="156">
        <f t="shared" si="34"/>
        <v>0</v>
      </c>
      <c r="BF172" s="156">
        <f t="shared" si="35"/>
        <v>0</v>
      </c>
      <c r="BG172" s="156">
        <f t="shared" si="36"/>
        <v>0</v>
      </c>
      <c r="BH172" s="156">
        <f t="shared" si="37"/>
        <v>0</v>
      </c>
      <c r="BI172" s="156">
        <f t="shared" si="38"/>
        <v>0</v>
      </c>
      <c r="BJ172" s="14" t="s">
        <v>133</v>
      </c>
      <c r="BK172" s="156">
        <f t="shared" si="39"/>
        <v>0</v>
      </c>
      <c r="BL172" s="14" t="s">
        <v>735</v>
      </c>
      <c r="BM172" s="155" t="s">
        <v>1634</v>
      </c>
    </row>
    <row r="173" spans="1:65" s="2" customFormat="1" ht="21.75" customHeight="1">
      <c r="A173" s="26"/>
      <c r="B173" s="144"/>
      <c r="C173" s="145" t="s">
        <v>435</v>
      </c>
      <c r="D173" s="145" t="s">
        <v>128</v>
      </c>
      <c r="E173" s="146" t="s">
        <v>1635</v>
      </c>
      <c r="F173" s="147" t="s">
        <v>1636</v>
      </c>
      <c r="G173" s="148" t="s">
        <v>217</v>
      </c>
      <c r="H173" s="149">
        <v>1</v>
      </c>
      <c r="I173" s="149"/>
      <c r="J173" s="149">
        <f t="shared" si="30"/>
        <v>0</v>
      </c>
      <c r="K173" s="150"/>
      <c r="L173" s="27"/>
      <c r="M173" s="151" t="s">
        <v>1</v>
      </c>
      <c r="N173" s="152" t="s">
        <v>35</v>
      </c>
      <c r="O173" s="153">
        <v>1.03</v>
      </c>
      <c r="P173" s="153">
        <f t="shared" si="31"/>
        <v>1.03</v>
      </c>
      <c r="Q173" s="153">
        <v>0</v>
      </c>
      <c r="R173" s="153">
        <f t="shared" si="32"/>
        <v>0</v>
      </c>
      <c r="S173" s="153">
        <v>0</v>
      </c>
      <c r="T173" s="154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735</v>
      </c>
      <c r="AT173" s="155" t="s">
        <v>128</v>
      </c>
      <c r="AU173" s="155" t="s">
        <v>133</v>
      </c>
      <c r="AY173" s="14" t="s">
        <v>125</v>
      </c>
      <c r="BE173" s="156">
        <f t="shared" si="34"/>
        <v>0</v>
      </c>
      <c r="BF173" s="156">
        <f t="shared" si="35"/>
        <v>0</v>
      </c>
      <c r="BG173" s="156">
        <f t="shared" si="36"/>
        <v>0</v>
      </c>
      <c r="BH173" s="156">
        <f t="shared" si="37"/>
        <v>0</v>
      </c>
      <c r="BI173" s="156">
        <f t="shared" si="38"/>
        <v>0</v>
      </c>
      <c r="BJ173" s="14" t="s">
        <v>133</v>
      </c>
      <c r="BK173" s="156">
        <f t="shared" si="39"/>
        <v>0</v>
      </c>
      <c r="BL173" s="14" t="s">
        <v>735</v>
      </c>
      <c r="BM173" s="155" t="s">
        <v>1637</v>
      </c>
    </row>
    <row r="174" spans="1:65" s="2" customFormat="1" ht="21.75" customHeight="1">
      <c r="A174" s="26"/>
      <c r="B174" s="144"/>
      <c r="C174" s="145" t="s">
        <v>292</v>
      </c>
      <c r="D174" s="145" t="s">
        <v>128</v>
      </c>
      <c r="E174" s="146" t="s">
        <v>1638</v>
      </c>
      <c r="F174" s="147" t="s">
        <v>1639</v>
      </c>
      <c r="G174" s="148" t="s">
        <v>217</v>
      </c>
      <c r="H174" s="149">
        <v>1</v>
      </c>
      <c r="I174" s="149"/>
      <c r="J174" s="149">
        <f t="shared" si="30"/>
        <v>0</v>
      </c>
      <c r="K174" s="150"/>
      <c r="L174" s="27"/>
      <c r="M174" s="151" t="s">
        <v>1</v>
      </c>
      <c r="N174" s="152" t="s">
        <v>35</v>
      </c>
      <c r="O174" s="153">
        <v>1.26</v>
      </c>
      <c r="P174" s="153">
        <f t="shared" si="31"/>
        <v>1.26</v>
      </c>
      <c r="Q174" s="153">
        <v>0</v>
      </c>
      <c r="R174" s="153">
        <f t="shared" si="32"/>
        <v>0</v>
      </c>
      <c r="S174" s="153">
        <v>0</v>
      </c>
      <c r="T174" s="154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735</v>
      </c>
      <c r="AT174" s="155" t="s">
        <v>128</v>
      </c>
      <c r="AU174" s="155" t="s">
        <v>133</v>
      </c>
      <c r="AY174" s="14" t="s">
        <v>125</v>
      </c>
      <c r="BE174" s="156">
        <f t="shared" si="34"/>
        <v>0</v>
      </c>
      <c r="BF174" s="156">
        <f t="shared" si="35"/>
        <v>0</v>
      </c>
      <c r="BG174" s="156">
        <f t="shared" si="36"/>
        <v>0</v>
      </c>
      <c r="BH174" s="156">
        <f t="shared" si="37"/>
        <v>0</v>
      </c>
      <c r="BI174" s="156">
        <f t="shared" si="38"/>
        <v>0</v>
      </c>
      <c r="BJ174" s="14" t="s">
        <v>133</v>
      </c>
      <c r="BK174" s="156">
        <f t="shared" si="39"/>
        <v>0</v>
      </c>
      <c r="BL174" s="14" t="s">
        <v>735</v>
      </c>
      <c r="BM174" s="155" t="s">
        <v>1640</v>
      </c>
    </row>
    <row r="175" spans="1:65" s="2" customFormat="1" ht="21.75" customHeight="1">
      <c r="A175" s="26"/>
      <c r="B175" s="144"/>
      <c r="C175" s="145" t="s">
        <v>294</v>
      </c>
      <c r="D175" s="145" t="s">
        <v>128</v>
      </c>
      <c r="E175" s="146" t="s">
        <v>1641</v>
      </c>
      <c r="F175" s="147" t="s">
        <v>1642</v>
      </c>
      <c r="G175" s="148" t="s">
        <v>217</v>
      </c>
      <c r="H175" s="149">
        <v>1</v>
      </c>
      <c r="I175" s="149"/>
      <c r="J175" s="149">
        <f t="shared" si="30"/>
        <v>0</v>
      </c>
      <c r="K175" s="150"/>
      <c r="L175" s="27"/>
      <c r="M175" s="151" t="s">
        <v>1</v>
      </c>
      <c r="N175" s="152" t="s">
        <v>35</v>
      </c>
      <c r="O175" s="153">
        <v>1.58</v>
      </c>
      <c r="P175" s="153">
        <f t="shared" si="31"/>
        <v>1.58</v>
      </c>
      <c r="Q175" s="153">
        <v>0</v>
      </c>
      <c r="R175" s="153">
        <f t="shared" si="32"/>
        <v>0</v>
      </c>
      <c r="S175" s="153">
        <v>0</v>
      </c>
      <c r="T175" s="154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735</v>
      </c>
      <c r="AT175" s="155" t="s">
        <v>128</v>
      </c>
      <c r="AU175" s="155" t="s">
        <v>133</v>
      </c>
      <c r="AY175" s="14" t="s">
        <v>125</v>
      </c>
      <c r="BE175" s="156">
        <f t="shared" si="34"/>
        <v>0</v>
      </c>
      <c r="BF175" s="156">
        <f t="shared" si="35"/>
        <v>0</v>
      </c>
      <c r="BG175" s="156">
        <f t="shared" si="36"/>
        <v>0</v>
      </c>
      <c r="BH175" s="156">
        <f t="shared" si="37"/>
        <v>0</v>
      </c>
      <c r="BI175" s="156">
        <f t="shared" si="38"/>
        <v>0</v>
      </c>
      <c r="BJ175" s="14" t="s">
        <v>133</v>
      </c>
      <c r="BK175" s="156">
        <f t="shared" si="39"/>
        <v>0</v>
      </c>
      <c r="BL175" s="14" t="s">
        <v>735</v>
      </c>
      <c r="BM175" s="155" t="s">
        <v>1643</v>
      </c>
    </row>
    <row r="176" spans="1:65" s="2" customFormat="1" ht="16.5" customHeight="1">
      <c r="A176" s="26"/>
      <c r="B176" s="144"/>
      <c r="C176" s="161" t="s">
        <v>296</v>
      </c>
      <c r="D176" s="161" t="s">
        <v>311</v>
      </c>
      <c r="E176" s="162" t="s">
        <v>1644</v>
      </c>
      <c r="F176" s="163" t="s">
        <v>1645</v>
      </c>
      <c r="G176" s="164" t="s">
        <v>217</v>
      </c>
      <c r="H176" s="165">
        <v>1</v>
      </c>
      <c r="I176" s="165"/>
      <c r="J176" s="165">
        <f t="shared" si="30"/>
        <v>0</v>
      </c>
      <c r="K176" s="166"/>
      <c r="L176" s="167"/>
      <c r="M176" s="168" t="s">
        <v>1</v>
      </c>
      <c r="N176" s="169" t="s">
        <v>35</v>
      </c>
      <c r="O176" s="153">
        <v>0</v>
      </c>
      <c r="P176" s="153">
        <f t="shared" si="31"/>
        <v>0</v>
      </c>
      <c r="Q176" s="153">
        <v>0</v>
      </c>
      <c r="R176" s="153">
        <f t="shared" si="32"/>
        <v>0</v>
      </c>
      <c r="S176" s="153">
        <v>0</v>
      </c>
      <c r="T176" s="154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153</v>
      </c>
      <c r="AT176" s="155" t="s">
        <v>311</v>
      </c>
      <c r="AU176" s="155" t="s">
        <v>133</v>
      </c>
      <c r="AY176" s="14" t="s">
        <v>125</v>
      </c>
      <c r="BE176" s="156">
        <f t="shared" si="34"/>
        <v>0</v>
      </c>
      <c r="BF176" s="156">
        <f t="shared" si="35"/>
        <v>0</v>
      </c>
      <c r="BG176" s="156">
        <f t="shared" si="36"/>
        <v>0</v>
      </c>
      <c r="BH176" s="156">
        <f t="shared" si="37"/>
        <v>0</v>
      </c>
      <c r="BI176" s="156">
        <f t="shared" si="38"/>
        <v>0</v>
      </c>
      <c r="BJ176" s="14" t="s">
        <v>133</v>
      </c>
      <c r="BK176" s="156">
        <f t="shared" si="39"/>
        <v>0</v>
      </c>
      <c r="BL176" s="14" t="s">
        <v>132</v>
      </c>
      <c r="BM176" s="155" t="s">
        <v>298</v>
      </c>
    </row>
    <row r="177" spans="1:65" s="2" customFormat="1" ht="16.5" customHeight="1">
      <c r="A177" s="26"/>
      <c r="B177" s="144"/>
      <c r="C177" s="161" t="s">
        <v>298</v>
      </c>
      <c r="D177" s="161" t="s">
        <v>311</v>
      </c>
      <c r="E177" s="162" t="s">
        <v>1646</v>
      </c>
      <c r="F177" s="163" t="s">
        <v>1647</v>
      </c>
      <c r="G177" s="164" t="s">
        <v>217</v>
      </c>
      <c r="H177" s="165">
        <v>1</v>
      </c>
      <c r="I177" s="165"/>
      <c r="J177" s="165">
        <f t="shared" si="30"/>
        <v>0</v>
      </c>
      <c r="K177" s="166"/>
      <c r="L177" s="167"/>
      <c r="M177" s="168" t="s">
        <v>1</v>
      </c>
      <c r="N177" s="169" t="s">
        <v>35</v>
      </c>
      <c r="O177" s="153">
        <v>0</v>
      </c>
      <c r="P177" s="153">
        <f t="shared" si="31"/>
        <v>0</v>
      </c>
      <c r="Q177" s="153">
        <v>0</v>
      </c>
      <c r="R177" s="153">
        <f t="shared" si="32"/>
        <v>0</v>
      </c>
      <c r="S177" s="153">
        <v>0</v>
      </c>
      <c r="T177" s="154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153</v>
      </c>
      <c r="AT177" s="155" t="s">
        <v>311</v>
      </c>
      <c r="AU177" s="155" t="s">
        <v>133</v>
      </c>
      <c r="AY177" s="14" t="s">
        <v>125</v>
      </c>
      <c r="BE177" s="156">
        <f t="shared" si="34"/>
        <v>0</v>
      </c>
      <c r="BF177" s="156">
        <f t="shared" si="35"/>
        <v>0</v>
      </c>
      <c r="BG177" s="156">
        <f t="shared" si="36"/>
        <v>0</v>
      </c>
      <c r="BH177" s="156">
        <f t="shared" si="37"/>
        <v>0</v>
      </c>
      <c r="BI177" s="156">
        <f t="shared" si="38"/>
        <v>0</v>
      </c>
      <c r="BJ177" s="14" t="s">
        <v>133</v>
      </c>
      <c r="BK177" s="156">
        <f t="shared" si="39"/>
        <v>0</v>
      </c>
      <c r="BL177" s="14" t="s">
        <v>132</v>
      </c>
      <c r="BM177" s="155" t="s">
        <v>302</v>
      </c>
    </row>
    <row r="178" spans="1:65" s="2" customFormat="1" ht="16.5" customHeight="1">
      <c r="A178" s="26"/>
      <c r="B178" s="144"/>
      <c r="C178" s="161" t="s">
        <v>300</v>
      </c>
      <c r="D178" s="161" t="s">
        <v>311</v>
      </c>
      <c r="E178" s="162" t="s">
        <v>1648</v>
      </c>
      <c r="F178" s="163" t="s">
        <v>1649</v>
      </c>
      <c r="G178" s="164" t="s">
        <v>217</v>
      </c>
      <c r="H178" s="165">
        <v>1</v>
      </c>
      <c r="I178" s="165"/>
      <c r="J178" s="165">
        <f t="shared" si="30"/>
        <v>0</v>
      </c>
      <c r="K178" s="166"/>
      <c r="L178" s="167"/>
      <c r="M178" s="168" t="s">
        <v>1</v>
      </c>
      <c r="N178" s="169" t="s">
        <v>35</v>
      </c>
      <c r="O178" s="153">
        <v>0</v>
      </c>
      <c r="P178" s="153">
        <f t="shared" si="31"/>
        <v>0</v>
      </c>
      <c r="Q178" s="153">
        <v>0</v>
      </c>
      <c r="R178" s="153">
        <f t="shared" si="32"/>
        <v>0</v>
      </c>
      <c r="S178" s="153">
        <v>0</v>
      </c>
      <c r="T178" s="154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153</v>
      </c>
      <c r="AT178" s="155" t="s">
        <v>311</v>
      </c>
      <c r="AU178" s="155" t="s">
        <v>133</v>
      </c>
      <c r="AY178" s="14" t="s">
        <v>125</v>
      </c>
      <c r="BE178" s="156">
        <f t="shared" si="34"/>
        <v>0</v>
      </c>
      <c r="BF178" s="156">
        <f t="shared" si="35"/>
        <v>0</v>
      </c>
      <c r="BG178" s="156">
        <f t="shared" si="36"/>
        <v>0</v>
      </c>
      <c r="BH178" s="156">
        <f t="shared" si="37"/>
        <v>0</v>
      </c>
      <c r="BI178" s="156">
        <f t="shared" si="38"/>
        <v>0</v>
      </c>
      <c r="BJ178" s="14" t="s">
        <v>133</v>
      </c>
      <c r="BK178" s="156">
        <f t="shared" si="39"/>
        <v>0</v>
      </c>
      <c r="BL178" s="14" t="s">
        <v>132</v>
      </c>
      <c r="BM178" s="155" t="s">
        <v>684</v>
      </c>
    </row>
    <row r="179" spans="1:65" s="2" customFormat="1" ht="16.5" customHeight="1">
      <c r="A179" s="26"/>
      <c r="B179" s="144"/>
      <c r="C179" s="161" t="s">
        <v>302</v>
      </c>
      <c r="D179" s="161" t="s">
        <v>311</v>
      </c>
      <c r="E179" s="162" t="s">
        <v>1650</v>
      </c>
      <c r="F179" s="163" t="s">
        <v>1651</v>
      </c>
      <c r="G179" s="164" t="s">
        <v>217</v>
      </c>
      <c r="H179" s="165">
        <v>1</v>
      </c>
      <c r="I179" s="165"/>
      <c r="J179" s="165">
        <f t="shared" si="30"/>
        <v>0</v>
      </c>
      <c r="K179" s="166"/>
      <c r="L179" s="167"/>
      <c r="M179" s="168" t="s">
        <v>1</v>
      </c>
      <c r="N179" s="169" t="s">
        <v>35</v>
      </c>
      <c r="O179" s="153">
        <v>0</v>
      </c>
      <c r="P179" s="153">
        <f t="shared" si="31"/>
        <v>0</v>
      </c>
      <c r="Q179" s="153">
        <v>0</v>
      </c>
      <c r="R179" s="153">
        <f t="shared" si="32"/>
        <v>0</v>
      </c>
      <c r="S179" s="153">
        <v>0</v>
      </c>
      <c r="T179" s="154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153</v>
      </c>
      <c r="AT179" s="155" t="s">
        <v>311</v>
      </c>
      <c r="AU179" s="155" t="s">
        <v>133</v>
      </c>
      <c r="AY179" s="14" t="s">
        <v>125</v>
      </c>
      <c r="BE179" s="156">
        <f t="shared" si="34"/>
        <v>0</v>
      </c>
      <c r="BF179" s="156">
        <f t="shared" si="35"/>
        <v>0</v>
      </c>
      <c r="BG179" s="156">
        <f t="shared" si="36"/>
        <v>0</v>
      </c>
      <c r="BH179" s="156">
        <f t="shared" si="37"/>
        <v>0</v>
      </c>
      <c r="BI179" s="156">
        <f t="shared" si="38"/>
        <v>0</v>
      </c>
      <c r="BJ179" s="14" t="s">
        <v>133</v>
      </c>
      <c r="BK179" s="156">
        <f t="shared" si="39"/>
        <v>0</v>
      </c>
      <c r="BL179" s="14" t="s">
        <v>132</v>
      </c>
      <c r="BM179" s="155" t="s">
        <v>688</v>
      </c>
    </row>
    <row r="180" spans="1:65" s="2" customFormat="1" ht="16.5" customHeight="1">
      <c r="A180" s="26"/>
      <c r="B180" s="144"/>
      <c r="C180" s="161" t="s">
        <v>304</v>
      </c>
      <c r="D180" s="161" t="s">
        <v>311</v>
      </c>
      <c r="E180" s="162" t="s">
        <v>1652</v>
      </c>
      <c r="F180" s="163" t="s">
        <v>1653</v>
      </c>
      <c r="G180" s="164" t="s">
        <v>217</v>
      </c>
      <c r="H180" s="165">
        <v>8</v>
      </c>
      <c r="I180" s="165"/>
      <c r="J180" s="165">
        <f t="shared" si="30"/>
        <v>0</v>
      </c>
      <c r="K180" s="166"/>
      <c r="L180" s="167"/>
      <c r="M180" s="168" t="s">
        <v>1</v>
      </c>
      <c r="N180" s="169" t="s">
        <v>35</v>
      </c>
      <c r="O180" s="153">
        <v>0</v>
      </c>
      <c r="P180" s="153">
        <f t="shared" si="31"/>
        <v>0</v>
      </c>
      <c r="Q180" s="153">
        <v>0</v>
      </c>
      <c r="R180" s="153">
        <f t="shared" si="32"/>
        <v>0</v>
      </c>
      <c r="S180" s="153">
        <v>0</v>
      </c>
      <c r="T180" s="154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153</v>
      </c>
      <c r="AT180" s="155" t="s">
        <v>311</v>
      </c>
      <c r="AU180" s="155" t="s">
        <v>133</v>
      </c>
      <c r="AY180" s="14" t="s">
        <v>125</v>
      </c>
      <c r="BE180" s="156">
        <f t="shared" si="34"/>
        <v>0</v>
      </c>
      <c r="BF180" s="156">
        <f t="shared" si="35"/>
        <v>0</v>
      </c>
      <c r="BG180" s="156">
        <f t="shared" si="36"/>
        <v>0</v>
      </c>
      <c r="BH180" s="156">
        <f t="shared" si="37"/>
        <v>0</v>
      </c>
      <c r="BI180" s="156">
        <f t="shared" si="38"/>
        <v>0</v>
      </c>
      <c r="BJ180" s="14" t="s">
        <v>133</v>
      </c>
      <c r="BK180" s="156">
        <f t="shared" si="39"/>
        <v>0</v>
      </c>
      <c r="BL180" s="14" t="s">
        <v>132</v>
      </c>
      <c r="BM180" s="155" t="s">
        <v>692</v>
      </c>
    </row>
    <row r="181" spans="1:65" s="2" customFormat="1" ht="16.5" customHeight="1">
      <c r="A181" s="26"/>
      <c r="B181" s="144"/>
      <c r="C181" s="161" t="s">
        <v>684</v>
      </c>
      <c r="D181" s="161" t="s">
        <v>311</v>
      </c>
      <c r="E181" s="162" t="s">
        <v>1654</v>
      </c>
      <c r="F181" s="163" t="s">
        <v>1655</v>
      </c>
      <c r="G181" s="164" t="s">
        <v>217</v>
      </c>
      <c r="H181" s="165">
        <v>4</v>
      </c>
      <c r="I181" s="165"/>
      <c r="J181" s="165">
        <f t="shared" si="30"/>
        <v>0</v>
      </c>
      <c r="K181" s="166"/>
      <c r="L181" s="167"/>
      <c r="M181" s="168" t="s">
        <v>1</v>
      </c>
      <c r="N181" s="169" t="s">
        <v>35</v>
      </c>
      <c r="O181" s="153">
        <v>0</v>
      </c>
      <c r="P181" s="153">
        <f t="shared" si="31"/>
        <v>0</v>
      </c>
      <c r="Q181" s="153">
        <v>0</v>
      </c>
      <c r="R181" s="153">
        <f t="shared" si="32"/>
        <v>0</v>
      </c>
      <c r="S181" s="153">
        <v>0</v>
      </c>
      <c r="T181" s="154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153</v>
      </c>
      <c r="AT181" s="155" t="s">
        <v>311</v>
      </c>
      <c r="AU181" s="155" t="s">
        <v>133</v>
      </c>
      <c r="AY181" s="14" t="s">
        <v>125</v>
      </c>
      <c r="BE181" s="156">
        <f t="shared" si="34"/>
        <v>0</v>
      </c>
      <c r="BF181" s="156">
        <f t="shared" si="35"/>
        <v>0</v>
      </c>
      <c r="BG181" s="156">
        <f t="shared" si="36"/>
        <v>0</v>
      </c>
      <c r="BH181" s="156">
        <f t="shared" si="37"/>
        <v>0</v>
      </c>
      <c r="BI181" s="156">
        <f t="shared" si="38"/>
        <v>0</v>
      </c>
      <c r="BJ181" s="14" t="s">
        <v>133</v>
      </c>
      <c r="BK181" s="156">
        <f t="shared" si="39"/>
        <v>0</v>
      </c>
      <c r="BL181" s="14" t="s">
        <v>132</v>
      </c>
      <c r="BM181" s="155" t="s">
        <v>701</v>
      </c>
    </row>
    <row r="182" spans="1:65" s="2" customFormat="1" ht="16.5" customHeight="1">
      <c r="A182" s="26"/>
      <c r="B182" s="144"/>
      <c r="C182" s="161" t="s">
        <v>686</v>
      </c>
      <c r="D182" s="161" t="s">
        <v>311</v>
      </c>
      <c r="E182" s="162" t="s">
        <v>1656</v>
      </c>
      <c r="F182" s="163" t="s">
        <v>1657</v>
      </c>
      <c r="G182" s="164" t="s">
        <v>217</v>
      </c>
      <c r="H182" s="165">
        <v>3</v>
      </c>
      <c r="I182" s="165"/>
      <c r="J182" s="165">
        <f t="shared" si="30"/>
        <v>0</v>
      </c>
      <c r="K182" s="166"/>
      <c r="L182" s="167"/>
      <c r="M182" s="168" t="s">
        <v>1</v>
      </c>
      <c r="N182" s="169" t="s">
        <v>35</v>
      </c>
      <c r="O182" s="153">
        <v>0</v>
      </c>
      <c r="P182" s="153">
        <f t="shared" si="31"/>
        <v>0</v>
      </c>
      <c r="Q182" s="153">
        <v>0</v>
      </c>
      <c r="R182" s="153">
        <f t="shared" si="32"/>
        <v>0</v>
      </c>
      <c r="S182" s="153">
        <v>0</v>
      </c>
      <c r="T182" s="154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153</v>
      </c>
      <c r="AT182" s="155" t="s">
        <v>311</v>
      </c>
      <c r="AU182" s="155" t="s">
        <v>133</v>
      </c>
      <c r="AY182" s="14" t="s">
        <v>125</v>
      </c>
      <c r="BE182" s="156">
        <f t="shared" si="34"/>
        <v>0</v>
      </c>
      <c r="BF182" s="156">
        <f t="shared" si="35"/>
        <v>0</v>
      </c>
      <c r="BG182" s="156">
        <f t="shared" si="36"/>
        <v>0</v>
      </c>
      <c r="BH182" s="156">
        <f t="shared" si="37"/>
        <v>0</v>
      </c>
      <c r="BI182" s="156">
        <f t="shared" si="38"/>
        <v>0</v>
      </c>
      <c r="BJ182" s="14" t="s">
        <v>133</v>
      </c>
      <c r="BK182" s="156">
        <f t="shared" si="39"/>
        <v>0</v>
      </c>
      <c r="BL182" s="14" t="s">
        <v>132</v>
      </c>
      <c r="BM182" s="155" t="s">
        <v>709</v>
      </c>
    </row>
    <row r="183" spans="1:65" s="2" customFormat="1" ht="16.5" customHeight="1">
      <c r="A183" s="26"/>
      <c r="B183" s="144"/>
      <c r="C183" s="161" t="s">
        <v>688</v>
      </c>
      <c r="D183" s="161" t="s">
        <v>311</v>
      </c>
      <c r="E183" s="162" t="s">
        <v>1658</v>
      </c>
      <c r="F183" s="163" t="s">
        <v>1659</v>
      </c>
      <c r="G183" s="164" t="s">
        <v>217</v>
      </c>
      <c r="H183" s="165">
        <v>11</v>
      </c>
      <c r="I183" s="165"/>
      <c r="J183" s="165">
        <f t="shared" si="30"/>
        <v>0</v>
      </c>
      <c r="K183" s="166"/>
      <c r="L183" s="167"/>
      <c r="M183" s="168" t="s">
        <v>1</v>
      </c>
      <c r="N183" s="169" t="s">
        <v>35</v>
      </c>
      <c r="O183" s="153">
        <v>0</v>
      </c>
      <c r="P183" s="153">
        <f t="shared" si="31"/>
        <v>0</v>
      </c>
      <c r="Q183" s="153">
        <v>0</v>
      </c>
      <c r="R183" s="153">
        <f t="shared" si="32"/>
        <v>0</v>
      </c>
      <c r="S183" s="153">
        <v>0</v>
      </c>
      <c r="T183" s="154">
        <f t="shared" si="3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153</v>
      </c>
      <c r="AT183" s="155" t="s">
        <v>311</v>
      </c>
      <c r="AU183" s="155" t="s">
        <v>133</v>
      </c>
      <c r="AY183" s="14" t="s">
        <v>125</v>
      </c>
      <c r="BE183" s="156">
        <f t="shared" si="34"/>
        <v>0</v>
      </c>
      <c r="BF183" s="156">
        <f t="shared" si="35"/>
        <v>0</v>
      </c>
      <c r="BG183" s="156">
        <f t="shared" si="36"/>
        <v>0</v>
      </c>
      <c r="BH183" s="156">
        <f t="shared" si="37"/>
        <v>0</v>
      </c>
      <c r="BI183" s="156">
        <f t="shared" si="38"/>
        <v>0</v>
      </c>
      <c r="BJ183" s="14" t="s">
        <v>133</v>
      </c>
      <c r="BK183" s="156">
        <f t="shared" si="39"/>
        <v>0</v>
      </c>
      <c r="BL183" s="14" t="s">
        <v>132</v>
      </c>
      <c r="BM183" s="155" t="s">
        <v>716</v>
      </c>
    </row>
    <row r="184" spans="1:65" s="2" customFormat="1" ht="16.5" customHeight="1">
      <c r="A184" s="26"/>
      <c r="B184" s="144"/>
      <c r="C184" s="161" t="s">
        <v>690</v>
      </c>
      <c r="D184" s="161" t="s">
        <v>311</v>
      </c>
      <c r="E184" s="162" t="s">
        <v>1660</v>
      </c>
      <c r="F184" s="163" t="s">
        <v>1661</v>
      </c>
      <c r="G184" s="164" t="s">
        <v>217</v>
      </c>
      <c r="H184" s="165">
        <v>6</v>
      </c>
      <c r="I184" s="165"/>
      <c r="J184" s="165">
        <f t="shared" si="30"/>
        <v>0</v>
      </c>
      <c r="K184" s="166"/>
      <c r="L184" s="167"/>
      <c r="M184" s="168" t="s">
        <v>1</v>
      </c>
      <c r="N184" s="169" t="s">
        <v>35</v>
      </c>
      <c r="O184" s="153">
        <v>0</v>
      </c>
      <c r="P184" s="153">
        <f t="shared" si="31"/>
        <v>0</v>
      </c>
      <c r="Q184" s="153">
        <v>0</v>
      </c>
      <c r="R184" s="153">
        <f t="shared" si="32"/>
        <v>0</v>
      </c>
      <c r="S184" s="153">
        <v>0</v>
      </c>
      <c r="T184" s="154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153</v>
      </c>
      <c r="AT184" s="155" t="s">
        <v>311</v>
      </c>
      <c r="AU184" s="155" t="s">
        <v>133</v>
      </c>
      <c r="AY184" s="14" t="s">
        <v>125</v>
      </c>
      <c r="BE184" s="156">
        <f t="shared" si="34"/>
        <v>0</v>
      </c>
      <c r="BF184" s="156">
        <f t="shared" si="35"/>
        <v>0</v>
      </c>
      <c r="BG184" s="156">
        <f t="shared" si="36"/>
        <v>0</v>
      </c>
      <c r="BH184" s="156">
        <f t="shared" si="37"/>
        <v>0</v>
      </c>
      <c r="BI184" s="156">
        <f t="shared" si="38"/>
        <v>0</v>
      </c>
      <c r="BJ184" s="14" t="s">
        <v>133</v>
      </c>
      <c r="BK184" s="156">
        <f t="shared" si="39"/>
        <v>0</v>
      </c>
      <c r="BL184" s="14" t="s">
        <v>132</v>
      </c>
      <c r="BM184" s="155" t="s">
        <v>727</v>
      </c>
    </row>
    <row r="185" spans="1:65" s="2" customFormat="1" ht="16.5" customHeight="1">
      <c r="A185" s="26"/>
      <c r="B185" s="144"/>
      <c r="C185" s="161" t="s">
        <v>692</v>
      </c>
      <c r="D185" s="161" t="s">
        <v>311</v>
      </c>
      <c r="E185" s="162" t="s">
        <v>1662</v>
      </c>
      <c r="F185" s="163" t="s">
        <v>1663</v>
      </c>
      <c r="G185" s="164" t="s">
        <v>217</v>
      </c>
      <c r="H185" s="165">
        <v>2</v>
      </c>
      <c r="I185" s="165"/>
      <c r="J185" s="165">
        <f t="shared" si="30"/>
        <v>0</v>
      </c>
      <c r="K185" s="166"/>
      <c r="L185" s="167"/>
      <c r="M185" s="168" t="s">
        <v>1</v>
      </c>
      <c r="N185" s="169" t="s">
        <v>35</v>
      </c>
      <c r="O185" s="153">
        <v>0</v>
      </c>
      <c r="P185" s="153">
        <f t="shared" si="31"/>
        <v>0</v>
      </c>
      <c r="Q185" s="153">
        <v>0</v>
      </c>
      <c r="R185" s="153">
        <f t="shared" si="32"/>
        <v>0</v>
      </c>
      <c r="S185" s="153">
        <v>0</v>
      </c>
      <c r="T185" s="154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153</v>
      </c>
      <c r="AT185" s="155" t="s">
        <v>311</v>
      </c>
      <c r="AU185" s="155" t="s">
        <v>133</v>
      </c>
      <c r="AY185" s="14" t="s">
        <v>125</v>
      </c>
      <c r="BE185" s="156">
        <f t="shared" si="34"/>
        <v>0</v>
      </c>
      <c r="BF185" s="156">
        <f t="shared" si="35"/>
        <v>0</v>
      </c>
      <c r="BG185" s="156">
        <f t="shared" si="36"/>
        <v>0</v>
      </c>
      <c r="BH185" s="156">
        <f t="shared" si="37"/>
        <v>0</v>
      </c>
      <c r="BI185" s="156">
        <f t="shared" si="38"/>
        <v>0</v>
      </c>
      <c r="BJ185" s="14" t="s">
        <v>133</v>
      </c>
      <c r="BK185" s="156">
        <f t="shared" si="39"/>
        <v>0</v>
      </c>
      <c r="BL185" s="14" t="s">
        <v>132</v>
      </c>
      <c r="BM185" s="155" t="s">
        <v>735</v>
      </c>
    </row>
    <row r="186" spans="1:65" s="2" customFormat="1" ht="16.5" customHeight="1">
      <c r="A186" s="26"/>
      <c r="B186" s="144"/>
      <c r="C186" s="161" t="s">
        <v>695</v>
      </c>
      <c r="D186" s="161" t="s">
        <v>311</v>
      </c>
      <c r="E186" s="162" t="s">
        <v>1664</v>
      </c>
      <c r="F186" s="163" t="s">
        <v>1665</v>
      </c>
      <c r="G186" s="164" t="s">
        <v>217</v>
      </c>
      <c r="H186" s="165">
        <v>4</v>
      </c>
      <c r="I186" s="165"/>
      <c r="J186" s="165">
        <f t="shared" si="30"/>
        <v>0</v>
      </c>
      <c r="K186" s="166"/>
      <c r="L186" s="167"/>
      <c r="M186" s="168" t="s">
        <v>1</v>
      </c>
      <c r="N186" s="169" t="s">
        <v>35</v>
      </c>
      <c r="O186" s="153">
        <v>0</v>
      </c>
      <c r="P186" s="153">
        <f t="shared" si="31"/>
        <v>0</v>
      </c>
      <c r="Q186" s="153">
        <v>0</v>
      </c>
      <c r="R186" s="153">
        <f t="shared" si="32"/>
        <v>0</v>
      </c>
      <c r="S186" s="153">
        <v>0</v>
      </c>
      <c r="T186" s="154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153</v>
      </c>
      <c r="AT186" s="155" t="s">
        <v>311</v>
      </c>
      <c r="AU186" s="155" t="s">
        <v>133</v>
      </c>
      <c r="AY186" s="14" t="s">
        <v>125</v>
      </c>
      <c r="BE186" s="156">
        <f t="shared" si="34"/>
        <v>0</v>
      </c>
      <c r="BF186" s="156">
        <f t="shared" si="35"/>
        <v>0</v>
      </c>
      <c r="BG186" s="156">
        <f t="shared" si="36"/>
        <v>0</v>
      </c>
      <c r="BH186" s="156">
        <f t="shared" si="37"/>
        <v>0</v>
      </c>
      <c r="BI186" s="156">
        <f t="shared" si="38"/>
        <v>0</v>
      </c>
      <c r="BJ186" s="14" t="s">
        <v>133</v>
      </c>
      <c r="BK186" s="156">
        <f t="shared" si="39"/>
        <v>0</v>
      </c>
      <c r="BL186" s="14" t="s">
        <v>132</v>
      </c>
      <c r="BM186" s="155" t="s">
        <v>745</v>
      </c>
    </row>
    <row r="187" spans="1:65" s="2" customFormat="1" ht="16.5" customHeight="1">
      <c r="A187" s="26"/>
      <c r="B187" s="144"/>
      <c r="C187" s="161" t="s">
        <v>701</v>
      </c>
      <c r="D187" s="161" t="s">
        <v>311</v>
      </c>
      <c r="E187" s="162" t="s">
        <v>1666</v>
      </c>
      <c r="F187" s="163" t="s">
        <v>1667</v>
      </c>
      <c r="G187" s="164" t="s">
        <v>217</v>
      </c>
      <c r="H187" s="165">
        <v>1</v>
      </c>
      <c r="I187" s="165"/>
      <c r="J187" s="165">
        <f t="shared" si="30"/>
        <v>0</v>
      </c>
      <c r="K187" s="166"/>
      <c r="L187" s="167"/>
      <c r="M187" s="168" t="s">
        <v>1</v>
      </c>
      <c r="N187" s="169" t="s">
        <v>35</v>
      </c>
      <c r="O187" s="153">
        <v>0</v>
      </c>
      <c r="P187" s="153">
        <f t="shared" si="31"/>
        <v>0</v>
      </c>
      <c r="Q187" s="153">
        <v>0</v>
      </c>
      <c r="R187" s="153">
        <f t="shared" si="32"/>
        <v>0</v>
      </c>
      <c r="S187" s="153">
        <v>0</v>
      </c>
      <c r="T187" s="154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153</v>
      </c>
      <c r="AT187" s="155" t="s">
        <v>311</v>
      </c>
      <c r="AU187" s="155" t="s">
        <v>133</v>
      </c>
      <c r="AY187" s="14" t="s">
        <v>125</v>
      </c>
      <c r="BE187" s="156">
        <f t="shared" si="34"/>
        <v>0</v>
      </c>
      <c r="BF187" s="156">
        <f t="shared" si="35"/>
        <v>0</v>
      </c>
      <c r="BG187" s="156">
        <f t="shared" si="36"/>
        <v>0</v>
      </c>
      <c r="BH187" s="156">
        <f t="shared" si="37"/>
        <v>0</v>
      </c>
      <c r="BI187" s="156">
        <f t="shared" si="38"/>
        <v>0</v>
      </c>
      <c r="BJ187" s="14" t="s">
        <v>133</v>
      </c>
      <c r="BK187" s="156">
        <f t="shared" si="39"/>
        <v>0</v>
      </c>
      <c r="BL187" s="14" t="s">
        <v>132</v>
      </c>
      <c r="BM187" s="155" t="s">
        <v>752</v>
      </c>
    </row>
    <row r="188" spans="1:65" s="2" customFormat="1" ht="24.15" customHeight="1">
      <c r="A188" s="26"/>
      <c r="B188" s="144"/>
      <c r="C188" s="161" t="s">
        <v>705</v>
      </c>
      <c r="D188" s="161" t="s">
        <v>311</v>
      </c>
      <c r="E188" s="162" t="s">
        <v>1668</v>
      </c>
      <c r="F188" s="163" t="s">
        <v>1669</v>
      </c>
      <c r="G188" s="164" t="s">
        <v>217</v>
      </c>
      <c r="H188" s="165">
        <v>24</v>
      </c>
      <c r="I188" s="165"/>
      <c r="J188" s="165">
        <f t="shared" si="30"/>
        <v>0</v>
      </c>
      <c r="K188" s="166"/>
      <c r="L188" s="167"/>
      <c r="M188" s="168" t="s">
        <v>1</v>
      </c>
      <c r="N188" s="169" t="s">
        <v>35</v>
      </c>
      <c r="O188" s="153">
        <v>0</v>
      </c>
      <c r="P188" s="153">
        <f t="shared" si="31"/>
        <v>0</v>
      </c>
      <c r="Q188" s="153">
        <v>0</v>
      </c>
      <c r="R188" s="153">
        <f t="shared" si="32"/>
        <v>0</v>
      </c>
      <c r="S188" s="153">
        <v>0</v>
      </c>
      <c r="T188" s="154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153</v>
      </c>
      <c r="AT188" s="155" t="s">
        <v>311</v>
      </c>
      <c r="AU188" s="155" t="s">
        <v>133</v>
      </c>
      <c r="AY188" s="14" t="s">
        <v>125</v>
      </c>
      <c r="BE188" s="156">
        <f t="shared" si="34"/>
        <v>0</v>
      </c>
      <c r="BF188" s="156">
        <f t="shared" si="35"/>
        <v>0</v>
      </c>
      <c r="BG188" s="156">
        <f t="shared" si="36"/>
        <v>0</v>
      </c>
      <c r="BH188" s="156">
        <f t="shared" si="37"/>
        <v>0</v>
      </c>
      <c r="BI188" s="156">
        <f t="shared" si="38"/>
        <v>0</v>
      </c>
      <c r="BJ188" s="14" t="s">
        <v>133</v>
      </c>
      <c r="BK188" s="156">
        <f t="shared" si="39"/>
        <v>0</v>
      </c>
      <c r="BL188" s="14" t="s">
        <v>132</v>
      </c>
      <c r="BM188" s="155" t="s">
        <v>759</v>
      </c>
    </row>
    <row r="189" spans="1:65" s="2" customFormat="1" ht="24.15" customHeight="1">
      <c r="A189" s="26"/>
      <c r="B189" s="144"/>
      <c r="C189" s="161" t="s">
        <v>709</v>
      </c>
      <c r="D189" s="161" t="s">
        <v>311</v>
      </c>
      <c r="E189" s="162" t="s">
        <v>1670</v>
      </c>
      <c r="F189" s="163" t="s">
        <v>1671</v>
      </c>
      <c r="G189" s="164" t="s">
        <v>217</v>
      </c>
      <c r="H189" s="165">
        <v>14</v>
      </c>
      <c r="I189" s="165"/>
      <c r="J189" s="165">
        <f t="shared" si="30"/>
        <v>0</v>
      </c>
      <c r="K189" s="166"/>
      <c r="L189" s="167"/>
      <c r="M189" s="168" t="s">
        <v>1</v>
      </c>
      <c r="N189" s="169" t="s">
        <v>35</v>
      </c>
      <c r="O189" s="153">
        <v>0</v>
      </c>
      <c r="P189" s="153">
        <f t="shared" si="31"/>
        <v>0</v>
      </c>
      <c r="Q189" s="153">
        <v>0</v>
      </c>
      <c r="R189" s="153">
        <f t="shared" si="32"/>
        <v>0</v>
      </c>
      <c r="S189" s="153">
        <v>0</v>
      </c>
      <c r="T189" s="154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153</v>
      </c>
      <c r="AT189" s="155" t="s">
        <v>311</v>
      </c>
      <c r="AU189" s="155" t="s">
        <v>133</v>
      </c>
      <c r="AY189" s="14" t="s">
        <v>125</v>
      </c>
      <c r="BE189" s="156">
        <f t="shared" si="34"/>
        <v>0</v>
      </c>
      <c r="BF189" s="156">
        <f t="shared" si="35"/>
        <v>0</v>
      </c>
      <c r="BG189" s="156">
        <f t="shared" si="36"/>
        <v>0</v>
      </c>
      <c r="BH189" s="156">
        <f t="shared" si="37"/>
        <v>0</v>
      </c>
      <c r="BI189" s="156">
        <f t="shared" si="38"/>
        <v>0</v>
      </c>
      <c r="BJ189" s="14" t="s">
        <v>133</v>
      </c>
      <c r="BK189" s="156">
        <f t="shared" si="39"/>
        <v>0</v>
      </c>
      <c r="BL189" s="14" t="s">
        <v>132</v>
      </c>
      <c r="BM189" s="155" t="s">
        <v>767</v>
      </c>
    </row>
    <row r="190" spans="1:65" s="2" customFormat="1" ht="33.6" customHeight="1">
      <c r="A190" s="26"/>
      <c r="B190" s="144"/>
      <c r="C190" s="161" t="s">
        <v>713</v>
      </c>
      <c r="D190" s="161" t="s">
        <v>311</v>
      </c>
      <c r="E190" s="162" t="s">
        <v>1672</v>
      </c>
      <c r="F190" s="163" t="s">
        <v>1957</v>
      </c>
      <c r="G190" s="164" t="s">
        <v>217</v>
      </c>
      <c r="H190" s="165">
        <v>4</v>
      </c>
      <c r="I190" s="165"/>
      <c r="J190" s="165">
        <f t="shared" si="30"/>
        <v>0</v>
      </c>
      <c r="K190" s="166"/>
      <c r="L190" s="167"/>
      <c r="M190" s="168" t="s">
        <v>1</v>
      </c>
      <c r="N190" s="169" t="s">
        <v>35</v>
      </c>
      <c r="O190" s="153">
        <v>0</v>
      </c>
      <c r="P190" s="153">
        <f t="shared" si="31"/>
        <v>0</v>
      </c>
      <c r="Q190" s="153">
        <v>0</v>
      </c>
      <c r="R190" s="153">
        <f t="shared" si="32"/>
        <v>0</v>
      </c>
      <c r="S190" s="153">
        <v>0</v>
      </c>
      <c r="T190" s="154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153</v>
      </c>
      <c r="AT190" s="155" t="s">
        <v>311</v>
      </c>
      <c r="AU190" s="155" t="s">
        <v>133</v>
      </c>
      <c r="AY190" s="14" t="s">
        <v>125</v>
      </c>
      <c r="BE190" s="156">
        <f t="shared" si="34"/>
        <v>0</v>
      </c>
      <c r="BF190" s="156">
        <f t="shared" si="35"/>
        <v>0</v>
      </c>
      <c r="BG190" s="156">
        <f t="shared" si="36"/>
        <v>0</v>
      </c>
      <c r="BH190" s="156">
        <f t="shared" si="37"/>
        <v>0</v>
      </c>
      <c r="BI190" s="156">
        <f t="shared" si="38"/>
        <v>0</v>
      </c>
      <c r="BJ190" s="14" t="s">
        <v>133</v>
      </c>
      <c r="BK190" s="156">
        <f t="shared" si="39"/>
        <v>0</v>
      </c>
      <c r="BL190" s="14" t="s">
        <v>132</v>
      </c>
      <c r="BM190" s="155" t="s">
        <v>775</v>
      </c>
    </row>
    <row r="191" spans="1:65" s="2" customFormat="1" ht="16.5" customHeight="1">
      <c r="A191" s="26"/>
      <c r="B191" s="144"/>
      <c r="C191" s="161" t="s">
        <v>716</v>
      </c>
      <c r="D191" s="161" t="s">
        <v>311</v>
      </c>
      <c r="E191" s="162" t="s">
        <v>1673</v>
      </c>
      <c r="F191" s="163" t="s">
        <v>1674</v>
      </c>
      <c r="G191" s="164" t="s">
        <v>217</v>
      </c>
      <c r="H191" s="165">
        <v>6</v>
      </c>
      <c r="I191" s="165"/>
      <c r="J191" s="165">
        <f t="shared" si="30"/>
        <v>0</v>
      </c>
      <c r="K191" s="166"/>
      <c r="L191" s="167"/>
      <c r="M191" s="168" t="s">
        <v>1</v>
      </c>
      <c r="N191" s="169" t="s">
        <v>35</v>
      </c>
      <c r="O191" s="153">
        <v>0</v>
      </c>
      <c r="P191" s="153">
        <f t="shared" si="31"/>
        <v>0</v>
      </c>
      <c r="Q191" s="153">
        <v>0</v>
      </c>
      <c r="R191" s="153">
        <f t="shared" si="32"/>
        <v>0</v>
      </c>
      <c r="S191" s="153">
        <v>0</v>
      </c>
      <c r="T191" s="154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153</v>
      </c>
      <c r="AT191" s="155" t="s">
        <v>311</v>
      </c>
      <c r="AU191" s="155" t="s">
        <v>133</v>
      </c>
      <c r="AY191" s="14" t="s">
        <v>125</v>
      </c>
      <c r="BE191" s="156">
        <f t="shared" si="34"/>
        <v>0</v>
      </c>
      <c r="BF191" s="156">
        <f t="shared" si="35"/>
        <v>0</v>
      </c>
      <c r="BG191" s="156">
        <f t="shared" si="36"/>
        <v>0</v>
      </c>
      <c r="BH191" s="156">
        <f t="shared" si="37"/>
        <v>0</v>
      </c>
      <c r="BI191" s="156">
        <f t="shared" si="38"/>
        <v>0</v>
      </c>
      <c r="BJ191" s="14" t="s">
        <v>133</v>
      </c>
      <c r="BK191" s="156">
        <f t="shared" si="39"/>
        <v>0</v>
      </c>
      <c r="BL191" s="14" t="s">
        <v>132</v>
      </c>
      <c r="BM191" s="155" t="s">
        <v>783</v>
      </c>
    </row>
    <row r="192" spans="1:65" s="2" customFormat="1" ht="16.5" customHeight="1">
      <c r="A192" s="26"/>
      <c r="B192" s="144"/>
      <c r="C192" s="145" t="s">
        <v>720</v>
      </c>
      <c r="D192" s="145" t="s">
        <v>128</v>
      </c>
      <c r="E192" s="146" t="s">
        <v>1675</v>
      </c>
      <c r="F192" s="147" t="s">
        <v>1676</v>
      </c>
      <c r="G192" s="148" t="s">
        <v>217</v>
      </c>
      <c r="H192" s="149">
        <v>24</v>
      </c>
      <c r="I192" s="149"/>
      <c r="J192" s="149">
        <f t="shared" si="30"/>
        <v>0</v>
      </c>
      <c r="K192" s="150"/>
      <c r="L192" s="27"/>
      <c r="M192" s="151" t="s">
        <v>1</v>
      </c>
      <c r="N192" s="152" t="s">
        <v>35</v>
      </c>
      <c r="O192" s="153">
        <v>0</v>
      </c>
      <c r="P192" s="153">
        <f t="shared" si="31"/>
        <v>0</v>
      </c>
      <c r="Q192" s="153">
        <v>0</v>
      </c>
      <c r="R192" s="153">
        <f t="shared" si="32"/>
        <v>0</v>
      </c>
      <c r="S192" s="153">
        <v>0</v>
      </c>
      <c r="T192" s="154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132</v>
      </c>
      <c r="AT192" s="155" t="s">
        <v>128</v>
      </c>
      <c r="AU192" s="155" t="s">
        <v>133</v>
      </c>
      <c r="AY192" s="14" t="s">
        <v>125</v>
      </c>
      <c r="BE192" s="156">
        <f t="shared" si="34"/>
        <v>0</v>
      </c>
      <c r="BF192" s="156">
        <f t="shared" si="35"/>
        <v>0</v>
      </c>
      <c r="BG192" s="156">
        <f t="shared" si="36"/>
        <v>0</v>
      </c>
      <c r="BH192" s="156">
        <f t="shared" si="37"/>
        <v>0</v>
      </c>
      <c r="BI192" s="156">
        <f t="shared" si="38"/>
        <v>0</v>
      </c>
      <c r="BJ192" s="14" t="s">
        <v>133</v>
      </c>
      <c r="BK192" s="156">
        <f t="shared" si="39"/>
        <v>0</v>
      </c>
      <c r="BL192" s="14" t="s">
        <v>132</v>
      </c>
      <c r="BM192" s="155" t="s">
        <v>791</v>
      </c>
    </row>
    <row r="193" spans="1:65" s="2" customFormat="1" ht="16.5" customHeight="1">
      <c r="A193" s="26"/>
      <c r="B193" s="144"/>
      <c r="C193" s="145" t="s">
        <v>727</v>
      </c>
      <c r="D193" s="145" t="s">
        <v>128</v>
      </c>
      <c r="E193" s="146" t="s">
        <v>1677</v>
      </c>
      <c r="F193" s="147" t="s">
        <v>1678</v>
      </c>
      <c r="G193" s="148" t="s">
        <v>217</v>
      </c>
      <c r="H193" s="149">
        <v>20</v>
      </c>
      <c r="I193" s="149"/>
      <c r="J193" s="149">
        <f t="shared" si="30"/>
        <v>0</v>
      </c>
      <c r="K193" s="150"/>
      <c r="L193" s="27"/>
      <c r="M193" s="151" t="s">
        <v>1</v>
      </c>
      <c r="N193" s="152" t="s">
        <v>35</v>
      </c>
      <c r="O193" s="153">
        <v>0</v>
      </c>
      <c r="P193" s="153">
        <f t="shared" si="31"/>
        <v>0</v>
      </c>
      <c r="Q193" s="153">
        <v>0</v>
      </c>
      <c r="R193" s="153">
        <f t="shared" si="32"/>
        <v>0</v>
      </c>
      <c r="S193" s="153">
        <v>0</v>
      </c>
      <c r="T193" s="154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132</v>
      </c>
      <c r="AT193" s="155" t="s">
        <v>128</v>
      </c>
      <c r="AU193" s="155" t="s">
        <v>133</v>
      </c>
      <c r="AY193" s="14" t="s">
        <v>125</v>
      </c>
      <c r="BE193" s="156">
        <f t="shared" si="34"/>
        <v>0</v>
      </c>
      <c r="BF193" s="156">
        <f t="shared" si="35"/>
        <v>0</v>
      </c>
      <c r="BG193" s="156">
        <f t="shared" si="36"/>
        <v>0</v>
      </c>
      <c r="BH193" s="156">
        <f t="shared" si="37"/>
        <v>0</v>
      </c>
      <c r="BI193" s="156">
        <f t="shared" si="38"/>
        <v>0</v>
      </c>
      <c r="BJ193" s="14" t="s">
        <v>133</v>
      </c>
      <c r="BK193" s="156">
        <f t="shared" si="39"/>
        <v>0</v>
      </c>
      <c r="BL193" s="14" t="s">
        <v>132</v>
      </c>
      <c r="BM193" s="155" t="s">
        <v>801</v>
      </c>
    </row>
    <row r="194" spans="1:65" s="2" customFormat="1" ht="16.5" customHeight="1">
      <c r="A194" s="26"/>
      <c r="B194" s="144"/>
      <c r="C194" s="145" t="s">
        <v>731</v>
      </c>
      <c r="D194" s="145" t="s">
        <v>128</v>
      </c>
      <c r="E194" s="146" t="s">
        <v>1679</v>
      </c>
      <c r="F194" s="147" t="s">
        <v>1680</v>
      </c>
      <c r="G194" s="148" t="s">
        <v>217</v>
      </c>
      <c r="H194" s="149">
        <v>38</v>
      </c>
      <c r="I194" s="149"/>
      <c r="J194" s="149">
        <f t="shared" si="30"/>
        <v>0</v>
      </c>
      <c r="K194" s="150"/>
      <c r="L194" s="27"/>
      <c r="M194" s="151" t="s">
        <v>1</v>
      </c>
      <c r="N194" s="152" t="s">
        <v>35</v>
      </c>
      <c r="O194" s="153">
        <v>0</v>
      </c>
      <c r="P194" s="153">
        <f t="shared" si="31"/>
        <v>0</v>
      </c>
      <c r="Q194" s="153">
        <v>0</v>
      </c>
      <c r="R194" s="153">
        <f t="shared" si="32"/>
        <v>0</v>
      </c>
      <c r="S194" s="153">
        <v>0</v>
      </c>
      <c r="T194" s="154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132</v>
      </c>
      <c r="AT194" s="155" t="s">
        <v>128</v>
      </c>
      <c r="AU194" s="155" t="s">
        <v>133</v>
      </c>
      <c r="AY194" s="14" t="s">
        <v>125</v>
      </c>
      <c r="BE194" s="156">
        <f t="shared" si="34"/>
        <v>0</v>
      </c>
      <c r="BF194" s="156">
        <f t="shared" si="35"/>
        <v>0</v>
      </c>
      <c r="BG194" s="156">
        <f t="shared" si="36"/>
        <v>0</v>
      </c>
      <c r="BH194" s="156">
        <f t="shared" si="37"/>
        <v>0</v>
      </c>
      <c r="BI194" s="156">
        <f t="shared" si="38"/>
        <v>0</v>
      </c>
      <c r="BJ194" s="14" t="s">
        <v>133</v>
      </c>
      <c r="BK194" s="156">
        <f t="shared" si="39"/>
        <v>0</v>
      </c>
      <c r="BL194" s="14" t="s">
        <v>132</v>
      </c>
      <c r="BM194" s="155" t="s">
        <v>809</v>
      </c>
    </row>
    <row r="195" spans="1:65" s="2" customFormat="1" ht="16.5" customHeight="1">
      <c r="A195" s="26"/>
      <c r="B195" s="144"/>
      <c r="C195" s="145" t="s">
        <v>735</v>
      </c>
      <c r="D195" s="145" t="s">
        <v>128</v>
      </c>
      <c r="E195" s="146" t="s">
        <v>1681</v>
      </c>
      <c r="F195" s="147" t="s">
        <v>1682</v>
      </c>
      <c r="G195" s="148" t="s">
        <v>217</v>
      </c>
      <c r="H195" s="149">
        <v>10</v>
      </c>
      <c r="I195" s="149"/>
      <c r="J195" s="149">
        <f t="shared" si="30"/>
        <v>0</v>
      </c>
      <c r="K195" s="150"/>
      <c r="L195" s="27"/>
      <c r="M195" s="151" t="s">
        <v>1</v>
      </c>
      <c r="N195" s="152" t="s">
        <v>35</v>
      </c>
      <c r="O195" s="153">
        <v>0</v>
      </c>
      <c r="P195" s="153">
        <f t="shared" si="31"/>
        <v>0</v>
      </c>
      <c r="Q195" s="153">
        <v>0</v>
      </c>
      <c r="R195" s="153">
        <f t="shared" si="32"/>
        <v>0</v>
      </c>
      <c r="S195" s="153">
        <v>0</v>
      </c>
      <c r="T195" s="154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132</v>
      </c>
      <c r="AT195" s="155" t="s">
        <v>128</v>
      </c>
      <c r="AU195" s="155" t="s">
        <v>133</v>
      </c>
      <c r="AY195" s="14" t="s">
        <v>125</v>
      </c>
      <c r="BE195" s="156">
        <f t="shared" si="34"/>
        <v>0</v>
      </c>
      <c r="BF195" s="156">
        <f t="shared" si="35"/>
        <v>0</v>
      </c>
      <c r="BG195" s="156">
        <f t="shared" si="36"/>
        <v>0</v>
      </c>
      <c r="BH195" s="156">
        <f t="shared" si="37"/>
        <v>0</v>
      </c>
      <c r="BI195" s="156">
        <f t="shared" si="38"/>
        <v>0</v>
      </c>
      <c r="BJ195" s="14" t="s">
        <v>133</v>
      </c>
      <c r="BK195" s="156">
        <f t="shared" si="39"/>
        <v>0</v>
      </c>
      <c r="BL195" s="14" t="s">
        <v>132</v>
      </c>
      <c r="BM195" s="155" t="s">
        <v>817</v>
      </c>
    </row>
    <row r="196" spans="1:65" s="2" customFormat="1" ht="16.5" customHeight="1">
      <c r="A196" s="26"/>
      <c r="B196" s="144"/>
      <c r="C196" s="161" t="s">
        <v>739</v>
      </c>
      <c r="D196" s="161" t="s">
        <v>311</v>
      </c>
      <c r="E196" s="162" t="s">
        <v>1683</v>
      </c>
      <c r="F196" s="163" t="s">
        <v>1684</v>
      </c>
      <c r="G196" s="164" t="s">
        <v>217</v>
      </c>
      <c r="H196" s="165">
        <v>1</v>
      </c>
      <c r="I196" s="165"/>
      <c r="J196" s="165">
        <f t="shared" ref="J196:J227" si="40">ROUND(I196*H196,2)</f>
        <v>0</v>
      </c>
      <c r="K196" s="166"/>
      <c r="L196" s="167"/>
      <c r="M196" s="168" t="s">
        <v>1</v>
      </c>
      <c r="N196" s="169" t="s">
        <v>35</v>
      </c>
      <c r="O196" s="153">
        <v>0</v>
      </c>
      <c r="P196" s="153">
        <f t="shared" ref="P196:P227" si="41">O196*H196</f>
        <v>0</v>
      </c>
      <c r="Q196" s="153">
        <v>0</v>
      </c>
      <c r="R196" s="153">
        <f t="shared" ref="R196:R227" si="42">Q196*H196</f>
        <v>0</v>
      </c>
      <c r="S196" s="153">
        <v>0</v>
      </c>
      <c r="T196" s="154">
        <f t="shared" ref="T196:T227" si="43"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153</v>
      </c>
      <c r="AT196" s="155" t="s">
        <v>311</v>
      </c>
      <c r="AU196" s="155" t="s">
        <v>133</v>
      </c>
      <c r="AY196" s="14" t="s">
        <v>125</v>
      </c>
      <c r="BE196" s="156">
        <f t="shared" ref="BE196:BE227" si="44">IF(N196="základná",J196,0)</f>
        <v>0</v>
      </c>
      <c r="BF196" s="156">
        <f t="shared" ref="BF196:BF227" si="45">IF(N196="znížená",J196,0)</f>
        <v>0</v>
      </c>
      <c r="BG196" s="156">
        <f t="shared" ref="BG196:BG227" si="46">IF(N196="zákl. prenesená",J196,0)</f>
        <v>0</v>
      </c>
      <c r="BH196" s="156">
        <f t="shared" ref="BH196:BH227" si="47">IF(N196="zníž. prenesená",J196,0)</f>
        <v>0</v>
      </c>
      <c r="BI196" s="156">
        <f t="shared" ref="BI196:BI227" si="48">IF(N196="nulová",J196,0)</f>
        <v>0</v>
      </c>
      <c r="BJ196" s="14" t="s">
        <v>133</v>
      </c>
      <c r="BK196" s="156">
        <f t="shared" ref="BK196:BK227" si="49">ROUND(I196*H196,2)</f>
        <v>0</v>
      </c>
      <c r="BL196" s="14" t="s">
        <v>132</v>
      </c>
      <c r="BM196" s="155" t="s">
        <v>825</v>
      </c>
    </row>
    <row r="197" spans="1:65" s="2" customFormat="1" ht="16.5" customHeight="1">
      <c r="A197" s="26"/>
      <c r="B197" s="144"/>
      <c r="C197" s="161" t="s">
        <v>745</v>
      </c>
      <c r="D197" s="161" t="s">
        <v>311</v>
      </c>
      <c r="E197" s="162" t="s">
        <v>1685</v>
      </c>
      <c r="F197" s="163" t="s">
        <v>1686</v>
      </c>
      <c r="G197" s="164" t="s">
        <v>217</v>
      </c>
      <c r="H197" s="165">
        <v>2</v>
      </c>
      <c r="I197" s="165"/>
      <c r="J197" s="165">
        <f t="shared" si="40"/>
        <v>0</v>
      </c>
      <c r="K197" s="166"/>
      <c r="L197" s="167"/>
      <c r="M197" s="168" t="s">
        <v>1</v>
      </c>
      <c r="N197" s="169" t="s">
        <v>35</v>
      </c>
      <c r="O197" s="153">
        <v>0</v>
      </c>
      <c r="P197" s="153">
        <f t="shared" si="41"/>
        <v>0</v>
      </c>
      <c r="Q197" s="153">
        <v>0</v>
      </c>
      <c r="R197" s="153">
        <f t="shared" si="42"/>
        <v>0</v>
      </c>
      <c r="S197" s="153">
        <v>0</v>
      </c>
      <c r="T197" s="154">
        <f t="shared" si="4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153</v>
      </c>
      <c r="AT197" s="155" t="s">
        <v>311</v>
      </c>
      <c r="AU197" s="155" t="s">
        <v>133</v>
      </c>
      <c r="AY197" s="14" t="s">
        <v>125</v>
      </c>
      <c r="BE197" s="156">
        <f t="shared" si="44"/>
        <v>0</v>
      </c>
      <c r="BF197" s="156">
        <f t="shared" si="45"/>
        <v>0</v>
      </c>
      <c r="BG197" s="156">
        <f t="shared" si="46"/>
        <v>0</v>
      </c>
      <c r="BH197" s="156">
        <f t="shared" si="47"/>
        <v>0</v>
      </c>
      <c r="BI197" s="156">
        <f t="shared" si="48"/>
        <v>0</v>
      </c>
      <c r="BJ197" s="14" t="s">
        <v>133</v>
      </c>
      <c r="BK197" s="156">
        <f t="shared" si="49"/>
        <v>0</v>
      </c>
      <c r="BL197" s="14" t="s">
        <v>132</v>
      </c>
      <c r="BM197" s="155" t="s">
        <v>833</v>
      </c>
    </row>
    <row r="198" spans="1:65" s="2" customFormat="1" ht="16.5" customHeight="1">
      <c r="A198" s="26"/>
      <c r="B198" s="144"/>
      <c r="C198" s="145" t="s">
        <v>748</v>
      </c>
      <c r="D198" s="145" t="s">
        <v>128</v>
      </c>
      <c r="E198" s="146" t="s">
        <v>1687</v>
      </c>
      <c r="F198" s="147" t="s">
        <v>1688</v>
      </c>
      <c r="G198" s="148" t="s">
        <v>217</v>
      </c>
      <c r="H198" s="149">
        <v>3</v>
      </c>
      <c r="I198" s="149"/>
      <c r="J198" s="149">
        <f t="shared" si="40"/>
        <v>0</v>
      </c>
      <c r="K198" s="150"/>
      <c r="L198" s="27"/>
      <c r="M198" s="151" t="s">
        <v>1</v>
      </c>
      <c r="N198" s="152" t="s">
        <v>35</v>
      </c>
      <c r="O198" s="153">
        <v>0</v>
      </c>
      <c r="P198" s="153">
        <f t="shared" si="41"/>
        <v>0</v>
      </c>
      <c r="Q198" s="153">
        <v>0</v>
      </c>
      <c r="R198" s="153">
        <f t="shared" si="42"/>
        <v>0</v>
      </c>
      <c r="S198" s="153">
        <v>0</v>
      </c>
      <c r="T198" s="154">
        <f t="shared" si="4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132</v>
      </c>
      <c r="AT198" s="155" t="s">
        <v>128</v>
      </c>
      <c r="AU198" s="155" t="s">
        <v>133</v>
      </c>
      <c r="AY198" s="14" t="s">
        <v>125</v>
      </c>
      <c r="BE198" s="156">
        <f t="shared" si="44"/>
        <v>0</v>
      </c>
      <c r="BF198" s="156">
        <f t="shared" si="45"/>
        <v>0</v>
      </c>
      <c r="BG198" s="156">
        <f t="shared" si="46"/>
        <v>0</v>
      </c>
      <c r="BH198" s="156">
        <f t="shared" si="47"/>
        <v>0</v>
      </c>
      <c r="BI198" s="156">
        <f t="shared" si="48"/>
        <v>0</v>
      </c>
      <c r="BJ198" s="14" t="s">
        <v>133</v>
      </c>
      <c r="BK198" s="156">
        <f t="shared" si="49"/>
        <v>0</v>
      </c>
      <c r="BL198" s="14" t="s">
        <v>132</v>
      </c>
      <c r="BM198" s="155" t="s">
        <v>841</v>
      </c>
    </row>
    <row r="199" spans="1:65" s="2" customFormat="1" ht="16.5" customHeight="1">
      <c r="A199" s="26"/>
      <c r="B199" s="144"/>
      <c r="C199" s="161" t="s">
        <v>752</v>
      </c>
      <c r="D199" s="161" t="s">
        <v>311</v>
      </c>
      <c r="E199" s="162" t="s">
        <v>1689</v>
      </c>
      <c r="F199" s="163" t="s">
        <v>1690</v>
      </c>
      <c r="G199" s="164" t="s">
        <v>193</v>
      </c>
      <c r="H199" s="165">
        <v>33.6</v>
      </c>
      <c r="I199" s="165"/>
      <c r="J199" s="165">
        <f t="shared" si="40"/>
        <v>0</v>
      </c>
      <c r="K199" s="166"/>
      <c r="L199" s="167"/>
      <c r="M199" s="168" t="s">
        <v>1</v>
      </c>
      <c r="N199" s="169" t="s">
        <v>35</v>
      </c>
      <c r="O199" s="153">
        <v>0</v>
      </c>
      <c r="P199" s="153">
        <f t="shared" si="41"/>
        <v>0</v>
      </c>
      <c r="Q199" s="153">
        <v>0</v>
      </c>
      <c r="R199" s="153">
        <f t="shared" si="42"/>
        <v>0</v>
      </c>
      <c r="S199" s="153">
        <v>0</v>
      </c>
      <c r="T199" s="154">
        <f t="shared" si="4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153</v>
      </c>
      <c r="AT199" s="155" t="s">
        <v>311</v>
      </c>
      <c r="AU199" s="155" t="s">
        <v>133</v>
      </c>
      <c r="AY199" s="14" t="s">
        <v>125</v>
      </c>
      <c r="BE199" s="156">
        <f t="shared" si="44"/>
        <v>0</v>
      </c>
      <c r="BF199" s="156">
        <f t="shared" si="45"/>
        <v>0</v>
      </c>
      <c r="BG199" s="156">
        <f t="shared" si="46"/>
        <v>0</v>
      </c>
      <c r="BH199" s="156">
        <f t="shared" si="47"/>
        <v>0</v>
      </c>
      <c r="BI199" s="156">
        <f t="shared" si="48"/>
        <v>0</v>
      </c>
      <c r="BJ199" s="14" t="s">
        <v>133</v>
      </c>
      <c r="BK199" s="156">
        <f t="shared" si="49"/>
        <v>0</v>
      </c>
      <c r="BL199" s="14" t="s">
        <v>132</v>
      </c>
      <c r="BM199" s="155" t="s">
        <v>851</v>
      </c>
    </row>
    <row r="200" spans="1:65" s="2" customFormat="1" ht="16.5" customHeight="1">
      <c r="A200" s="26"/>
      <c r="B200" s="144"/>
      <c r="C200" s="161" t="s">
        <v>756</v>
      </c>
      <c r="D200" s="161" t="s">
        <v>311</v>
      </c>
      <c r="E200" s="162" t="s">
        <v>1691</v>
      </c>
      <c r="F200" s="163" t="s">
        <v>1692</v>
      </c>
      <c r="G200" s="164" t="s">
        <v>193</v>
      </c>
      <c r="H200" s="165">
        <v>232.8</v>
      </c>
      <c r="I200" s="165"/>
      <c r="J200" s="165">
        <f t="shared" si="40"/>
        <v>0</v>
      </c>
      <c r="K200" s="166"/>
      <c r="L200" s="167"/>
      <c r="M200" s="168" t="s">
        <v>1</v>
      </c>
      <c r="N200" s="169" t="s">
        <v>35</v>
      </c>
      <c r="O200" s="153">
        <v>0</v>
      </c>
      <c r="P200" s="153">
        <f t="shared" si="41"/>
        <v>0</v>
      </c>
      <c r="Q200" s="153">
        <v>0</v>
      </c>
      <c r="R200" s="153">
        <f t="shared" si="42"/>
        <v>0</v>
      </c>
      <c r="S200" s="153">
        <v>0</v>
      </c>
      <c r="T200" s="154">
        <f t="shared" si="4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153</v>
      </c>
      <c r="AT200" s="155" t="s">
        <v>311</v>
      </c>
      <c r="AU200" s="155" t="s">
        <v>133</v>
      </c>
      <c r="AY200" s="14" t="s">
        <v>125</v>
      </c>
      <c r="BE200" s="156">
        <f t="shared" si="44"/>
        <v>0</v>
      </c>
      <c r="BF200" s="156">
        <f t="shared" si="45"/>
        <v>0</v>
      </c>
      <c r="BG200" s="156">
        <f t="shared" si="46"/>
        <v>0</v>
      </c>
      <c r="BH200" s="156">
        <f t="shared" si="47"/>
        <v>0</v>
      </c>
      <c r="BI200" s="156">
        <f t="shared" si="48"/>
        <v>0</v>
      </c>
      <c r="BJ200" s="14" t="s">
        <v>133</v>
      </c>
      <c r="BK200" s="156">
        <f t="shared" si="49"/>
        <v>0</v>
      </c>
      <c r="BL200" s="14" t="s">
        <v>132</v>
      </c>
      <c r="BM200" s="155" t="s">
        <v>861</v>
      </c>
    </row>
    <row r="201" spans="1:65" s="2" customFormat="1" ht="16.5" customHeight="1">
      <c r="A201" s="26"/>
      <c r="B201" s="144"/>
      <c r="C201" s="161" t="s">
        <v>759</v>
      </c>
      <c r="D201" s="161" t="s">
        <v>311</v>
      </c>
      <c r="E201" s="162" t="s">
        <v>1693</v>
      </c>
      <c r="F201" s="163" t="s">
        <v>1694</v>
      </c>
      <c r="G201" s="164" t="s">
        <v>193</v>
      </c>
      <c r="H201" s="165">
        <v>78</v>
      </c>
      <c r="I201" s="165"/>
      <c r="J201" s="165">
        <f t="shared" si="40"/>
        <v>0</v>
      </c>
      <c r="K201" s="166"/>
      <c r="L201" s="167"/>
      <c r="M201" s="168" t="s">
        <v>1</v>
      </c>
      <c r="N201" s="169" t="s">
        <v>35</v>
      </c>
      <c r="O201" s="153">
        <v>0</v>
      </c>
      <c r="P201" s="153">
        <f t="shared" si="41"/>
        <v>0</v>
      </c>
      <c r="Q201" s="153">
        <v>0</v>
      </c>
      <c r="R201" s="153">
        <f t="shared" si="42"/>
        <v>0</v>
      </c>
      <c r="S201" s="153">
        <v>0</v>
      </c>
      <c r="T201" s="154">
        <f t="shared" si="4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153</v>
      </c>
      <c r="AT201" s="155" t="s">
        <v>311</v>
      </c>
      <c r="AU201" s="155" t="s">
        <v>133</v>
      </c>
      <c r="AY201" s="14" t="s">
        <v>125</v>
      </c>
      <c r="BE201" s="156">
        <f t="shared" si="44"/>
        <v>0</v>
      </c>
      <c r="BF201" s="156">
        <f t="shared" si="45"/>
        <v>0</v>
      </c>
      <c r="BG201" s="156">
        <f t="shared" si="46"/>
        <v>0</v>
      </c>
      <c r="BH201" s="156">
        <f t="shared" si="47"/>
        <v>0</v>
      </c>
      <c r="BI201" s="156">
        <f t="shared" si="48"/>
        <v>0</v>
      </c>
      <c r="BJ201" s="14" t="s">
        <v>133</v>
      </c>
      <c r="BK201" s="156">
        <f t="shared" si="49"/>
        <v>0</v>
      </c>
      <c r="BL201" s="14" t="s">
        <v>132</v>
      </c>
      <c r="BM201" s="155" t="s">
        <v>871</v>
      </c>
    </row>
    <row r="202" spans="1:65" s="2" customFormat="1" ht="16.5" customHeight="1">
      <c r="A202" s="26"/>
      <c r="B202" s="144"/>
      <c r="C202" s="161" t="s">
        <v>763</v>
      </c>
      <c r="D202" s="161" t="s">
        <v>311</v>
      </c>
      <c r="E202" s="162" t="s">
        <v>1695</v>
      </c>
      <c r="F202" s="163" t="s">
        <v>1696</v>
      </c>
      <c r="G202" s="164" t="s">
        <v>193</v>
      </c>
      <c r="H202" s="165">
        <v>38.4</v>
      </c>
      <c r="I202" s="165"/>
      <c r="J202" s="165">
        <f t="shared" si="40"/>
        <v>0</v>
      </c>
      <c r="K202" s="166"/>
      <c r="L202" s="167"/>
      <c r="M202" s="168" t="s">
        <v>1</v>
      </c>
      <c r="N202" s="169" t="s">
        <v>35</v>
      </c>
      <c r="O202" s="153">
        <v>0</v>
      </c>
      <c r="P202" s="153">
        <f t="shared" si="41"/>
        <v>0</v>
      </c>
      <c r="Q202" s="153">
        <v>0</v>
      </c>
      <c r="R202" s="153">
        <f t="shared" si="42"/>
        <v>0</v>
      </c>
      <c r="S202" s="153">
        <v>0</v>
      </c>
      <c r="T202" s="154">
        <f t="shared" si="4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153</v>
      </c>
      <c r="AT202" s="155" t="s">
        <v>311</v>
      </c>
      <c r="AU202" s="155" t="s">
        <v>133</v>
      </c>
      <c r="AY202" s="14" t="s">
        <v>125</v>
      </c>
      <c r="BE202" s="156">
        <f t="shared" si="44"/>
        <v>0</v>
      </c>
      <c r="BF202" s="156">
        <f t="shared" si="45"/>
        <v>0</v>
      </c>
      <c r="BG202" s="156">
        <f t="shared" si="46"/>
        <v>0</v>
      </c>
      <c r="BH202" s="156">
        <f t="shared" si="47"/>
        <v>0</v>
      </c>
      <c r="BI202" s="156">
        <f t="shared" si="48"/>
        <v>0</v>
      </c>
      <c r="BJ202" s="14" t="s">
        <v>133</v>
      </c>
      <c r="BK202" s="156">
        <f t="shared" si="49"/>
        <v>0</v>
      </c>
      <c r="BL202" s="14" t="s">
        <v>132</v>
      </c>
      <c r="BM202" s="155" t="s">
        <v>879</v>
      </c>
    </row>
    <row r="203" spans="1:65" s="2" customFormat="1" ht="16.5" customHeight="1">
      <c r="A203" s="26"/>
      <c r="B203" s="144"/>
      <c r="C203" s="161" t="s">
        <v>767</v>
      </c>
      <c r="D203" s="161" t="s">
        <v>311</v>
      </c>
      <c r="E203" s="162" t="s">
        <v>1697</v>
      </c>
      <c r="F203" s="163" t="s">
        <v>1698</v>
      </c>
      <c r="G203" s="164" t="s">
        <v>193</v>
      </c>
      <c r="H203" s="165">
        <v>626.4</v>
      </c>
      <c r="I203" s="165"/>
      <c r="J203" s="165">
        <f t="shared" si="40"/>
        <v>0</v>
      </c>
      <c r="K203" s="166"/>
      <c r="L203" s="167"/>
      <c r="M203" s="168" t="s">
        <v>1</v>
      </c>
      <c r="N203" s="169" t="s">
        <v>35</v>
      </c>
      <c r="O203" s="153">
        <v>0</v>
      </c>
      <c r="P203" s="153">
        <f t="shared" si="41"/>
        <v>0</v>
      </c>
      <c r="Q203" s="153">
        <v>0</v>
      </c>
      <c r="R203" s="153">
        <f t="shared" si="42"/>
        <v>0</v>
      </c>
      <c r="S203" s="153">
        <v>0</v>
      </c>
      <c r="T203" s="154">
        <f t="shared" si="4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153</v>
      </c>
      <c r="AT203" s="155" t="s">
        <v>311</v>
      </c>
      <c r="AU203" s="155" t="s">
        <v>133</v>
      </c>
      <c r="AY203" s="14" t="s">
        <v>125</v>
      </c>
      <c r="BE203" s="156">
        <f t="shared" si="44"/>
        <v>0</v>
      </c>
      <c r="BF203" s="156">
        <f t="shared" si="45"/>
        <v>0</v>
      </c>
      <c r="BG203" s="156">
        <f t="shared" si="46"/>
        <v>0</v>
      </c>
      <c r="BH203" s="156">
        <f t="shared" si="47"/>
        <v>0</v>
      </c>
      <c r="BI203" s="156">
        <f t="shared" si="48"/>
        <v>0</v>
      </c>
      <c r="BJ203" s="14" t="s">
        <v>133</v>
      </c>
      <c r="BK203" s="156">
        <f t="shared" si="49"/>
        <v>0</v>
      </c>
      <c r="BL203" s="14" t="s">
        <v>132</v>
      </c>
      <c r="BM203" s="155" t="s">
        <v>888</v>
      </c>
    </row>
    <row r="204" spans="1:65" s="2" customFormat="1" ht="16.5" customHeight="1">
      <c r="A204" s="26"/>
      <c r="B204" s="144"/>
      <c r="C204" s="161" t="s">
        <v>771</v>
      </c>
      <c r="D204" s="161" t="s">
        <v>311</v>
      </c>
      <c r="E204" s="162" t="s">
        <v>1699</v>
      </c>
      <c r="F204" s="163" t="s">
        <v>1700</v>
      </c>
      <c r="G204" s="164" t="s">
        <v>193</v>
      </c>
      <c r="H204" s="165">
        <v>984</v>
      </c>
      <c r="I204" s="165"/>
      <c r="J204" s="165">
        <f t="shared" si="40"/>
        <v>0</v>
      </c>
      <c r="K204" s="166"/>
      <c r="L204" s="167"/>
      <c r="M204" s="168" t="s">
        <v>1</v>
      </c>
      <c r="N204" s="169" t="s">
        <v>35</v>
      </c>
      <c r="O204" s="153">
        <v>0</v>
      </c>
      <c r="P204" s="153">
        <f t="shared" si="41"/>
        <v>0</v>
      </c>
      <c r="Q204" s="153">
        <v>0</v>
      </c>
      <c r="R204" s="153">
        <f t="shared" si="42"/>
        <v>0</v>
      </c>
      <c r="S204" s="153">
        <v>0</v>
      </c>
      <c r="T204" s="154">
        <f t="shared" si="4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153</v>
      </c>
      <c r="AT204" s="155" t="s">
        <v>311</v>
      </c>
      <c r="AU204" s="155" t="s">
        <v>133</v>
      </c>
      <c r="AY204" s="14" t="s">
        <v>125</v>
      </c>
      <c r="BE204" s="156">
        <f t="shared" si="44"/>
        <v>0</v>
      </c>
      <c r="BF204" s="156">
        <f t="shared" si="45"/>
        <v>0</v>
      </c>
      <c r="BG204" s="156">
        <f t="shared" si="46"/>
        <v>0</v>
      </c>
      <c r="BH204" s="156">
        <f t="shared" si="47"/>
        <v>0</v>
      </c>
      <c r="BI204" s="156">
        <f t="shared" si="48"/>
        <v>0</v>
      </c>
      <c r="BJ204" s="14" t="s">
        <v>133</v>
      </c>
      <c r="BK204" s="156">
        <f t="shared" si="49"/>
        <v>0</v>
      </c>
      <c r="BL204" s="14" t="s">
        <v>132</v>
      </c>
      <c r="BM204" s="155" t="s">
        <v>896</v>
      </c>
    </row>
    <row r="205" spans="1:65" s="2" customFormat="1" ht="16.5" customHeight="1">
      <c r="A205" s="26"/>
      <c r="B205" s="144"/>
      <c r="C205" s="161" t="s">
        <v>775</v>
      </c>
      <c r="D205" s="161" t="s">
        <v>311</v>
      </c>
      <c r="E205" s="162" t="s">
        <v>1701</v>
      </c>
      <c r="F205" s="163" t="s">
        <v>1702</v>
      </c>
      <c r="G205" s="164" t="s">
        <v>193</v>
      </c>
      <c r="H205" s="165">
        <v>21.6</v>
      </c>
      <c r="I205" s="165"/>
      <c r="J205" s="165">
        <f t="shared" si="40"/>
        <v>0</v>
      </c>
      <c r="K205" s="166"/>
      <c r="L205" s="167"/>
      <c r="M205" s="168" t="s">
        <v>1</v>
      </c>
      <c r="N205" s="169" t="s">
        <v>35</v>
      </c>
      <c r="O205" s="153">
        <v>0</v>
      </c>
      <c r="P205" s="153">
        <f t="shared" si="41"/>
        <v>0</v>
      </c>
      <c r="Q205" s="153">
        <v>0</v>
      </c>
      <c r="R205" s="153">
        <f t="shared" si="42"/>
        <v>0</v>
      </c>
      <c r="S205" s="153">
        <v>0</v>
      </c>
      <c r="T205" s="154">
        <f t="shared" si="4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153</v>
      </c>
      <c r="AT205" s="155" t="s">
        <v>311</v>
      </c>
      <c r="AU205" s="155" t="s">
        <v>133</v>
      </c>
      <c r="AY205" s="14" t="s">
        <v>125</v>
      </c>
      <c r="BE205" s="156">
        <f t="shared" si="44"/>
        <v>0</v>
      </c>
      <c r="BF205" s="156">
        <f t="shared" si="45"/>
        <v>0</v>
      </c>
      <c r="BG205" s="156">
        <f t="shared" si="46"/>
        <v>0</v>
      </c>
      <c r="BH205" s="156">
        <f t="shared" si="47"/>
        <v>0</v>
      </c>
      <c r="BI205" s="156">
        <f t="shared" si="48"/>
        <v>0</v>
      </c>
      <c r="BJ205" s="14" t="s">
        <v>133</v>
      </c>
      <c r="BK205" s="156">
        <f t="shared" si="49"/>
        <v>0</v>
      </c>
      <c r="BL205" s="14" t="s">
        <v>132</v>
      </c>
      <c r="BM205" s="155" t="s">
        <v>906</v>
      </c>
    </row>
    <row r="206" spans="1:65" s="2" customFormat="1" ht="16.5" customHeight="1">
      <c r="A206" s="26"/>
      <c r="B206" s="144"/>
      <c r="C206" s="161" t="s">
        <v>779</v>
      </c>
      <c r="D206" s="161" t="s">
        <v>311</v>
      </c>
      <c r="E206" s="162" t="s">
        <v>1703</v>
      </c>
      <c r="F206" s="163" t="s">
        <v>1704</v>
      </c>
      <c r="G206" s="164" t="s">
        <v>193</v>
      </c>
      <c r="H206" s="165">
        <v>48</v>
      </c>
      <c r="I206" s="165"/>
      <c r="J206" s="165">
        <f t="shared" si="40"/>
        <v>0</v>
      </c>
      <c r="K206" s="166"/>
      <c r="L206" s="167"/>
      <c r="M206" s="168" t="s">
        <v>1</v>
      </c>
      <c r="N206" s="169" t="s">
        <v>35</v>
      </c>
      <c r="O206" s="153">
        <v>0</v>
      </c>
      <c r="P206" s="153">
        <f t="shared" si="41"/>
        <v>0</v>
      </c>
      <c r="Q206" s="153">
        <v>0</v>
      </c>
      <c r="R206" s="153">
        <f t="shared" si="42"/>
        <v>0</v>
      </c>
      <c r="S206" s="153">
        <v>0</v>
      </c>
      <c r="T206" s="154">
        <f t="shared" si="4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153</v>
      </c>
      <c r="AT206" s="155" t="s">
        <v>311</v>
      </c>
      <c r="AU206" s="155" t="s">
        <v>133</v>
      </c>
      <c r="AY206" s="14" t="s">
        <v>125</v>
      </c>
      <c r="BE206" s="156">
        <f t="shared" si="44"/>
        <v>0</v>
      </c>
      <c r="BF206" s="156">
        <f t="shared" si="45"/>
        <v>0</v>
      </c>
      <c r="BG206" s="156">
        <f t="shared" si="46"/>
        <v>0</v>
      </c>
      <c r="BH206" s="156">
        <f t="shared" si="47"/>
        <v>0</v>
      </c>
      <c r="BI206" s="156">
        <f t="shared" si="48"/>
        <v>0</v>
      </c>
      <c r="BJ206" s="14" t="s">
        <v>133</v>
      </c>
      <c r="BK206" s="156">
        <f t="shared" si="49"/>
        <v>0</v>
      </c>
      <c r="BL206" s="14" t="s">
        <v>132</v>
      </c>
      <c r="BM206" s="155" t="s">
        <v>1278</v>
      </c>
    </row>
    <row r="207" spans="1:65" s="2" customFormat="1" ht="24.15" customHeight="1">
      <c r="A207" s="26"/>
      <c r="B207" s="144"/>
      <c r="C207" s="145" t="s">
        <v>783</v>
      </c>
      <c r="D207" s="145" t="s">
        <v>128</v>
      </c>
      <c r="E207" s="146" t="s">
        <v>1705</v>
      </c>
      <c r="F207" s="147" t="s">
        <v>1706</v>
      </c>
      <c r="G207" s="148" t="s">
        <v>193</v>
      </c>
      <c r="H207" s="149">
        <v>382.8</v>
      </c>
      <c r="I207" s="149"/>
      <c r="J207" s="149">
        <f t="shared" si="40"/>
        <v>0</v>
      </c>
      <c r="K207" s="150"/>
      <c r="L207" s="27"/>
      <c r="M207" s="151" t="s">
        <v>1</v>
      </c>
      <c r="N207" s="152" t="s">
        <v>35</v>
      </c>
      <c r="O207" s="153">
        <v>0</v>
      </c>
      <c r="P207" s="153">
        <f t="shared" si="41"/>
        <v>0</v>
      </c>
      <c r="Q207" s="153">
        <v>0</v>
      </c>
      <c r="R207" s="153">
        <f t="shared" si="42"/>
        <v>0</v>
      </c>
      <c r="S207" s="153">
        <v>0</v>
      </c>
      <c r="T207" s="154">
        <f t="shared" si="4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132</v>
      </c>
      <c r="AT207" s="155" t="s">
        <v>128</v>
      </c>
      <c r="AU207" s="155" t="s">
        <v>133</v>
      </c>
      <c r="AY207" s="14" t="s">
        <v>125</v>
      </c>
      <c r="BE207" s="156">
        <f t="shared" si="44"/>
        <v>0</v>
      </c>
      <c r="BF207" s="156">
        <f t="shared" si="45"/>
        <v>0</v>
      </c>
      <c r="BG207" s="156">
        <f t="shared" si="46"/>
        <v>0</v>
      </c>
      <c r="BH207" s="156">
        <f t="shared" si="47"/>
        <v>0</v>
      </c>
      <c r="BI207" s="156">
        <f t="shared" si="48"/>
        <v>0</v>
      </c>
      <c r="BJ207" s="14" t="s">
        <v>133</v>
      </c>
      <c r="BK207" s="156">
        <f t="shared" si="49"/>
        <v>0</v>
      </c>
      <c r="BL207" s="14" t="s">
        <v>132</v>
      </c>
      <c r="BM207" s="155" t="s">
        <v>1302</v>
      </c>
    </row>
    <row r="208" spans="1:65" s="2" customFormat="1" ht="24.15" customHeight="1">
      <c r="A208" s="26"/>
      <c r="B208" s="144"/>
      <c r="C208" s="145" t="s">
        <v>787</v>
      </c>
      <c r="D208" s="145" t="s">
        <v>128</v>
      </c>
      <c r="E208" s="146" t="s">
        <v>1707</v>
      </c>
      <c r="F208" s="147" t="s">
        <v>1708</v>
      </c>
      <c r="G208" s="148" t="s">
        <v>193</v>
      </c>
      <c r="H208" s="149">
        <v>1610.4</v>
      </c>
      <c r="I208" s="149"/>
      <c r="J208" s="149">
        <f t="shared" si="40"/>
        <v>0</v>
      </c>
      <c r="K208" s="150"/>
      <c r="L208" s="27"/>
      <c r="M208" s="151" t="s">
        <v>1</v>
      </c>
      <c r="N208" s="152" t="s">
        <v>35</v>
      </c>
      <c r="O208" s="153">
        <v>0</v>
      </c>
      <c r="P208" s="153">
        <f t="shared" si="41"/>
        <v>0</v>
      </c>
      <c r="Q208" s="153">
        <v>0</v>
      </c>
      <c r="R208" s="153">
        <f t="shared" si="42"/>
        <v>0</v>
      </c>
      <c r="S208" s="153">
        <v>0</v>
      </c>
      <c r="T208" s="154">
        <f t="shared" si="4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132</v>
      </c>
      <c r="AT208" s="155" t="s">
        <v>128</v>
      </c>
      <c r="AU208" s="155" t="s">
        <v>133</v>
      </c>
      <c r="AY208" s="14" t="s">
        <v>125</v>
      </c>
      <c r="BE208" s="156">
        <f t="shared" si="44"/>
        <v>0</v>
      </c>
      <c r="BF208" s="156">
        <f t="shared" si="45"/>
        <v>0</v>
      </c>
      <c r="BG208" s="156">
        <f t="shared" si="46"/>
        <v>0</v>
      </c>
      <c r="BH208" s="156">
        <f t="shared" si="47"/>
        <v>0</v>
      </c>
      <c r="BI208" s="156">
        <f t="shared" si="48"/>
        <v>0</v>
      </c>
      <c r="BJ208" s="14" t="s">
        <v>133</v>
      </c>
      <c r="BK208" s="156">
        <f t="shared" si="49"/>
        <v>0</v>
      </c>
      <c r="BL208" s="14" t="s">
        <v>132</v>
      </c>
      <c r="BM208" s="155" t="s">
        <v>1308</v>
      </c>
    </row>
    <row r="209" spans="1:65" s="2" customFormat="1" ht="24.15" customHeight="1">
      <c r="A209" s="26"/>
      <c r="B209" s="144"/>
      <c r="C209" s="145" t="s">
        <v>791</v>
      </c>
      <c r="D209" s="145" t="s">
        <v>128</v>
      </c>
      <c r="E209" s="146" t="s">
        <v>1709</v>
      </c>
      <c r="F209" s="147" t="s">
        <v>1710</v>
      </c>
      <c r="G209" s="148" t="s">
        <v>217</v>
      </c>
      <c r="H209" s="149">
        <v>28</v>
      </c>
      <c r="I209" s="149"/>
      <c r="J209" s="149">
        <f t="shared" si="40"/>
        <v>0</v>
      </c>
      <c r="K209" s="150"/>
      <c r="L209" s="27"/>
      <c r="M209" s="151" t="s">
        <v>1</v>
      </c>
      <c r="N209" s="152" t="s">
        <v>35</v>
      </c>
      <c r="O209" s="153">
        <v>0</v>
      </c>
      <c r="P209" s="153">
        <f t="shared" si="41"/>
        <v>0</v>
      </c>
      <c r="Q209" s="153">
        <v>0</v>
      </c>
      <c r="R209" s="153">
        <f t="shared" si="42"/>
        <v>0</v>
      </c>
      <c r="S209" s="153">
        <v>0</v>
      </c>
      <c r="T209" s="154">
        <f t="shared" si="4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132</v>
      </c>
      <c r="AT209" s="155" t="s">
        <v>128</v>
      </c>
      <c r="AU209" s="155" t="s">
        <v>133</v>
      </c>
      <c r="AY209" s="14" t="s">
        <v>125</v>
      </c>
      <c r="BE209" s="156">
        <f t="shared" si="44"/>
        <v>0</v>
      </c>
      <c r="BF209" s="156">
        <f t="shared" si="45"/>
        <v>0</v>
      </c>
      <c r="BG209" s="156">
        <f t="shared" si="46"/>
        <v>0</v>
      </c>
      <c r="BH209" s="156">
        <f t="shared" si="47"/>
        <v>0</v>
      </c>
      <c r="BI209" s="156">
        <f t="shared" si="48"/>
        <v>0</v>
      </c>
      <c r="BJ209" s="14" t="s">
        <v>133</v>
      </c>
      <c r="BK209" s="156">
        <f t="shared" si="49"/>
        <v>0</v>
      </c>
      <c r="BL209" s="14" t="s">
        <v>132</v>
      </c>
      <c r="BM209" s="155" t="s">
        <v>1314</v>
      </c>
    </row>
    <row r="210" spans="1:65" s="2" customFormat="1" ht="24.15" customHeight="1">
      <c r="A210" s="26"/>
      <c r="B210" s="144"/>
      <c r="C210" s="145" t="s">
        <v>797</v>
      </c>
      <c r="D210" s="145" t="s">
        <v>128</v>
      </c>
      <c r="E210" s="146" t="s">
        <v>1711</v>
      </c>
      <c r="F210" s="147" t="s">
        <v>1712</v>
      </c>
      <c r="G210" s="148" t="s">
        <v>217</v>
      </c>
      <c r="H210" s="149">
        <v>347</v>
      </c>
      <c r="I210" s="149"/>
      <c r="J210" s="149">
        <f t="shared" si="40"/>
        <v>0</v>
      </c>
      <c r="K210" s="150"/>
      <c r="L210" s="27"/>
      <c r="M210" s="151" t="s">
        <v>1</v>
      </c>
      <c r="N210" s="152" t="s">
        <v>35</v>
      </c>
      <c r="O210" s="153">
        <v>0</v>
      </c>
      <c r="P210" s="153">
        <f t="shared" si="41"/>
        <v>0</v>
      </c>
      <c r="Q210" s="153">
        <v>0</v>
      </c>
      <c r="R210" s="153">
        <f t="shared" si="42"/>
        <v>0</v>
      </c>
      <c r="S210" s="153">
        <v>0</v>
      </c>
      <c r="T210" s="154">
        <f t="shared" si="4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132</v>
      </c>
      <c r="AT210" s="155" t="s">
        <v>128</v>
      </c>
      <c r="AU210" s="155" t="s">
        <v>133</v>
      </c>
      <c r="AY210" s="14" t="s">
        <v>125</v>
      </c>
      <c r="BE210" s="156">
        <f t="shared" si="44"/>
        <v>0</v>
      </c>
      <c r="BF210" s="156">
        <f t="shared" si="45"/>
        <v>0</v>
      </c>
      <c r="BG210" s="156">
        <f t="shared" si="46"/>
        <v>0</v>
      </c>
      <c r="BH210" s="156">
        <f t="shared" si="47"/>
        <v>0</v>
      </c>
      <c r="BI210" s="156">
        <f t="shared" si="48"/>
        <v>0</v>
      </c>
      <c r="BJ210" s="14" t="s">
        <v>133</v>
      </c>
      <c r="BK210" s="156">
        <f t="shared" si="49"/>
        <v>0</v>
      </c>
      <c r="BL210" s="14" t="s">
        <v>132</v>
      </c>
      <c r="BM210" s="155" t="s">
        <v>1320</v>
      </c>
    </row>
    <row r="211" spans="1:65" s="2" customFormat="1" ht="24.15" customHeight="1">
      <c r="A211" s="26"/>
      <c r="B211" s="144"/>
      <c r="C211" s="145" t="s">
        <v>801</v>
      </c>
      <c r="D211" s="145" t="s">
        <v>128</v>
      </c>
      <c r="E211" s="146" t="s">
        <v>1713</v>
      </c>
      <c r="F211" s="147" t="s">
        <v>1714</v>
      </c>
      <c r="G211" s="148" t="s">
        <v>217</v>
      </c>
      <c r="H211" s="149">
        <v>144</v>
      </c>
      <c r="I211" s="149"/>
      <c r="J211" s="149">
        <f t="shared" si="40"/>
        <v>0</v>
      </c>
      <c r="K211" s="150"/>
      <c r="L211" s="27"/>
      <c r="M211" s="151" t="s">
        <v>1</v>
      </c>
      <c r="N211" s="152" t="s">
        <v>35</v>
      </c>
      <c r="O211" s="153">
        <v>0</v>
      </c>
      <c r="P211" s="153">
        <f t="shared" si="41"/>
        <v>0</v>
      </c>
      <c r="Q211" s="153">
        <v>0</v>
      </c>
      <c r="R211" s="153">
        <f t="shared" si="42"/>
        <v>0</v>
      </c>
      <c r="S211" s="153">
        <v>0</v>
      </c>
      <c r="T211" s="154">
        <f t="shared" si="4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132</v>
      </c>
      <c r="AT211" s="155" t="s">
        <v>128</v>
      </c>
      <c r="AU211" s="155" t="s">
        <v>133</v>
      </c>
      <c r="AY211" s="14" t="s">
        <v>125</v>
      </c>
      <c r="BE211" s="156">
        <f t="shared" si="44"/>
        <v>0</v>
      </c>
      <c r="BF211" s="156">
        <f t="shared" si="45"/>
        <v>0</v>
      </c>
      <c r="BG211" s="156">
        <f t="shared" si="46"/>
        <v>0</v>
      </c>
      <c r="BH211" s="156">
        <f t="shared" si="47"/>
        <v>0</v>
      </c>
      <c r="BI211" s="156">
        <f t="shared" si="48"/>
        <v>0</v>
      </c>
      <c r="BJ211" s="14" t="s">
        <v>133</v>
      </c>
      <c r="BK211" s="156">
        <f t="shared" si="49"/>
        <v>0</v>
      </c>
      <c r="BL211" s="14" t="s">
        <v>132</v>
      </c>
      <c r="BM211" s="155" t="s">
        <v>1326</v>
      </c>
    </row>
    <row r="212" spans="1:65" s="2" customFormat="1" ht="24.15" customHeight="1">
      <c r="A212" s="26"/>
      <c r="B212" s="144"/>
      <c r="C212" s="145" t="s">
        <v>805</v>
      </c>
      <c r="D212" s="145" t="s">
        <v>128</v>
      </c>
      <c r="E212" s="146" t="s">
        <v>1715</v>
      </c>
      <c r="F212" s="147" t="s">
        <v>1716</v>
      </c>
      <c r="G212" s="148" t="s">
        <v>217</v>
      </c>
      <c r="H212" s="149">
        <v>1041</v>
      </c>
      <c r="I212" s="149"/>
      <c r="J212" s="149">
        <f t="shared" si="40"/>
        <v>0</v>
      </c>
      <c r="K212" s="150"/>
      <c r="L212" s="27"/>
      <c r="M212" s="151" t="s">
        <v>1</v>
      </c>
      <c r="N212" s="152" t="s">
        <v>35</v>
      </c>
      <c r="O212" s="153">
        <v>0</v>
      </c>
      <c r="P212" s="153">
        <f t="shared" si="41"/>
        <v>0</v>
      </c>
      <c r="Q212" s="153">
        <v>0</v>
      </c>
      <c r="R212" s="153">
        <f t="shared" si="42"/>
        <v>0</v>
      </c>
      <c r="S212" s="153">
        <v>0</v>
      </c>
      <c r="T212" s="154">
        <f t="shared" si="4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132</v>
      </c>
      <c r="AT212" s="155" t="s">
        <v>128</v>
      </c>
      <c r="AU212" s="155" t="s">
        <v>133</v>
      </c>
      <c r="AY212" s="14" t="s">
        <v>125</v>
      </c>
      <c r="BE212" s="156">
        <f t="shared" si="44"/>
        <v>0</v>
      </c>
      <c r="BF212" s="156">
        <f t="shared" si="45"/>
        <v>0</v>
      </c>
      <c r="BG212" s="156">
        <f t="shared" si="46"/>
        <v>0</v>
      </c>
      <c r="BH212" s="156">
        <f t="shared" si="47"/>
        <v>0</v>
      </c>
      <c r="BI212" s="156">
        <f t="shared" si="48"/>
        <v>0</v>
      </c>
      <c r="BJ212" s="14" t="s">
        <v>133</v>
      </c>
      <c r="BK212" s="156">
        <f t="shared" si="49"/>
        <v>0</v>
      </c>
      <c r="BL212" s="14" t="s">
        <v>132</v>
      </c>
      <c r="BM212" s="155" t="s">
        <v>1332</v>
      </c>
    </row>
    <row r="213" spans="1:65" s="2" customFormat="1" ht="24.15" customHeight="1">
      <c r="A213" s="26"/>
      <c r="B213" s="144"/>
      <c r="C213" s="145" t="s">
        <v>809</v>
      </c>
      <c r="D213" s="145" t="s">
        <v>128</v>
      </c>
      <c r="E213" s="146" t="s">
        <v>1717</v>
      </c>
      <c r="F213" s="147" t="s">
        <v>1718</v>
      </c>
      <c r="G213" s="148" t="s">
        <v>193</v>
      </c>
      <c r="H213" s="149">
        <v>29</v>
      </c>
      <c r="I213" s="149"/>
      <c r="J213" s="149">
        <f t="shared" si="40"/>
        <v>0</v>
      </c>
      <c r="K213" s="150"/>
      <c r="L213" s="27"/>
      <c r="M213" s="151" t="s">
        <v>1</v>
      </c>
      <c r="N213" s="152" t="s">
        <v>35</v>
      </c>
      <c r="O213" s="153">
        <v>0</v>
      </c>
      <c r="P213" s="153">
        <f t="shared" si="41"/>
        <v>0</v>
      </c>
      <c r="Q213" s="153">
        <v>0</v>
      </c>
      <c r="R213" s="153">
        <f t="shared" si="42"/>
        <v>0</v>
      </c>
      <c r="S213" s="153">
        <v>0</v>
      </c>
      <c r="T213" s="154">
        <f t="shared" si="4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132</v>
      </c>
      <c r="AT213" s="155" t="s">
        <v>128</v>
      </c>
      <c r="AU213" s="155" t="s">
        <v>133</v>
      </c>
      <c r="AY213" s="14" t="s">
        <v>125</v>
      </c>
      <c r="BE213" s="156">
        <f t="shared" si="44"/>
        <v>0</v>
      </c>
      <c r="BF213" s="156">
        <f t="shared" si="45"/>
        <v>0</v>
      </c>
      <c r="BG213" s="156">
        <f t="shared" si="46"/>
        <v>0</v>
      </c>
      <c r="BH213" s="156">
        <f t="shared" si="47"/>
        <v>0</v>
      </c>
      <c r="BI213" s="156">
        <f t="shared" si="48"/>
        <v>0</v>
      </c>
      <c r="BJ213" s="14" t="s">
        <v>133</v>
      </c>
      <c r="BK213" s="156">
        <f t="shared" si="49"/>
        <v>0</v>
      </c>
      <c r="BL213" s="14" t="s">
        <v>132</v>
      </c>
      <c r="BM213" s="155" t="s">
        <v>1338</v>
      </c>
    </row>
    <row r="214" spans="1:65" s="2" customFormat="1" ht="21.75" customHeight="1">
      <c r="A214" s="26"/>
      <c r="B214" s="144"/>
      <c r="C214" s="145" t="s">
        <v>813</v>
      </c>
      <c r="D214" s="145" t="s">
        <v>128</v>
      </c>
      <c r="E214" s="146" t="s">
        <v>1719</v>
      </c>
      <c r="F214" s="147" t="s">
        <v>1720</v>
      </c>
      <c r="G214" s="148" t="s">
        <v>193</v>
      </c>
      <c r="H214" s="149">
        <v>18</v>
      </c>
      <c r="I214" s="149"/>
      <c r="J214" s="149">
        <f t="shared" si="40"/>
        <v>0</v>
      </c>
      <c r="K214" s="150"/>
      <c r="L214" s="27"/>
      <c r="M214" s="151" t="s">
        <v>1</v>
      </c>
      <c r="N214" s="152" t="s">
        <v>35</v>
      </c>
      <c r="O214" s="153">
        <v>0</v>
      </c>
      <c r="P214" s="153">
        <f t="shared" si="41"/>
        <v>0</v>
      </c>
      <c r="Q214" s="153">
        <v>0</v>
      </c>
      <c r="R214" s="153">
        <f t="shared" si="42"/>
        <v>0</v>
      </c>
      <c r="S214" s="153">
        <v>0</v>
      </c>
      <c r="T214" s="154">
        <f t="shared" si="4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132</v>
      </c>
      <c r="AT214" s="155" t="s">
        <v>128</v>
      </c>
      <c r="AU214" s="155" t="s">
        <v>133</v>
      </c>
      <c r="AY214" s="14" t="s">
        <v>125</v>
      </c>
      <c r="BE214" s="156">
        <f t="shared" si="44"/>
        <v>0</v>
      </c>
      <c r="BF214" s="156">
        <f t="shared" si="45"/>
        <v>0</v>
      </c>
      <c r="BG214" s="156">
        <f t="shared" si="46"/>
        <v>0</v>
      </c>
      <c r="BH214" s="156">
        <f t="shared" si="47"/>
        <v>0</v>
      </c>
      <c r="BI214" s="156">
        <f t="shared" si="48"/>
        <v>0</v>
      </c>
      <c r="BJ214" s="14" t="s">
        <v>133</v>
      </c>
      <c r="BK214" s="156">
        <f t="shared" si="49"/>
        <v>0</v>
      </c>
      <c r="BL214" s="14" t="s">
        <v>132</v>
      </c>
      <c r="BM214" s="155" t="s">
        <v>1344</v>
      </c>
    </row>
    <row r="215" spans="1:65" s="2" customFormat="1" ht="21.75" customHeight="1">
      <c r="A215" s="26"/>
      <c r="B215" s="144"/>
      <c r="C215" s="145" t="s">
        <v>817</v>
      </c>
      <c r="D215" s="145" t="s">
        <v>128</v>
      </c>
      <c r="E215" s="146" t="s">
        <v>1721</v>
      </c>
      <c r="F215" s="147" t="s">
        <v>1722</v>
      </c>
      <c r="G215" s="148" t="s">
        <v>193</v>
      </c>
      <c r="H215" s="149">
        <v>40</v>
      </c>
      <c r="I215" s="149"/>
      <c r="J215" s="149">
        <f t="shared" si="40"/>
        <v>0</v>
      </c>
      <c r="K215" s="150"/>
      <c r="L215" s="27"/>
      <c r="M215" s="151" t="s">
        <v>1</v>
      </c>
      <c r="N215" s="152" t="s">
        <v>35</v>
      </c>
      <c r="O215" s="153">
        <v>0</v>
      </c>
      <c r="P215" s="153">
        <f t="shared" si="41"/>
        <v>0</v>
      </c>
      <c r="Q215" s="153">
        <v>0</v>
      </c>
      <c r="R215" s="153">
        <f t="shared" si="42"/>
        <v>0</v>
      </c>
      <c r="S215" s="153">
        <v>0</v>
      </c>
      <c r="T215" s="154">
        <f t="shared" si="4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132</v>
      </c>
      <c r="AT215" s="155" t="s">
        <v>128</v>
      </c>
      <c r="AU215" s="155" t="s">
        <v>133</v>
      </c>
      <c r="AY215" s="14" t="s">
        <v>125</v>
      </c>
      <c r="BE215" s="156">
        <f t="shared" si="44"/>
        <v>0</v>
      </c>
      <c r="BF215" s="156">
        <f t="shared" si="45"/>
        <v>0</v>
      </c>
      <c r="BG215" s="156">
        <f t="shared" si="46"/>
        <v>0</v>
      </c>
      <c r="BH215" s="156">
        <f t="shared" si="47"/>
        <v>0</v>
      </c>
      <c r="BI215" s="156">
        <f t="shared" si="48"/>
        <v>0</v>
      </c>
      <c r="BJ215" s="14" t="s">
        <v>133</v>
      </c>
      <c r="BK215" s="156">
        <f t="shared" si="49"/>
        <v>0</v>
      </c>
      <c r="BL215" s="14" t="s">
        <v>132</v>
      </c>
      <c r="BM215" s="155" t="s">
        <v>1215</v>
      </c>
    </row>
    <row r="216" spans="1:65" s="2" customFormat="1" ht="33" customHeight="1">
      <c r="A216" s="26"/>
      <c r="B216" s="144"/>
      <c r="C216" s="161" t="s">
        <v>821</v>
      </c>
      <c r="D216" s="161" t="s">
        <v>311</v>
      </c>
      <c r="E216" s="162" t="s">
        <v>1723</v>
      </c>
      <c r="F216" s="163" t="s">
        <v>1724</v>
      </c>
      <c r="G216" s="164" t="s">
        <v>217</v>
      </c>
      <c r="H216" s="165">
        <v>48</v>
      </c>
      <c r="I216" s="165"/>
      <c r="J216" s="165">
        <f t="shared" si="40"/>
        <v>0</v>
      </c>
      <c r="K216" s="166"/>
      <c r="L216" s="167"/>
      <c r="M216" s="168" t="s">
        <v>1</v>
      </c>
      <c r="N216" s="169" t="s">
        <v>35</v>
      </c>
      <c r="O216" s="153">
        <v>0</v>
      </c>
      <c r="P216" s="153">
        <f t="shared" si="41"/>
        <v>0</v>
      </c>
      <c r="Q216" s="153">
        <v>0</v>
      </c>
      <c r="R216" s="153">
        <f t="shared" si="42"/>
        <v>0</v>
      </c>
      <c r="S216" s="153">
        <v>0</v>
      </c>
      <c r="T216" s="154">
        <f t="shared" si="4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153</v>
      </c>
      <c r="AT216" s="155" t="s">
        <v>311</v>
      </c>
      <c r="AU216" s="155" t="s">
        <v>133</v>
      </c>
      <c r="AY216" s="14" t="s">
        <v>125</v>
      </c>
      <c r="BE216" s="156">
        <f t="shared" si="44"/>
        <v>0</v>
      </c>
      <c r="BF216" s="156">
        <f t="shared" si="45"/>
        <v>0</v>
      </c>
      <c r="BG216" s="156">
        <f t="shared" si="46"/>
        <v>0</v>
      </c>
      <c r="BH216" s="156">
        <f t="shared" si="47"/>
        <v>0</v>
      </c>
      <c r="BI216" s="156">
        <f t="shared" si="48"/>
        <v>0</v>
      </c>
      <c r="BJ216" s="14" t="s">
        <v>133</v>
      </c>
      <c r="BK216" s="156">
        <f t="shared" si="49"/>
        <v>0</v>
      </c>
      <c r="BL216" s="14" t="s">
        <v>132</v>
      </c>
      <c r="BM216" s="155" t="s">
        <v>1217</v>
      </c>
    </row>
    <row r="217" spans="1:65" s="2" customFormat="1" ht="27.6" customHeight="1">
      <c r="A217" s="26"/>
      <c r="B217" s="144"/>
      <c r="C217" s="161" t="s">
        <v>825</v>
      </c>
      <c r="D217" s="161" t="s">
        <v>311</v>
      </c>
      <c r="E217" s="162" t="s">
        <v>1725</v>
      </c>
      <c r="F217" s="163" t="s">
        <v>1726</v>
      </c>
      <c r="G217" s="164" t="s">
        <v>217</v>
      </c>
      <c r="H217" s="165">
        <v>7</v>
      </c>
      <c r="I217" s="165"/>
      <c r="J217" s="165">
        <f t="shared" si="40"/>
        <v>0</v>
      </c>
      <c r="K217" s="166"/>
      <c r="L217" s="167"/>
      <c r="M217" s="168" t="s">
        <v>1</v>
      </c>
      <c r="N217" s="169" t="s">
        <v>35</v>
      </c>
      <c r="O217" s="153">
        <v>0</v>
      </c>
      <c r="P217" s="153">
        <f t="shared" si="41"/>
        <v>0</v>
      </c>
      <c r="Q217" s="153">
        <v>0</v>
      </c>
      <c r="R217" s="153">
        <f t="shared" si="42"/>
        <v>0</v>
      </c>
      <c r="S217" s="153">
        <v>0</v>
      </c>
      <c r="T217" s="154">
        <f t="shared" si="4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153</v>
      </c>
      <c r="AT217" s="155" t="s">
        <v>311</v>
      </c>
      <c r="AU217" s="155" t="s">
        <v>133</v>
      </c>
      <c r="AY217" s="14" t="s">
        <v>125</v>
      </c>
      <c r="BE217" s="156">
        <f t="shared" si="44"/>
        <v>0</v>
      </c>
      <c r="BF217" s="156">
        <f t="shared" si="45"/>
        <v>0</v>
      </c>
      <c r="BG217" s="156">
        <f t="shared" si="46"/>
        <v>0</v>
      </c>
      <c r="BH217" s="156">
        <f t="shared" si="47"/>
        <v>0</v>
      </c>
      <c r="BI217" s="156">
        <f t="shared" si="48"/>
        <v>0</v>
      </c>
      <c r="BJ217" s="14" t="s">
        <v>133</v>
      </c>
      <c r="BK217" s="156">
        <f t="shared" si="49"/>
        <v>0</v>
      </c>
      <c r="BL217" s="14" t="s">
        <v>132</v>
      </c>
      <c r="BM217" s="155" t="s">
        <v>1220</v>
      </c>
    </row>
    <row r="218" spans="1:65" s="2" customFormat="1" ht="28.2" customHeight="1">
      <c r="A218" s="26"/>
      <c r="B218" s="144"/>
      <c r="C218" s="161" t="s">
        <v>829</v>
      </c>
      <c r="D218" s="161" t="s">
        <v>311</v>
      </c>
      <c r="E218" s="162" t="s">
        <v>1727</v>
      </c>
      <c r="F218" s="163" t="s">
        <v>1728</v>
      </c>
      <c r="G218" s="164" t="s">
        <v>217</v>
      </c>
      <c r="H218" s="165">
        <v>5</v>
      </c>
      <c r="I218" s="165"/>
      <c r="J218" s="165">
        <f t="shared" si="40"/>
        <v>0</v>
      </c>
      <c r="K218" s="166"/>
      <c r="L218" s="167"/>
      <c r="M218" s="168" t="s">
        <v>1</v>
      </c>
      <c r="N218" s="169" t="s">
        <v>35</v>
      </c>
      <c r="O218" s="153">
        <v>0</v>
      </c>
      <c r="P218" s="153">
        <f t="shared" si="41"/>
        <v>0</v>
      </c>
      <c r="Q218" s="153">
        <v>0</v>
      </c>
      <c r="R218" s="153">
        <f t="shared" si="42"/>
        <v>0</v>
      </c>
      <c r="S218" s="153">
        <v>0</v>
      </c>
      <c r="T218" s="154">
        <f t="shared" si="4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153</v>
      </c>
      <c r="AT218" s="155" t="s">
        <v>311</v>
      </c>
      <c r="AU218" s="155" t="s">
        <v>133</v>
      </c>
      <c r="AY218" s="14" t="s">
        <v>125</v>
      </c>
      <c r="BE218" s="156">
        <f t="shared" si="44"/>
        <v>0</v>
      </c>
      <c r="BF218" s="156">
        <f t="shared" si="45"/>
        <v>0</v>
      </c>
      <c r="BG218" s="156">
        <f t="shared" si="46"/>
        <v>0</v>
      </c>
      <c r="BH218" s="156">
        <f t="shared" si="47"/>
        <v>0</v>
      </c>
      <c r="BI218" s="156">
        <f t="shared" si="48"/>
        <v>0</v>
      </c>
      <c r="BJ218" s="14" t="s">
        <v>133</v>
      </c>
      <c r="BK218" s="156">
        <f t="shared" si="49"/>
        <v>0</v>
      </c>
      <c r="BL218" s="14" t="s">
        <v>132</v>
      </c>
      <c r="BM218" s="155" t="s">
        <v>1222</v>
      </c>
    </row>
    <row r="219" spans="1:65" s="2" customFormat="1" ht="16.5" customHeight="1">
      <c r="A219" s="26"/>
      <c r="B219" s="144"/>
      <c r="C219" s="161" t="s">
        <v>833</v>
      </c>
      <c r="D219" s="161" t="s">
        <v>311</v>
      </c>
      <c r="E219" s="162" t="s">
        <v>1729</v>
      </c>
      <c r="F219" s="163" t="s">
        <v>1730</v>
      </c>
      <c r="G219" s="164" t="s">
        <v>217</v>
      </c>
      <c r="H219" s="165">
        <v>155</v>
      </c>
      <c r="I219" s="165"/>
      <c r="J219" s="165">
        <f t="shared" si="40"/>
        <v>0</v>
      </c>
      <c r="K219" s="166"/>
      <c r="L219" s="167"/>
      <c r="M219" s="168" t="s">
        <v>1</v>
      </c>
      <c r="N219" s="169" t="s">
        <v>35</v>
      </c>
      <c r="O219" s="153">
        <v>0</v>
      </c>
      <c r="P219" s="153">
        <f t="shared" si="41"/>
        <v>0</v>
      </c>
      <c r="Q219" s="153">
        <v>0</v>
      </c>
      <c r="R219" s="153">
        <f t="shared" si="42"/>
        <v>0</v>
      </c>
      <c r="S219" s="153">
        <v>0</v>
      </c>
      <c r="T219" s="154">
        <f t="shared" si="4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153</v>
      </c>
      <c r="AT219" s="155" t="s">
        <v>311</v>
      </c>
      <c r="AU219" s="155" t="s">
        <v>133</v>
      </c>
      <c r="AY219" s="14" t="s">
        <v>125</v>
      </c>
      <c r="BE219" s="156">
        <f t="shared" si="44"/>
        <v>0</v>
      </c>
      <c r="BF219" s="156">
        <f t="shared" si="45"/>
        <v>0</v>
      </c>
      <c r="BG219" s="156">
        <f t="shared" si="46"/>
        <v>0</v>
      </c>
      <c r="BH219" s="156">
        <f t="shared" si="47"/>
        <v>0</v>
      </c>
      <c r="BI219" s="156">
        <f t="shared" si="48"/>
        <v>0</v>
      </c>
      <c r="BJ219" s="14" t="s">
        <v>133</v>
      </c>
      <c r="BK219" s="156">
        <f t="shared" si="49"/>
        <v>0</v>
      </c>
      <c r="BL219" s="14" t="s">
        <v>132</v>
      </c>
      <c r="BM219" s="155" t="s">
        <v>1370</v>
      </c>
    </row>
    <row r="220" spans="1:65" s="2" customFormat="1" ht="24.15" customHeight="1">
      <c r="A220" s="26"/>
      <c r="B220" s="144"/>
      <c r="C220" s="145" t="s">
        <v>837</v>
      </c>
      <c r="D220" s="145" t="s">
        <v>128</v>
      </c>
      <c r="E220" s="146" t="s">
        <v>1731</v>
      </c>
      <c r="F220" s="147" t="s">
        <v>1732</v>
      </c>
      <c r="G220" s="148" t="s">
        <v>217</v>
      </c>
      <c r="H220" s="149">
        <v>60</v>
      </c>
      <c r="I220" s="149"/>
      <c r="J220" s="149">
        <f t="shared" si="40"/>
        <v>0</v>
      </c>
      <c r="K220" s="150"/>
      <c r="L220" s="27"/>
      <c r="M220" s="151" t="s">
        <v>1</v>
      </c>
      <c r="N220" s="152" t="s">
        <v>35</v>
      </c>
      <c r="O220" s="153">
        <v>0</v>
      </c>
      <c r="P220" s="153">
        <f t="shared" si="41"/>
        <v>0</v>
      </c>
      <c r="Q220" s="153">
        <v>0</v>
      </c>
      <c r="R220" s="153">
        <f t="shared" si="42"/>
        <v>0</v>
      </c>
      <c r="S220" s="153">
        <v>0</v>
      </c>
      <c r="T220" s="154">
        <f t="shared" si="4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132</v>
      </c>
      <c r="AT220" s="155" t="s">
        <v>128</v>
      </c>
      <c r="AU220" s="155" t="s">
        <v>133</v>
      </c>
      <c r="AY220" s="14" t="s">
        <v>125</v>
      </c>
      <c r="BE220" s="156">
        <f t="shared" si="44"/>
        <v>0</v>
      </c>
      <c r="BF220" s="156">
        <f t="shared" si="45"/>
        <v>0</v>
      </c>
      <c r="BG220" s="156">
        <f t="shared" si="46"/>
        <v>0</v>
      </c>
      <c r="BH220" s="156">
        <f t="shared" si="47"/>
        <v>0</v>
      </c>
      <c r="BI220" s="156">
        <f t="shared" si="48"/>
        <v>0</v>
      </c>
      <c r="BJ220" s="14" t="s">
        <v>133</v>
      </c>
      <c r="BK220" s="156">
        <f t="shared" si="49"/>
        <v>0</v>
      </c>
      <c r="BL220" s="14" t="s">
        <v>132</v>
      </c>
      <c r="BM220" s="155" t="s">
        <v>1376</v>
      </c>
    </row>
    <row r="221" spans="1:65" s="2" customFormat="1" ht="25.2" customHeight="1">
      <c r="A221" s="26"/>
      <c r="B221" s="144"/>
      <c r="C221" s="145" t="s">
        <v>841</v>
      </c>
      <c r="D221" s="145" t="s">
        <v>128</v>
      </c>
      <c r="E221" s="146" t="s">
        <v>1733</v>
      </c>
      <c r="F221" s="147" t="s">
        <v>1734</v>
      </c>
      <c r="G221" s="148" t="s">
        <v>217</v>
      </c>
      <c r="H221" s="149">
        <v>155</v>
      </c>
      <c r="I221" s="149"/>
      <c r="J221" s="149">
        <f t="shared" si="40"/>
        <v>0</v>
      </c>
      <c r="K221" s="150"/>
      <c r="L221" s="27"/>
      <c r="M221" s="151" t="s">
        <v>1</v>
      </c>
      <c r="N221" s="152" t="s">
        <v>35</v>
      </c>
      <c r="O221" s="153">
        <v>0</v>
      </c>
      <c r="P221" s="153">
        <f t="shared" si="41"/>
        <v>0</v>
      </c>
      <c r="Q221" s="153">
        <v>0</v>
      </c>
      <c r="R221" s="153">
        <f t="shared" si="42"/>
        <v>0</v>
      </c>
      <c r="S221" s="153">
        <v>0</v>
      </c>
      <c r="T221" s="154">
        <f t="shared" si="4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132</v>
      </c>
      <c r="AT221" s="155" t="s">
        <v>128</v>
      </c>
      <c r="AU221" s="155" t="s">
        <v>133</v>
      </c>
      <c r="AY221" s="14" t="s">
        <v>125</v>
      </c>
      <c r="BE221" s="156">
        <f t="shared" si="44"/>
        <v>0</v>
      </c>
      <c r="BF221" s="156">
        <f t="shared" si="45"/>
        <v>0</v>
      </c>
      <c r="BG221" s="156">
        <f t="shared" si="46"/>
        <v>0</v>
      </c>
      <c r="BH221" s="156">
        <f t="shared" si="47"/>
        <v>0</v>
      </c>
      <c r="BI221" s="156">
        <f t="shared" si="48"/>
        <v>0</v>
      </c>
      <c r="BJ221" s="14" t="s">
        <v>133</v>
      </c>
      <c r="BK221" s="156">
        <f t="shared" si="49"/>
        <v>0</v>
      </c>
      <c r="BL221" s="14" t="s">
        <v>132</v>
      </c>
      <c r="BM221" s="155" t="s">
        <v>1384</v>
      </c>
    </row>
    <row r="222" spans="1:65" s="2" customFormat="1" ht="33.6" customHeight="1">
      <c r="A222" s="26"/>
      <c r="B222" s="144"/>
      <c r="C222" s="161" t="s">
        <v>845</v>
      </c>
      <c r="D222" s="161" t="s">
        <v>311</v>
      </c>
      <c r="E222" s="162" t="s">
        <v>1735</v>
      </c>
      <c r="F222" s="163" t="s">
        <v>1958</v>
      </c>
      <c r="G222" s="164" t="s">
        <v>217</v>
      </c>
      <c r="H222" s="165">
        <v>38</v>
      </c>
      <c r="I222" s="165"/>
      <c r="J222" s="165">
        <f t="shared" si="40"/>
        <v>0</v>
      </c>
      <c r="K222" s="166"/>
      <c r="L222" s="167"/>
      <c r="M222" s="168" t="s">
        <v>1</v>
      </c>
      <c r="N222" s="169" t="s">
        <v>35</v>
      </c>
      <c r="O222" s="153">
        <v>0</v>
      </c>
      <c r="P222" s="153">
        <f t="shared" si="41"/>
        <v>0</v>
      </c>
      <c r="Q222" s="153">
        <v>0</v>
      </c>
      <c r="R222" s="153">
        <f t="shared" si="42"/>
        <v>0</v>
      </c>
      <c r="S222" s="153">
        <v>0</v>
      </c>
      <c r="T222" s="154">
        <f t="shared" si="4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5" t="s">
        <v>153</v>
      </c>
      <c r="AT222" s="155" t="s">
        <v>311</v>
      </c>
      <c r="AU222" s="155" t="s">
        <v>133</v>
      </c>
      <c r="AY222" s="14" t="s">
        <v>125</v>
      </c>
      <c r="BE222" s="156">
        <f t="shared" si="44"/>
        <v>0</v>
      </c>
      <c r="BF222" s="156">
        <f t="shared" si="45"/>
        <v>0</v>
      </c>
      <c r="BG222" s="156">
        <f t="shared" si="46"/>
        <v>0</v>
      </c>
      <c r="BH222" s="156">
        <f t="shared" si="47"/>
        <v>0</v>
      </c>
      <c r="BI222" s="156">
        <f t="shared" si="48"/>
        <v>0</v>
      </c>
      <c r="BJ222" s="14" t="s">
        <v>133</v>
      </c>
      <c r="BK222" s="156">
        <f t="shared" si="49"/>
        <v>0</v>
      </c>
      <c r="BL222" s="14" t="s">
        <v>132</v>
      </c>
      <c r="BM222" s="155" t="s">
        <v>1386</v>
      </c>
    </row>
    <row r="223" spans="1:65" s="2" customFormat="1" ht="24.15" customHeight="1">
      <c r="A223" s="26"/>
      <c r="B223" s="144"/>
      <c r="C223" s="145" t="s">
        <v>851</v>
      </c>
      <c r="D223" s="145" t="s">
        <v>128</v>
      </c>
      <c r="E223" s="146" t="s">
        <v>1736</v>
      </c>
      <c r="F223" s="147" t="s">
        <v>1737</v>
      </c>
      <c r="G223" s="148" t="s">
        <v>217</v>
      </c>
      <c r="H223" s="149">
        <v>38</v>
      </c>
      <c r="I223" s="149"/>
      <c r="J223" s="149">
        <f t="shared" si="40"/>
        <v>0</v>
      </c>
      <c r="K223" s="150"/>
      <c r="L223" s="27"/>
      <c r="M223" s="151" t="s">
        <v>1</v>
      </c>
      <c r="N223" s="152" t="s">
        <v>35</v>
      </c>
      <c r="O223" s="153">
        <v>0</v>
      </c>
      <c r="P223" s="153">
        <f t="shared" si="41"/>
        <v>0</v>
      </c>
      <c r="Q223" s="153">
        <v>0</v>
      </c>
      <c r="R223" s="153">
        <f t="shared" si="42"/>
        <v>0</v>
      </c>
      <c r="S223" s="153">
        <v>0</v>
      </c>
      <c r="T223" s="154">
        <f t="shared" si="4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132</v>
      </c>
      <c r="AT223" s="155" t="s">
        <v>128</v>
      </c>
      <c r="AU223" s="155" t="s">
        <v>133</v>
      </c>
      <c r="AY223" s="14" t="s">
        <v>125</v>
      </c>
      <c r="BE223" s="156">
        <f t="shared" si="44"/>
        <v>0</v>
      </c>
      <c r="BF223" s="156">
        <f t="shared" si="45"/>
        <v>0</v>
      </c>
      <c r="BG223" s="156">
        <f t="shared" si="46"/>
        <v>0</v>
      </c>
      <c r="BH223" s="156">
        <f t="shared" si="47"/>
        <v>0</v>
      </c>
      <c r="BI223" s="156">
        <f t="shared" si="48"/>
        <v>0</v>
      </c>
      <c r="BJ223" s="14" t="s">
        <v>133</v>
      </c>
      <c r="BK223" s="156">
        <f t="shared" si="49"/>
        <v>0</v>
      </c>
      <c r="BL223" s="14" t="s">
        <v>132</v>
      </c>
      <c r="BM223" s="155" t="s">
        <v>1390</v>
      </c>
    </row>
    <row r="224" spans="1:65" s="2" customFormat="1" ht="16.5" customHeight="1">
      <c r="A224" s="26"/>
      <c r="B224" s="144"/>
      <c r="C224" s="161" t="s">
        <v>855</v>
      </c>
      <c r="D224" s="161" t="s">
        <v>311</v>
      </c>
      <c r="E224" s="162" t="s">
        <v>1738</v>
      </c>
      <c r="F224" s="163" t="s">
        <v>1739</v>
      </c>
      <c r="G224" s="164" t="s">
        <v>217</v>
      </c>
      <c r="H224" s="165">
        <v>66</v>
      </c>
      <c r="I224" s="165"/>
      <c r="J224" s="165">
        <f t="shared" si="40"/>
        <v>0</v>
      </c>
      <c r="K224" s="166"/>
      <c r="L224" s="167"/>
      <c r="M224" s="168" t="s">
        <v>1</v>
      </c>
      <c r="N224" s="169" t="s">
        <v>35</v>
      </c>
      <c r="O224" s="153">
        <v>0</v>
      </c>
      <c r="P224" s="153">
        <f t="shared" si="41"/>
        <v>0</v>
      </c>
      <c r="Q224" s="153">
        <v>0</v>
      </c>
      <c r="R224" s="153">
        <f t="shared" si="42"/>
        <v>0</v>
      </c>
      <c r="S224" s="153">
        <v>0</v>
      </c>
      <c r="T224" s="154">
        <f t="shared" si="4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153</v>
      </c>
      <c r="AT224" s="155" t="s">
        <v>311</v>
      </c>
      <c r="AU224" s="155" t="s">
        <v>133</v>
      </c>
      <c r="AY224" s="14" t="s">
        <v>125</v>
      </c>
      <c r="BE224" s="156">
        <f t="shared" si="44"/>
        <v>0</v>
      </c>
      <c r="BF224" s="156">
        <f t="shared" si="45"/>
        <v>0</v>
      </c>
      <c r="BG224" s="156">
        <f t="shared" si="46"/>
        <v>0</v>
      </c>
      <c r="BH224" s="156">
        <f t="shared" si="47"/>
        <v>0</v>
      </c>
      <c r="BI224" s="156">
        <f t="shared" si="48"/>
        <v>0</v>
      </c>
      <c r="BJ224" s="14" t="s">
        <v>133</v>
      </c>
      <c r="BK224" s="156">
        <f t="shared" si="49"/>
        <v>0</v>
      </c>
      <c r="BL224" s="14" t="s">
        <v>132</v>
      </c>
      <c r="BM224" s="155" t="s">
        <v>1392</v>
      </c>
    </row>
    <row r="225" spans="1:65" s="2" customFormat="1" ht="24.15" customHeight="1">
      <c r="A225" s="26"/>
      <c r="B225" s="144"/>
      <c r="C225" s="145" t="s">
        <v>861</v>
      </c>
      <c r="D225" s="145" t="s">
        <v>128</v>
      </c>
      <c r="E225" s="146" t="s">
        <v>1740</v>
      </c>
      <c r="F225" s="147" t="s">
        <v>1741</v>
      </c>
      <c r="G225" s="148" t="s">
        <v>217</v>
      </c>
      <c r="H225" s="149">
        <v>66</v>
      </c>
      <c r="I225" s="149"/>
      <c r="J225" s="149">
        <f t="shared" si="40"/>
        <v>0</v>
      </c>
      <c r="K225" s="150"/>
      <c r="L225" s="27"/>
      <c r="M225" s="151" t="s">
        <v>1</v>
      </c>
      <c r="N225" s="152" t="s">
        <v>35</v>
      </c>
      <c r="O225" s="153">
        <v>0</v>
      </c>
      <c r="P225" s="153">
        <f t="shared" si="41"/>
        <v>0</v>
      </c>
      <c r="Q225" s="153">
        <v>0</v>
      </c>
      <c r="R225" s="153">
        <f t="shared" si="42"/>
        <v>0</v>
      </c>
      <c r="S225" s="153">
        <v>0</v>
      </c>
      <c r="T225" s="154">
        <f t="shared" si="4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132</v>
      </c>
      <c r="AT225" s="155" t="s">
        <v>128</v>
      </c>
      <c r="AU225" s="155" t="s">
        <v>133</v>
      </c>
      <c r="AY225" s="14" t="s">
        <v>125</v>
      </c>
      <c r="BE225" s="156">
        <f t="shared" si="44"/>
        <v>0</v>
      </c>
      <c r="BF225" s="156">
        <f t="shared" si="45"/>
        <v>0</v>
      </c>
      <c r="BG225" s="156">
        <f t="shared" si="46"/>
        <v>0</v>
      </c>
      <c r="BH225" s="156">
        <f t="shared" si="47"/>
        <v>0</v>
      </c>
      <c r="BI225" s="156">
        <f t="shared" si="48"/>
        <v>0</v>
      </c>
      <c r="BJ225" s="14" t="s">
        <v>133</v>
      </c>
      <c r="BK225" s="156">
        <f t="shared" si="49"/>
        <v>0</v>
      </c>
      <c r="BL225" s="14" t="s">
        <v>132</v>
      </c>
      <c r="BM225" s="155" t="s">
        <v>1396</v>
      </c>
    </row>
    <row r="226" spans="1:65" s="2" customFormat="1" ht="45" customHeight="1">
      <c r="A226" s="26"/>
      <c r="B226" s="144"/>
      <c r="C226" s="161" t="s">
        <v>867</v>
      </c>
      <c r="D226" s="161" t="s">
        <v>311</v>
      </c>
      <c r="E226" s="162" t="s">
        <v>1742</v>
      </c>
      <c r="F226" s="163" t="s">
        <v>1959</v>
      </c>
      <c r="G226" s="164" t="s">
        <v>217</v>
      </c>
      <c r="H226" s="165">
        <v>40</v>
      </c>
      <c r="I226" s="165"/>
      <c r="J226" s="165">
        <f t="shared" si="40"/>
        <v>0</v>
      </c>
      <c r="K226" s="166"/>
      <c r="L226" s="167"/>
      <c r="M226" s="168" t="s">
        <v>1</v>
      </c>
      <c r="N226" s="169" t="s">
        <v>35</v>
      </c>
      <c r="O226" s="153">
        <v>0</v>
      </c>
      <c r="P226" s="153">
        <f t="shared" si="41"/>
        <v>0</v>
      </c>
      <c r="Q226" s="153">
        <v>0</v>
      </c>
      <c r="R226" s="153">
        <f t="shared" si="42"/>
        <v>0</v>
      </c>
      <c r="S226" s="153">
        <v>0</v>
      </c>
      <c r="T226" s="154">
        <f t="shared" si="4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153</v>
      </c>
      <c r="AT226" s="155" t="s">
        <v>311</v>
      </c>
      <c r="AU226" s="155" t="s">
        <v>133</v>
      </c>
      <c r="AY226" s="14" t="s">
        <v>125</v>
      </c>
      <c r="BE226" s="156">
        <f t="shared" si="44"/>
        <v>0</v>
      </c>
      <c r="BF226" s="156">
        <f t="shared" si="45"/>
        <v>0</v>
      </c>
      <c r="BG226" s="156">
        <f t="shared" si="46"/>
        <v>0</v>
      </c>
      <c r="BH226" s="156">
        <f t="shared" si="47"/>
        <v>0</v>
      </c>
      <c r="BI226" s="156">
        <f t="shared" si="48"/>
        <v>0</v>
      </c>
      <c r="BJ226" s="14" t="s">
        <v>133</v>
      </c>
      <c r="BK226" s="156">
        <f t="shared" si="49"/>
        <v>0</v>
      </c>
      <c r="BL226" s="14" t="s">
        <v>132</v>
      </c>
      <c r="BM226" s="155" t="s">
        <v>1398</v>
      </c>
    </row>
    <row r="227" spans="1:65" s="2" customFormat="1" ht="39.6" customHeight="1">
      <c r="A227" s="26"/>
      <c r="B227" s="144"/>
      <c r="C227" s="161" t="s">
        <v>871</v>
      </c>
      <c r="D227" s="161" t="s">
        <v>311</v>
      </c>
      <c r="E227" s="162" t="s">
        <v>1743</v>
      </c>
      <c r="F227" s="163" t="s">
        <v>1960</v>
      </c>
      <c r="G227" s="164" t="s">
        <v>217</v>
      </c>
      <c r="H227" s="165">
        <v>2</v>
      </c>
      <c r="I227" s="165"/>
      <c r="J227" s="165">
        <f t="shared" si="40"/>
        <v>0</v>
      </c>
      <c r="K227" s="166"/>
      <c r="L227" s="167"/>
      <c r="M227" s="168" t="s">
        <v>1</v>
      </c>
      <c r="N227" s="169" t="s">
        <v>35</v>
      </c>
      <c r="O227" s="153">
        <v>0</v>
      </c>
      <c r="P227" s="153">
        <f t="shared" si="41"/>
        <v>0</v>
      </c>
      <c r="Q227" s="153">
        <v>0</v>
      </c>
      <c r="R227" s="153">
        <f t="shared" si="42"/>
        <v>0</v>
      </c>
      <c r="S227" s="153">
        <v>0</v>
      </c>
      <c r="T227" s="154">
        <f t="shared" si="4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5" t="s">
        <v>153</v>
      </c>
      <c r="AT227" s="155" t="s">
        <v>311</v>
      </c>
      <c r="AU227" s="155" t="s">
        <v>133</v>
      </c>
      <c r="AY227" s="14" t="s">
        <v>125</v>
      </c>
      <c r="BE227" s="156">
        <f t="shared" si="44"/>
        <v>0</v>
      </c>
      <c r="BF227" s="156">
        <f t="shared" si="45"/>
        <v>0</v>
      </c>
      <c r="BG227" s="156">
        <f t="shared" si="46"/>
        <v>0</v>
      </c>
      <c r="BH227" s="156">
        <f t="shared" si="47"/>
        <v>0</v>
      </c>
      <c r="BI227" s="156">
        <f t="shared" si="48"/>
        <v>0</v>
      </c>
      <c r="BJ227" s="14" t="s">
        <v>133</v>
      </c>
      <c r="BK227" s="156">
        <f t="shared" si="49"/>
        <v>0</v>
      </c>
      <c r="BL227" s="14" t="s">
        <v>132</v>
      </c>
      <c r="BM227" s="155" t="s">
        <v>1402</v>
      </c>
    </row>
    <row r="228" spans="1:65" s="2" customFormat="1" ht="40.799999999999997" customHeight="1">
      <c r="A228" s="26"/>
      <c r="B228" s="144"/>
      <c r="C228" s="161" t="s">
        <v>875</v>
      </c>
      <c r="D228" s="161" t="s">
        <v>311</v>
      </c>
      <c r="E228" s="162" t="s">
        <v>1744</v>
      </c>
      <c r="F228" s="163" t="s">
        <v>1961</v>
      </c>
      <c r="G228" s="164" t="s">
        <v>217</v>
      </c>
      <c r="H228" s="165">
        <v>83</v>
      </c>
      <c r="I228" s="165"/>
      <c r="J228" s="165">
        <f t="shared" ref="J228:J235" si="50">ROUND(I228*H228,2)</f>
        <v>0</v>
      </c>
      <c r="K228" s="166"/>
      <c r="L228" s="167"/>
      <c r="M228" s="168" t="s">
        <v>1</v>
      </c>
      <c r="N228" s="169" t="s">
        <v>35</v>
      </c>
      <c r="O228" s="153">
        <v>0</v>
      </c>
      <c r="P228" s="153">
        <f t="shared" ref="P228:P235" si="51">O228*H228</f>
        <v>0</v>
      </c>
      <c r="Q228" s="153">
        <v>0</v>
      </c>
      <c r="R228" s="153">
        <f t="shared" ref="R228:R235" si="52">Q228*H228</f>
        <v>0</v>
      </c>
      <c r="S228" s="153">
        <v>0</v>
      </c>
      <c r="T228" s="154">
        <f t="shared" ref="T228:T235" si="53">S228*H228</f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5" t="s">
        <v>153</v>
      </c>
      <c r="AT228" s="155" t="s">
        <v>311</v>
      </c>
      <c r="AU228" s="155" t="s">
        <v>133</v>
      </c>
      <c r="AY228" s="14" t="s">
        <v>125</v>
      </c>
      <c r="BE228" s="156">
        <f t="shared" ref="BE228:BE235" si="54">IF(N228="základná",J228,0)</f>
        <v>0</v>
      </c>
      <c r="BF228" s="156">
        <f t="shared" ref="BF228:BF235" si="55">IF(N228="znížená",J228,0)</f>
        <v>0</v>
      </c>
      <c r="BG228" s="156">
        <f t="shared" ref="BG228:BG235" si="56">IF(N228="zákl. prenesená",J228,0)</f>
        <v>0</v>
      </c>
      <c r="BH228" s="156">
        <f t="shared" ref="BH228:BH235" si="57">IF(N228="zníž. prenesená",J228,0)</f>
        <v>0</v>
      </c>
      <c r="BI228" s="156">
        <f t="shared" ref="BI228:BI235" si="58">IF(N228="nulová",J228,0)</f>
        <v>0</v>
      </c>
      <c r="BJ228" s="14" t="s">
        <v>133</v>
      </c>
      <c r="BK228" s="156">
        <f t="shared" ref="BK228:BK235" si="59">ROUND(I228*H228,2)</f>
        <v>0</v>
      </c>
      <c r="BL228" s="14" t="s">
        <v>132</v>
      </c>
      <c r="BM228" s="155" t="s">
        <v>1404</v>
      </c>
    </row>
    <row r="229" spans="1:65" s="2" customFormat="1" ht="42" customHeight="1">
      <c r="A229" s="26"/>
      <c r="B229" s="144"/>
      <c r="C229" s="161" t="s">
        <v>879</v>
      </c>
      <c r="D229" s="161" t="s">
        <v>311</v>
      </c>
      <c r="E229" s="162" t="s">
        <v>1745</v>
      </c>
      <c r="F229" s="163" t="s">
        <v>1962</v>
      </c>
      <c r="G229" s="164" t="s">
        <v>217</v>
      </c>
      <c r="H229" s="165">
        <v>4</v>
      </c>
      <c r="I229" s="165"/>
      <c r="J229" s="165">
        <f t="shared" si="50"/>
        <v>0</v>
      </c>
      <c r="K229" s="166"/>
      <c r="L229" s="167"/>
      <c r="M229" s="168" t="s">
        <v>1</v>
      </c>
      <c r="N229" s="169" t="s">
        <v>35</v>
      </c>
      <c r="O229" s="153">
        <v>0</v>
      </c>
      <c r="P229" s="153">
        <f t="shared" si="51"/>
        <v>0</v>
      </c>
      <c r="Q229" s="153">
        <v>0</v>
      </c>
      <c r="R229" s="153">
        <f t="shared" si="52"/>
        <v>0</v>
      </c>
      <c r="S229" s="153">
        <v>0</v>
      </c>
      <c r="T229" s="154">
        <f t="shared" si="5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153</v>
      </c>
      <c r="AT229" s="155" t="s">
        <v>311</v>
      </c>
      <c r="AU229" s="155" t="s">
        <v>133</v>
      </c>
      <c r="AY229" s="14" t="s">
        <v>125</v>
      </c>
      <c r="BE229" s="156">
        <f t="shared" si="54"/>
        <v>0</v>
      </c>
      <c r="BF229" s="156">
        <f t="shared" si="55"/>
        <v>0</v>
      </c>
      <c r="BG229" s="156">
        <f t="shared" si="56"/>
        <v>0</v>
      </c>
      <c r="BH229" s="156">
        <f t="shared" si="57"/>
        <v>0</v>
      </c>
      <c r="BI229" s="156">
        <f t="shared" si="58"/>
        <v>0</v>
      </c>
      <c r="BJ229" s="14" t="s">
        <v>133</v>
      </c>
      <c r="BK229" s="156">
        <f t="shared" si="59"/>
        <v>0</v>
      </c>
      <c r="BL229" s="14" t="s">
        <v>132</v>
      </c>
      <c r="BM229" s="155" t="s">
        <v>1408</v>
      </c>
    </row>
    <row r="230" spans="1:65" s="2" customFormat="1" ht="33" customHeight="1">
      <c r="A230" s="26"/>
      <c r="B230" s="144"/>
      <c r="C230" s="161" t="s">
        <v>256</v>
      </c>
      <c r="D230" s="161" t="s">
        <v>311</v>
      </c>
      <c r="E230" s="162" t="s">
        <v>1746</v>
      </c>
      <c r="F230" s="163" t="s">
        <v>1963</v>
      </c>
      <c r="G230" s="164" t="s">
        <v>217</v>
      </c>
      <c r="H230" s="165">
        <v>5</v>
      </c>
      <c r="I230" s="165"/>
      <c r="J230" s="165">
        <f t="shared" si="50"/>
        <v>0</v>
      </c>
      <c r="K230" s="166"/>
      <c r="L230" s="167"/>
      <c r="M230" s="168" t="s">
        <v>1</v>
      </c>
      <c r="N230" s="169" t="s">
        <v>35</v>
      </c>
      <c r="O230" s="153">
        <v>0</v>
      </c>
      <c r="P230" s="153">
        <f t="shared" si="51"/>
        <v>0</v>
      </c>
      <c r="Q230" s="153">
        <v>0</v>
      </c>
      <c r="R230" s="153">
        <f t="shared" si="52"/>
        <v>0</v>
      </c>
      <c r="S230" s="153">
        <v>0</v>
      </c>
      <c r="T230" s="154">
        <f t="shared" si="5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153</v>
      </c>
      <c r="AT230" s="155" t="s">
        <v>311</v>
      </c>
      <c r="AU230" s="155" t="s">
        <v>133</v>
      </c>
      <c r="AY230" s="14" t="s">
        <v>125</v>
      </c>
      <c r="BE230" s="156">
        <f t="shared" si="54"/>
        <v>0</v>
      </c>
      <c r="BF230" s="156">
        <f t="shared" si="55"/>
        <v>0</v>
      </c>
      <c r="BG230" s="156">
        <f t="shared" si="56"/>
        <v>0</v>
      </c>
      <c r="BH230" s="156">
        <f t="shared" si="57"/>
        <v>0</v>
      </c>
      <c r="BI230" s="156">
        <f t="shared" si="58"/>
        <v>0</v>
      </c>
      <c r="BJ230" s="14" t="s">
        <v>133</v>
      </c>
      <c r="BK230" s="156">
        <f t="shared" si="59"/>
        <v>0</v>
      </c>
      <c r="BL230" s="14" t="s">
        <v>132</v>
      </c>
      <c r="BM230" s="155" t="s">
        <v>1410</v>
      </c>
    </row>
    <row r="231" spans="1:65" s="2" customFormat="1" ht="34.799999999999997" customHeight="1">
      <c r="A231" s="26"/>
      <c r="B231" s="144"/>
      <c r="C231" s="161" t="s">
        <v>888</v>
      </c>
      <c r="D231" s="161" t="s">
        <v>311</v>
      </c>
      <c r="E231" s="162" t="s">
        <v>1747</v>
      </c>
      <c r="F231" s="163" t="s">
        <v>1964</v>
      </c>
      <c r="G231" s="164" t="s">
        <v>217</v>
      </c>
      <c r="H231" s="165">
        <v>11</v>
      </c>
      <c r="I231" s="165"/>
      <c r="J231" s="165">
        <f t="shared" si="50"/>
        <v>0</v>
      </c>
      <c r="K231" s="166"/>
      <c r="L231" s="167"/>
      <c r="M231" s="168" t="s">
        <v>1</v>
      </c>
      <c r="N231" s="169" t="s">
        <v>35</v>
      </c>
      <c r="O231" s="153">
        <v>0</v>
      </c>
      <c r="P231" s="153">
        <f t="shared" si="51"/>
        <v>0</v>
      </c>
      <c r="Q231" s="153">
        <v>0</v>
      </c>
      <c r="R231" s="153">
        <f t="shared" si="52"/>
        <v>0</v>
      </c>
      <c r="S231" s="153">
        <v>0</v>
      </c>
      <c r="T231" s="154">
        <f t="shared" si="5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153</v>
      </c>
      <c r="AT231" s="155" t="s">
        <v>311</v>
      </c>
      <c r="AU231" s="155" t="s">
        <v>133</v>
      </c>
      <c r="AY231" s="14" t="s">
        <v>125</v>
      </c>
      <c r="BE231" s="156">
        <f t="shared" si="54"/>
        <v>0</v>
      </c>
      <c r="BF231" s="156">
        <f t="shared" si="55"/>
        <v>0</v>
      </c>
      <c r="BG231" s="156">
        <f t="shared" si="56"/>
        <v>0</v>
      </c>
      <c r="BH231" s="156">
        <f t="shared" si="57"/>
        <v>0</v>
      </c>
      <c r="BI231" s="156">
        <f t="shared" si="58"/>
        <v>0</v>
      </c>
      <c r="BJ231" s="14" t="s">
        <v>133</v>
      </c>
      <c r="BK231" s="156">
        <f t="shared" si="59"/>
        <v>0</v>
      </c>
      <c r="BL231" s="14" t="s">
        <v>132</v>
      </c>
      <c r="BM231" s="155" t="s">
        <v>1415</v>
      </c>
    </row>
    <row r="232" spans="1:65" s="2" customFormat="1" ht="37.799999999999997" customHeight="1">
      <c r="A232" s="26"/>
      <c r="B232" s="144"/>
      <c r="C232" s="161" t="s">
        <v>892</v>
      </c>
      <c r="D232" s="161" t="s">
        <v>311</v>
      </c>
      <c r="E232" s="162" t="s">
        <v>1748</v>
      </c>
      <c r="F232" s="163" t="s">
        <v>1965</v>
      </c>
      <c r="G232" s="164" t="s">
        <v>217</v>
      </c>
      <c r="H232" s="165">
        <v>10</v>
      </c>
      <c r="I232" s="165"/>
      <c r="J232" s="165">
        <f t="shared" si="50"/>
        <v>0</v>
      </c>
      <c r="K232" s="166"/>
      <c r="L232" s="167"/>
      <c r="M232" s="168" t="s">
        <v>1</v>
      </c>
      <c r="N232" s="169" t="s">
        <v>35</v>
      </c>
      <c r="O232" s="153">
        <v>0</v>
      </c>
      <c r="P232" s="153">
        <f t="shared" si="51"/>
        <v>0</v>
      </c>
      <c r="Q232" s="153">
        <v>0</v>
      </c>
      <c r="R232" s="153">
        <f t="shared" si="52"/>
        <v>0</v>
      </c>
      <c r="S232" s="153">
        <v>0</v>
      </c>
      <c r="T232" s="154">
        <f t="shared" si="5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153</v>
      </c>
      <c r="AT232" s="155" t="s">
        <v>311</v>
      </c>
      <c r="AU232" s="155" t="s">
        <v>133</v>
      </c>
      <c r="AY232" s="14" t="s">
        <v>125</v>
      </c>
      <c r="BE232" s="156">
        <f t="shared" si="54"/>
        <v>0</v>
      </c>
      <c r="BF232" s="156">
        <f t="shared" si="55"/>
        <v>0</v>
      </c>
      <c r="BG232" s="156">
        <f t="shared" si="56"/>
        <v>0</v>
      </c>
      <c r="BH232" s="156">
        <f t="shared" si="57"/>
        <v>0</v>
      </c>
      <c r="BI232" s="156">
        <f t="shared" si="58"/>
        <v>0</v>
      </c>
      <c r="BJ232" s="14" t="s">
        <v>133</v>
      </c>
      <c r="BK232" s="156">
        <f t="shared" si="59"/>
        <v>0</v>
      </c>
      <c r="BL232" s="14" t="s">
        <v>132</v>
      </c>
      <c r="BM232" s="155" t="s">
        <v>1417</v>
      </c>
    </row>
    <row r="233" spans="1:65" s="2" customFormat="1" ht="16.5" customHeight="1">
      <c r="A233" s="26"/>
      <c r="B233" s="144"/>
      <c r="C233" s="145" t="s">
        <v>896</v>
      </c>
      <c r="D233" s="145" t="s">
        <v>128</v>
      </c>
      <c r="E233" s="146" t="s">
        <v>1749</v>
      </c>
      <c r="F233" s="147" t="s">
        <v>1750</v>
      </c>
      <c r="G233" s="148" t="s">
        <v>217</v>
      </c>
      <c r="H233" s="149">
        <v>129</v>
      </c>
      <c r="I233" s="149"/>
      <c r="J233" s="149">
        <f t="shared" si="50"/>
        <v>0</v>
      </c>
      <c r="K233" s="150"/>
      <c r="L233" s="27"/>
      <c r="M233" s="151" t="s">
        <v>1</v>
      </c>
      <c r="N233" s="152" t="s">
        <v>35</v>
      </c>
      <c r="O233" s="153">
        <v>0</v>
      </c>
      <c r="P233" s="153">
        <f t="shared" si="51"/>
        <v>0</v>
      </c>
      <c r="Q233" s="153">
        <v>0</v>
      </c>
      <c r="R233" s="153">
        <f t="shared" si="52"/>
        <v>0</v>
      </c>
      <c r="S233" s="153">
        <v>0</v>
      </c>
      <c r="T233" s="154">
        <f t="shared" si="5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5" t="s">
        <v>132</v>
      </c>
      <c r="AT233" s="155" t="s">
        <v>128</v>
      </c>
      <c r="AU233" s="155" t="s">
        <v>133</v>
      </c>
      <c r="AY233" s="14" t="s">
        <v>125</v>
      </c>
      <c r="BE233" s="156">
        <f t="shared" si="54"/>
        <v>0</v>
      </c>
      <c r="BF233" s="156">
        <f t="shared" si="55"/>
        <v>0</v>
      </c>
      <c r="BG233" s="156">
        <f t="shared" si="56"/>
        <v>0</v>
      </c>
      <c r="BH233" s="156">
        <f t="shared" si="57"/>
        <v>0</v>
      </c>
      <c r="BI233" s="156">
        <f t="shared" si="58"/>
        <v>0</v>
      </c>
      <c r="BJ233" s="14" t="s">
        <v>133</v>
      </c>
      <c r="BK233" s="156">
        <f t="shared" si="59"/>
        <v>0</v>
      </c>
      <c r="BL233" s="14" t="s">
        <v>132</v>
      </c>
      <c r="BM233" s="155" t="s">
        <v>1421</v>
      </c>
    </row>
    <row r="234" spans="1:65" s="2" customFormat="1" ht="16.5" customHeight="1">
      <c r="A234" s="26"/>
      <c r="B234" s="144"/>
      <c r="C234" s="145" t="s">
        <v>902</v>
      </c>
      <c r="D234" s="145" t="s">
        <v>128</v>
      </c>
      <c r="E234" s="146" t="s">
        <v>1751</v>
      </c>
      <c r="F234" s="147" t="s">
        <v>1752</v>
      </c>
      <c r="G234" s="148" t="s">
        <v>217</v>
      </c>
      <c r="H234" s="149">
        <v>26</v>
      </c>
      <c r="I234" s="149"/>
      <c r="J234" s="149">
        <f t="shared" si="50"/>
        <v>0</v>
      </c>
      <c r="K234" s="150"/>
      <c r="L234" s="27"/>
      <c r="M234" s="151" t="s">
        <v>1</v>
      </c>
      <c r="N234" s="152" t="s">
        <v>35</v>
      </c>
      <c r="O234" s="153">
        <v>0</v>
      </c>
      <c r="P234" s="153">
        <f t="shared" si="51"/>
        <v>0</v>
      </c>
      <c r="Q234" s="153">
        <v>0</v>
      </c>
      <c r="R234" s="153">
        <f t="shared" si="52"/>
        <v>0</v>
      </c>
      <c r="S234" s="153">
        <v>0</v>
      </c>
      <c r="T234" s="154">
        <f t="shared" si="5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132</v>
      </c>
      <c r="AT234" s="155" t="s">
        <v>128</v>
      </c>
      <c r="AU234" s="155" t="s">
        <v>133</v>
      </c>
      <c r="AY234" s="14" t="s">
        <v>125</v>
      </c>
      <c r="BE234" s="156">
        <f t="shared" si="54"/>
        <v>0</v>
      </c>
      <c r="BF234" s="156">
        <f t="shared" si="55"/>
        <v>0</v>
      </c>
      <c r="BG234" s="156">
        <f t="shared" si="56"/>
        <v>0</v>
      </c>
      <c r="BH234" s="156">
        <f t="shared" si="57"/>
        <v>0</v>
      </c>
      <c r="BI234" s="156">
        <f t="shared" si="58"/>
        <v>0</v>
      </c>
      <c r="BJ234" s="14" t="s">
        <v>133</v>
      </c>
      <c r="BK234" s="156">
        <f t="shared" si="59"/>
        <v>0</v>
      </c>
      <c r="BL234" s="14" t="s">
        <v>132</v>
      </c>
      <c r="BM234" s="155" t="s">
        <v>1430</v>
      </c>
    </row>
    <row r="235" spans="1:65" s="2" customFormat="1" ht="24.15" customHeight="1">
      <c r="A235" s="26"/>
      <c r="B235" s="144"/>
      <c r="C235" s="145" t="s">
        <v>906</v>
      </c>
      <c r="D235" s="145" t="s">
        <v>128</v>
      </c>
      <c r="E235" s="146" t="s">
        <v>1753</v>
      </c>
      <c r="F235" s="147" t="s">
        <v>1754</v>
      </c>
      <c r="G235" s="148" t="s">
        <v>217</v>
      </c>
      <c r="H235" s="149">
        <v>155</v>
      </c>
      <c r="I235" s="149"/>
      <c r="J235" s="149">
        <f t="shared" si="50"/>
        <v>0</v>
      </c>
      <c r="K235" s="150"/>
      <c r="L235" s="27"/>
      <c r="M235" s="151" t="s">
        <v>1</v>
      </c>
      <c r="N235" s="152" t="s">
        <v>35</v>
      </c>
      <c r="O235" s="153">
        <v>0</v>
      </c>
      <c r="P235" s="153">
        <f t="shared" si="51"/>
        <v>0</v>
      </c>
      <c r="Q235" s="153">
        <v>0</v>
      </c>
      <c r="R235" s="153">
        <f t="shared" si="52"/>
        <v>0</v>
      </c>
      <c r="S235" s="153">
        <v>0</v>
      </c>
      <c r="T235" s="154">
        <f t="shared" si="5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5" t="s">
        <v>132</v>
      </c>
      <c r="AT235" s="155" t="s">
        <v>128</v>
      </c>
      <c r="AU235" s="155" t="s">
        <v>133</v>
      </c>
      <c r="AY235" s="14" t="s">
        <v>125</v>
      </c>
      <c r="BE235" s="156">
        <f t="shared" si="54"/>
        <v>0</v>
      </c>
      <c r="BF235" s="156">
        <f t="shared" si="55"/>
        <v>0</v>
      </c>
      <c r="BG235" s="156">
        <f t="shared" si="56"/>
        <v>0</v>
      </c>
      <c r="BH235" s="156">
        <f t="shared" si="57"/>
        <v>0</v>
      </c>
      <c r="BI235" s="156">
        <f t="shared" si="58"/>
        <v>0</v>
      </c>
      <c r="BJ235" s="14" t="s">
        <v>133</v>
      </c>
      <c r="BK235" s="156">
        <f t="shared" si="59"/>
        <v>0</v>
      </c>
      <c r="BL235" s="14" t="s">
        <v>132</v>
      </c>
      <c r="BM235" s="155" t="s">
        <v>1432</v>
      </c>
    </row>
    <row r="236" spans="1:65" s="12" customFormat="1" ht="25.95" customHeight="1">
      <c r="B236" s="132"/>
      <c r="D236" s="133" t="s">
        <v>68</v>
      </c>
      <c r="E236" s="134" t="s">
        <v>1755</v>
      </c>
      <c r="F236" s="134" t="s">
        <v>1756</v>
      </c>
      <c r="J236" s="135">
        <f>BK236</f>
        <v>0</v>
      </c>
      <c r="L236" s="132"/>
      <c r="M236" s="136"/>
      <c r="N236" s="137"/>
      <c r="O236" s="137"/>
      <c r="P236" s="138">
        <f>P237+SUM(P238:P279)</f>
        <v>0</v>
      </c>
      <c r="Q236" s="137"/>
      <c r="R236" s="138">
        <f>R237+SUM(R238:R279)</f>
        <v>0</v>
      </c>
      <c r="S236" s="137"/>
      <c r="T236" s="139">
        <f>T237+SUM(T238:T279)</f>
        <v>0</v>
      </c>
      <c r="AR236" s="133" t="s">
        <v>77</v>
      </c>
      <c r="AT236" s="140" t="s">
        <v>68</v>
      </c>
      <c r="AU236" s="140" t="s">
        <v>69</v>
      </c>
      <c r="AY236" s="133" t="s">
        <v>125</v>
      </c>
      <c r="BK236" s="141">
        <f>BK237+SUM(BK238:BK279)</f>
        <v>0</v>
      </c>
    </row>
    <row r="237" spans="1:65" s="2" customFormat="1" ht="16.5" customHeight="1">
      <c r="A237" s="26"/>
      <c r="B237" s="144"/>
      <c r="C237" s="161" t="s">
        <v>910</v>
      </c>
      <c r="D237" s="161" t="s">
        <v>311</v>
      </c>
      <c r="E237" s="162" t="s">
        <v>1757</v>
      </c>
      <c r="F237" s="163" t="s">
        <v>1758</v>
      </c>
      <c r="G237" s="164" t="s">
        <v>193</v>
      </c>
      <c r="H237" s="165">
        <v>277</v>
      </c>
      <c r="I237" s="165"/>
      <c r="J237" s="165">
        <f t="shared" ref="J237:J278" si="60">ROUND(I237*H237,2)</f>
        <v>0</v>
      </c>
      <c r="K237" s="166"/>
      <c r="L237" s="167"/>
      <c r="M237" s="168" t="s">
        <v>1</v>
      </c>
      <c r="N237" s="169" t="s">
        <v>35</v>
      </c>
      <c r="O237" s="153">
        <v>0</v>
      </c>
      <c r="P237" s="153">
        <f t="shared" ref="P237:P278" si="61">O237*H237</f>
        <v>0</v>
      </c>
      <c r="Q237" s="153">
        <v>0</v>
      </c>
      <c r="R237" s="153">
        <f t="shared" ref="R237:R278" si="62">Q237*H237</f>
        <v>0</v>
      </c>
      <c r="S237" s="153">
        <v>0</v>
      </c>
      <c r="T237" s="154">
        <f t="shared" ref="T237:T278" si="63">S237*H237</f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153</v>
      </c>
      <c r="AT237" s="155" t="s">
        <v>311</v>
      </c>
      <c r="AU237" s="155" t="s">
        <v>77</v>
      </c>
      <c r="AY237" s="14" t="s">
        <v>125</v>
      </c>
      <c r="BE237" s="156">
        <f t="shared" ref="BE237:BE278" si="64">IF(N237="základná",J237,0)</f>
        <v>0</v>
      </c>
      <c r="BF237" s="156">
        <f t="shared" ref="BF237:BF278" si="65">IF(N237="znížená",J237,0)</f>
        <v>0</v>
      </c>
      <c r="BG237" s="156">
        <f t="shared" ref="BG237:BG278" si="66">IF(N237="zákl. prenesená",J237,0)</f>
        <v>0</v>
      </c>
      <c r="BH237" s="156">
        <f t="shared" ref="BH237:BH278" si="67">IF(N237="zníž. prenesená",J237,0)</f>
        <v>0</v>
      </c>
      <c r="BI237" s="156">
        <f t="shared" ref="BI237:BI278" si="68">IF(N237="nulová",J237,0)</f>
        <v>0</v>
      </c>
      <c r="BJ237" s="14" t="s">
        <v>133</v>
      </c>
      <c r="BK237" s="156">
        <f t="shared" ref="BK237:BK278" si="69">ROUND(I237*H237,2)</f>
        <v>0</v>
      </c>
      <c r="BL237" s="14" t="s">
        <v>132</v>
      </c>
      <c r="BM237" s="155" t="s">
        <v>1435</v>
      </c>
    </row>
    <row r="238" spans="1:65" s="2" customFormat="1" ht="16.5" customHeight="1">
      <c r="A238" s="26"/>
      <c r="B238" s="144"/>
      <c r="C238" s="161" t="s">
        <v>1278</v>
      </c>
      <c r="D238" s="161" t="s">
        <v>311</v>
      </c>
      <c r="E238" s="162" t="s">
        <v>1759</v>
      </c>
      <c r="F238" s="163" t="s">
        <v>1760</v>
      </c>
      <c r="G238" s="164" t="s">
        <v>217</v>
      </c>
      <c r="H238" s="165">
        <v>270</v>
      </c>
      <c r="I238" s="165"/>
      <c r="J238" s="165">
        <f t="shared" si="60"/>
        <v>0</v>
      </c>
      <c r="K238" s="166"/>
      <c r="L238" s="167"/>
      <c r="M238" s="168" t="s">
        <v>1</v>
      </c>
      <c r="N238" s="169" t="s">
        <v>35</v>
      </c>
      <c r="O238" s="153">
        <v>0</v>
      </c>
      <c r="P238" s="153">
        <f t="shared" si="61"/>
        <v>0</v>
      </c>
      <c r="Q238" s="153">
        <v>0</v>
      </c>
      <c r="R238" s="153">
        <f t="shared" si="62"/>
        <v>0</v>
      </c>
      <c r="S238" s="153">
        <v>0</v>
      </c>
      <c r="T238" s="154">
        <f t="shared" si="6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153</v>
      </c>
      <c r="AT238" s="155" t="s">
        <v>311</v>
      </c>
      <c r="AU238" s="155" t="s">
        <v>77</v>
      </c>
      <c r="AY238" s="14" t="s">
        <v>125</v>
      </c>
      <c r="BE238" s="156">
        <f t="shared" si="64"/>
        <v>0</v>
      </c>
      <c r="BF238" s="156">
        <f t="shared" si="65"/>
        <v>0</v>
      </c>
      <c r="BG238" s="156">
        <f t="shared" si="66"/>
        <v>0</v>
      </c>
      <c r="BH238" s="156">
        <f t="shared" si="67"/>
        <v>0</v>
      </c>
      <c r="BI238" s="156">
        <f t="shared" si="68"/>
        <v>0</v>
      </c>
      <c r="BJ238" s="14" t="s">
        <v>133</v>
      </c>
      <c r="BK238" s="156">
        <f t="shared" si="69"/>
        <v>0</v>
      </c>
      <c r="BL238" s="14" t="s">
        <v>132</v>
      </c>
      <c r="BM238" s="155" t="s">
        <v>1438</v>
      </c>
    </row>
    <row r="239" spans="1:65" s="2" customFormat="1" ht="21.75" customHeight="1">
      <c r="A239" s="26"/>
      <c r="B239" s="144"/>
      <c r="C239" s="161" t="s">
        <v>1281</v>
      </c>
      <c r="D239" s="161" t="s">
        <v>311</v>
      </c>
      <c r="E239" s="162" t="s">
        <v>1761</v>
      </c>
      <c r="F239" s="163" t="s">
        <v>1762</v>
      </c>
      <c r="G239" s="164" t="s">
        <v>217</v>
      </c>
      <c r="H239" s="165">
        <v>4</v>
      </c>
      <c r="I239" s="165"/>
      <c r="J239" s="165">
        <f t="shared" si="60"/>
        <v>0</v>
      </c>
      <c r="K239" s="166"/>
      <c r="L239" s="167"/>
      <c r="M239" s="168" t="s">
        <v>1</v>
      </c>
      <c r="N239" s="169" t="s">
        <v>35</v>
      </c>
      <c r="O239" s="153">
        <v>0</v>
      </c>
      <c r="P239" s="153">
        <f t="shared" si="61"/>
        <v>0</v>
      </c>
      <c r="Q239" s="153">
        <v>0</v>
      </c>
      <c r="R239" s="153">
        <f t="shared" si="62"/>
        <v>0</v>
      </c>
      <c r="S239" s="153">
        <v>0</v>
      </c>
      <c r="T239" s="154">
        <f t="shared" si="6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5" t="s">
        <v>153</v>
      </c>
      <c r="AT239" s="155" t="s">
        <v>311</v>
      </c>
      <c r="AU239" s="155" t="s">
        <v>77</v>
      </c>
      <c r="AY239" s="14" t="s">
        <v>125</v>
      </c>
      <c r="BE239" s="156">
        <f t="shared" si="64"/>
        <v>0</v>
      </c>
      <c r="BF239" s="156">
        <f t="shared" si="65"/>
        <v>0</v>
      </c>
      <c r="BG239" s="156">
        <f t="shared" si="66"/>
        <v>0</v>
      </c>
      <c r="BH239" s="156">
        <f t="shared" si="67"/>
        <v>0</v>
      </c>
      <c r="BI239" s="156">
        <f t="shared" si="68"/>
        <v>0</v>
      </c>
      <c r="BJ239" s="14" t="s">
        <v>133</v>
      </c>
      <c r="BK239" s="156">
        <f t="shared" si="69"/>
        <v>0</v>
      </c>
      <c r="BL239" s="14" t="s">
        <v>132</v>
      </c>
      <c r="BM239" s="155" t="s">
        <v>1441</v>
      </c>
    </row>
    <row r="240" spans="1:65" s="2" customFormat="1" ht="16.5" customHeight="1">
      <c r="A240" s="26"/>
      <c r="B240" s="144"/>
      <c r="C240" s="161" t="s">
        <v>1284</v>
      </c>
      <c r="D240" s="161" t="s">
        <v>311</v>
      </c>
      <c r="E240" s="162" t="s">
        <v>1763</v>
      </c>
      <c r="F240" s="163" t="s">
        <v>1764</v>
      </c>
      <c r="G240" s="164" t="s">
        <v>217</v>
      </c>
      <c r="H240" s="165">
        <v>4</v>
      </c>
      <c r="I240" s="165"/>
      <c r="J240" s="165">
        <f t="shared" si="60"/>
        <v>0</v>
      </c>
      <c r="K240" s="166"/>
      <c r="L240" s="167"/>
      <c r="M240" s="168" t="s">
        <v>1</v>
      </c>
      <c r="N240" s="169" t="s">
        <v>35</v>
      </c>
      <c r="O240" s="153">
        <v>0</v>
      </c>
      <c r="P240" s="153">
        <f t="shared" si="61"/>
        <v>0</v>
      </c>
      <c r="Q240" s="153">
        <v>0</v>
      </c>
      <c r="R240" s="153">
        <f t="shared" si="62"/>
        <v>0</v>
      </c>
      <c r="S240" s="153">
        <v>0</v>
      </c>
      <c r="T240" s="154">
        <f t="shared" si="6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153</v>
      </c>
      <c r="AT240" s="155" t="s">
        <v>311</v>
      </c>
      <c r="AU240" s="155" t="s">
        <v>77</v>
      </c>
      <c r="AY240" s="14" t="s">
        <v>125</v>
      </c>
      <c r="BE240" s="156">
        <f t="shared" si="64"/>
        <v>0</v>
      </c>
      <c r="BF240" s="156">
        <f t="shared" si="65"/>
        <v>0</v>
      </c>
      <c r="BG240" s="156">
        <f t="shared" si="66"/>
        <v>0</v>
      </c>
      <c r="BH240" s="156">
        <f t="shared" si="67"/>
        <v>0</v>
      </c>
      <c r="BI240" s="156">
        <f t="shared" si="68"/>
        <v>0</v>
      </c>
      <c r="BJ240" s="14" t="s">
        <v>133</v>
      </c>
      <c r="BK240" s="156">
        <f t="shared" si="69"/>
        <v>0</v>
      </c>
      <c r="BL240" s="14" t="s">
        <v>132</v>
      </c>
      <c r="BM240" s="155" t="s">
        <v>1444</v>
      </c>
    </row>
    <row r="241" spans="1:65" s="2" customFormat="1" ht="21.75" customHeight="1">
      <c r="A241" s="26"/>
      <c r="B241" s="144"/>
      <c r="C241" s="161" t="s">
        <v>1287</v>
      </c>
      <c r="D241" s="161" t="s">
        <v>311</v>
      </c>
      <c r="E241" s="162" t="s">
        <v>1765</v>
      </c>
      <c r="F241" s="163" t="s">
        <v>1766</v>
      </c>
      <c r="G241" s="164" t="s">
        <v>217</v>
      </c>
      <c r="H241" s="165">
        <v>4</v>
      </c>
      <c r="I241" s="165"/>
      <c r="J241" s="165">
        <f t="shared" si="60"/>
        <v>0</v>
      </c>
      <c r="K241" s="166"/>
      <c r="L241" s="167"/>
      <c r="M241" s="168" t="s">
        <v>1</v>
      </c>
      <c r="N241" s="169" t="s">
        <v>35</v>
      </c>
      <c r="O241" s="153">
        <v>0</v>
      </c>
      <c r="P241" s="153">
        <f t="shared" si="61"/>
        <v>0</v>
      </c>
      <c r="Q241" s="153">
        <v>0</v>
      </c>
      <c r="R241" s="153">
        <f t="shared" si="62"/>
        <v>0</v>
      </c>
      <c r="S241" s="153">
        <v>0</v>
      </c>
      <c r="T241" s="154">
        <f t="shared" si="6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5" t="s">
        <v>153</v>
      </c>
      <c r="AT241" s="155" t="s">
        <v>311</v>
      </c>
      <c r="AU241" s="155" t="s">
        <v>77</v>
      </c>
      <c r="AY241" s="14" t="s">
        <v>125</v>
      </c>
      <c r="BE241" s="156">
        <f t="shared" si="64"/>
        <v>0</v>
      </c>
      <c r="BF241" s="156">
        <f t="shared" si="65"/>
        <v>0</v>
      </c>
      <c r="BG241" s="156">
        <f t="shared" si="66"/>
        <v>0</v>
      </c>
      <c r="BH241" s="156">
        <f t="shared" si="67"/>
        <v>0</v>
      </c>
      <c r="BI241" s="156">
        <f t="shared" si="68"/>
        <v>0</v>
      </c>
      <c r="BJ241" s="14" t="s">
        <v>133</v>
      </c>
      <c r="BK241" s="156">
        <f t="shared" si="69"/>
        <v>0</v>
      </c>
      <c r="BL241" s="14" t="s">
        <v>132</v>
      </c>
      <c r="BM241" s="155" t="s">
        <v>1447</v>
      </c>
    </row>
    <row r="242" spans="1:65" s="2" customFormat="1" ht="16.5" customHeight="1">
      <c r="A242" s="26"/>
      <c r="B242" s="144"/>
      <c r="C242" s="161" t="s">
        <v>1290</v>
      </c>
      <c r="D242" s="161" t="s">
        <v>311</v>
      </c>
      <c r="E242" s="162" t="s">
        <v>1767</v>
      </c>
      <c r="F242" s="163" t="s">
        <v>1768</v>
      </c>
      <c r="G242" s="164" t="s">
        <v>217</v>
      </c>
      <c r="H242" s="165">
        <v>96</v>
      </c>
      <c r="I242" s="165"/>
      <c r="J242" s="165">
        <f t="shared" si="60"/>
        <v>0</v>
      </c>
      <c r="K242" s="166"/>
      <c r="L242" s="167"/>
      <c r="M242" s="168" t="s">
        <v>1</v>
      </c>
      <c r="N242" s="169" t="s">
        <v>35</v>
      </c>
      <c r="O242" s="153">
        <v>0</v>
      </c>
      <c r="P242" s="153">
        <f t="shared" si="61"/>
        <v>0</v>
      </c>
      <c r="Q242" s="153">
        <v>0</v>
      </c>
      <c r="R242" s="153">
        <f t="shared" si="62"/>
        <v>0</v>
      </c>
      <c r="S242" s="153">
        <v>0</v>
      </c>
      <c r="T242" s="154">
        <f t="shared" si="6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5" t="s">
        <v>153</v>
      </c>
      <c r="AT242" s="155" t="s">
        <v>311</v>
      </c>
      <c r="AU242" s="155" t="s">
        <v>77</v>
      </c>
      <c r="AY242" s="14" t="s">
        <v>125</v>
      </c>
      <c r="BE242" s="156">
        <f t="shared" si="64"/>
        <v>0</v>
      </c>
      <c r="BF242" s="156">
        <f t="shared" si="65"/>
        <v>0</v>
      </c>
      <c r="BG242" s="156">
        <f t="shared" si="66"/>
        <v>0</v>
      </c>
      <c r="BH242" s="156">
        <f t="shared" si="67"/>
        <v>0</v>
      </c>
      <c r="BI242" s="156">
        <f t="shared" si="68"/>
        <v>0</v>
      </c>
      <c r="BJ242" s="14" t="s">
        <v>133</v>
      </c>
      <c r="BK242" s="156">
        <f t="shared" si="69"/>
        <v>0</v>
      </c>
      <c r="BL242" s="14" t="s">
        <v>132</v>
      </c>
      <c r="BM242" s="155" t="s">
        <v>1449</v>
      </c>
    </row>
    <row r="243" spans="1:65" s="2" customFormat="1" ht="16.5" customHeight="1">
      <c r="A243" s="26"/>
      <c r="B243" s="144"/>
      <c r="C243" s="161" t="s">
        <v>1293</v>
      </c>
      <c r="D243" s="161" t="s">
        <v>311</v>
      </c>
      <c r="E243" s="162" t="s">
        <v>1769</v>
      </c>
      <c r="F243" s="163" t="s">
        <v>1770</v>
      </c>
      <c r="G243" s="164" t="s">
        <v>217</v>
      </c>
      <c r="H243" s="165">
        <v>16</v>
      </c>
      <c r="I243" s="165"/>
      <c r="J243" s="165">
        <f t="shared" si="60"/>
        <v>0</v>
      </c>
      <c r="K243" s="166"/>
      <c r="L243" s="167"/>
      <c r="M243" s="168" t="s">
        <v>1</v>
      </c>
      <c r="N243" s="169" t="s">
        <v>35</v>
      </c>
      <c r="O243" s="153">
        <v>0</v>
      </c>
      <c r="P243" s="153">
        <f t="shared" si="61"/>
        <v>0</v>
      </c>
      <c r="Q243" s="153">
        <v>0</v>
      </c>
      <c r="R243" s="153">
        <f t="shared" si="62"/>
        <v>0</v>
      </c>
      <c r="S243" s="153">
        <v>0</v>
      </c>
      <c r="T243" s="154">
        <f t="shared" si="6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153</v>
      </c>
      <c r="AT243" s="155" t="s">
        <v>311</v>
      </c>
      <c r="AU243" s="155" t="s">
        <v>77</v>
      </c>
      <c r="AY243" s="14" t="s">
        <v>125</v>
      </c>
      <c r="BE243" s="156">
        <f t="shared" si="64"/>
        <v>0</v>
      </c>
      <c r="BF243" s="156">
        <f t="shared" si="65"/>
        <v>0</v>
      </c>
      <c r="BG243" s="156">
        <f t="shared" si="66"/>
        <v>0</v>
      </c>
      <c r="BH243" s="156">
        <f t="shared" si="67"/>
        <v>0</v>
      </c>
      <c r="BI243" s="156">
        <f t="shared" si="68"/>
        <v>0</v>
      </c>
      <c r="BJ243" s="14" t="s">
        <v>133</v>
      </c>
      <c r="BK243" s="156">
        <f t="shared" si="69"/>
        <v>0</v>
      </c>
      <c r="BL243" s="14" t="s">
        <v>132</v>
      </c>
      <c r="BM243" s="155" t="s">
        <v>1453</v>
      </c>
    </row>
    <row r="244" spans="1:65" s="2" customFormat="1" ht="16.5" customHeight="1">
      <c r="A244" s="26"/>
      <c r="B244" s="144"/>
      <c r="C244" s="161" t="s">
        <v>1296</v>
      </c>
      <c r="D244" s="161" t="s">
        <v>311</v>
      </c>
      <c r="E244" s="162" t="s">
        <v>1771</v>
      </c>
      <c r="F244" s="163" t="s">
        <v>1772</v>
      </c>
      <c r="G244" s="164" t="s">
        <v>217</v>
      </c>
      <c r="H244" s="165">
        <v>13</v>
      </c>
      <c r="I244" s="165"/>
      <c r="J244" s="165">
        <f t="shared" si="60"/>
        <v>0</v>
      </c>
      <c r="K244" s="166"/>
      <c r="L244" s="167"/>
      <c r="M244" s="168" t="s">
        <v>1</v>
      </c>
      <c r="N244" s="169" t="s">
        <v>35</v>
      </c>
      <c r="O244" s="153">
        <v>0</v>
      </c>
      <c r="P244" s="153">
        <f t="shared" si="61"/>
        <v>0</v>
      </c>
      <c r="Q244" s="153">
        <v>0</v>
      </c>
      <c r="R244" s="153">
        <f t="shared" si="62"/>
        <v>0</v>
      </c>
      <c r="S244" s="153">
        <v>0</v>
      </c>
      <c r="T244" s="154">
        <f t="shared" si="6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5" t="s">
        <v>153</v>
      </c>
      <c r="AT244" s="155" t="s">
        <v>311</v>
      </c>
      <c r="AU244" s="155" t="s">
        <v>77</v>
      </c>
      <c r="AY244" s="14" t="s">
        <v>125</v>
      </c>
      <c r="BE244" s="156">
        <f t="shared" si="64"/>
        <v>0</v>
      </c>
      <c r="BF244" s="156">
        <f t="shared" si="65"/>
        <v>0</v>
      </c>
      <c r="BG244" s="156">
        <f t="shared" si="66"/>
        <v>0</v>
      </c>
      <c r="BH244" s="156">
        <f t="shared" si="67"/>
        <v>0</v>
      </c>
      <c r="BI244" s="156">
        <f t="shared" si="68"/>
        <v>0</v>
      </c>
      <c r="BJ244" s="14" t="s">
        <v>133</v>
      </c>
      <c r="BK244" s="156">
        <f t="shared" si="69"/>
        <v>0</v>
      </c>
      <c r="BL244" s="14" t="s">
        <v>132</v>
      </c>
      <c r="BM244" s="155" t="s">
        <v>1455</v>
      </c>
    </row>
    <row r="245" spans="1:65" s="2" customFormat="1" ht="16.5" customHeight="1">
      <c r="A245" s="26"/>
      <c r="B245" s="144"/>
      <c r="C245" s="161" t="s">
        <v>1299</v>
      </c>
      <c r="D245" s="161" t="s">
        <v>311</v>
      </c>
      <c r="E245" s="162" t="s">
        <v>1773</v>
      </c>
      <c r="F245" s="163" t="s">
        <v>1774</v>
      </c>
      <c r="G245" s="164" t="s">
        <v>217</v>
      </c>
      <c r="H245" s="165">
        <v>13</v>
      </c>
      <c r="I245" s="165"/>
      <c r="J245" s="165">
        <f t="shared" si="60"/>
        <v>0</v>
      </c>
      <c r="K245" s="166"/>
      <c r="L245" s="167"/>
      <c r="M245" s="168" t="s">
        <v>1</v>
      </c>
      <c r="N245" s="169" t="s">
        <v>35</v>
      </c>
      <c r="O245" s="153">
        <v>0</v>
      </c>
      <c r="P245" s="153">
        <f t="shared" si="61"/>
        <v>0</v>
      </c>
      <c r="Q245" s="153">
        <v>0</v>
      </c>
      <c r="R245" s="153">
        <f t="shared" si="62"/>
        <v>0</v>
      </c>
      <c r="S245" s="153">
        <v>0</v>
      </c>
      <c r="T245" s="154">
        <f t="shared" si="6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5" t="s">
        <v>153</v>
      </c>
      <c r="AT245" s="155" t="s">
        <v>311</v>
      </c>
      <c r="AU245" s="155" t="s">
        <v>77</v>
      </c>
      <c r="AY245" s="14" t="s">
        <v>125</v>
      </c>
      <c r="BE245" s="156">
        <f t="shared" si="64"/>
        <v>0</v>
      </c>
      <c r="BF245" s="156">
        <f t="shared" si="65"/>
        <v>0</v>
      </c>
      <c r="BG245" s="156">
        <f t="shared" si="66"/>
        <v>0</v>
      </c>
      <c r="BH245" s="156">
        <f t="shared" si="67"/>
        <v>0</v>
      </c>
      <c r="BI245" s="156">
        <f t="shared" si="68"/>
        <v>0</v>
      </c>
      <c r="BJ245" s="14" t="s">
        <v>133</v>
      </c>
      <c r="BK245" s="156">
        <f t="shared" si="69"/>
        <v>0</v>
      </c>
      <c r="BL245" s="14" t="s">
        <v>132</v>
      </c>
      <c r="BM245" s="155" t="s">
        <v>1458</v>
      </c>
    </row>
    <row r="246" spans="1:65" s="2" customFormat="1" ht="16.5" customHeight="1">
      <c r="A246" s="26"/>
      <c r="B246" s="144"/>
      <c r="C246" s="161" t="s">
        <v>1302</v>
      </c>
      <c r="D246" s="161" t="s">
        <v>311</v>
      </c>
      <c r="E246" s="162" t="s">
        <v>1775</v>
      </c>
      <c r="F246" s="163" t="s">
        <v>1776</v>
      </c>
      <c r="G246" s="164" t="s">
        <v>193</v>
      </c>
      <c r="H246" s="165">
        <v>98</v>
      </c>
      <c r="I246" s="165"/>
      <c r="J246" s="165">
        <f t="shared" si="60"/>
        <v>0</v>
      </c>
      <c r="K246" s="166"/>
      <c r="L246" s="167"/>
      <c r="M246" s="168" t="s">
        <v>1</v>
      </c>
      <c r="N246" s="169" t="s">
        <v>35</v>
      </c>
      <c r="O246" s="153">
        <v>0</v>
      </c>
      <c r="P246" s="153">
        <f t="shared" si="61"/>
        <v>0</v>
      </c>
      <c r="Q246" s="153">
        <v>0</v>
      </c>
      <c r="R246" s="153">
        <f t="shared" si="62"/>
        <v>0</v>
      </c>
      <c r="S246" s="153">
        <v>0</v>
      </c>
      <c r="T246" s="154">
        <f t="shared" si="6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5" t="s">
        <v>153</v>
      </c>
      <c r="AT246" s="155" t="s">
        <v>311</v>
      </c>
      <c r="AU246" s="155" t="s">
        <v>77</v>
      </c>
      <c r="AY246" s="14" t="s">
        <v>125</v>
      </c>
      <c r="BE246" s="156">
        <f t="shared" si="64"/>
        <v>0</v>
      </c>
      <c r="BF246" s="156">
        <f t="shared" si="65"/>
        <v>0</v>
      </c>
      <c r="BG246" s="156">
        <f t="shared" si="66"/>
        <v>0</v>
      </c>
      <c r="BH246" s="156">
        <f t="shared" si="67"/>
        <v>0</v>
      </c>
      <c r="BI246" s="156">
        <f t="shared" si="68"/>
        <v>0</v>
      </c>
      <c r="BJ246" s="14" t="s">
        <v>133</v>
      </c>
      <c r="BK246" s="156">
        <f t="shared" si="69"/>
        <v>0</v>
      </c>
      <c r="BL246" s="14" t="s">
        <v>132</v>
      </c>
      <c r="BM246" s="155" t="s">
        <v>1461</v>
      </c>
    </row>
    <row r="247" spans="1:65" s="2" customFormat="1" ht="24.15" customHeight="1">
      <c r="A247" s="26"/>
      <c r="B247" s="144"/>
      <c r="C247" s="161" t="s">
        <v>1305</v>
      </c>
      <c r="D247" s="161" t="s">
        <v>311</v>
      </c>
      <c r="E247" s="162" t="s">
        <v>1777</v>
      </c>
      <c r="F247" s="163" t="s">
        <v>1778</v>
      </c>
      <c r="G247" s="164" t="s">
        <v>217</v>
      </c>
      <c r="H247" s="165">
        <v>90</v>
      </c>
      <c r="I247" s="165"/>
      <c r="J247" s="165">
        <f t="shared" si="60"/>
        <v>0</v>
      </c>
      <c r="K247" s="166"/>
      <c r="L247" s="167"/>
      <c r="M247" s="168" t="s">
        <v>1</v>
      </c>
      <c r="N247" s="169" t="s">
        <v>35</v>
      </c>
      <c r="O247" s="153">
        <v>0</v>
      </c>
      <c r="P247" s="153">
        <f t="shared" si="61"/>
        <v>0</v>
      </c>
      <c r="Q247" s="153">
        <v>0</v>
      </c>
      <c r="R247" s="153">
        <f t="shared" si="62"/>
        <v>0</v>
      </c>
      <c r="S247" s="153">
        <v>0</v>
      </c>
      <c r="T247" s="154">
        <f t="shared" si="6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5" t="s">
        <v>153</v>
      </c>
      <c r="AT247" s="155" t="s">
        <v>311</v>
      </c>
      <c r="AU247" s="155" t="s">
        <v>77</v>
      </c>
      <c r="AY247" s="14" t="s">
        <v>125</v>
      </c>
      <c r="BE247" s="156">
        <f t="shared" si="64"/>
        <v>0</v>
      </c>
      <c r="BF247" s="156">
        <f t="shared" si="65"/>
        <v>0</v>
      </c>
      <c r="BG247" s="156">
        <f t="shared" si="66"/>
        <v>0</v>
      </c>
      <c r="BH247" s="156">
        <f t="shared" si="67"/>
        <v>0</v>
      </c>
      <c r="BI247" s="156">
        <f t="shared" si="68"/>
        <v>0</v>
      </c>
      <c r="BJ247" s="14" t="s">
        <v>133</v>
      </c>
      <c r="BK247" s="156">
        <f t="shared" si="69"/>
        <v>0</v>
      </c>
      <c r="BL247" s="14" t="s">
        <v>132</v>
      </c>
      <c r="BM247" s="155" t="s">
        <v>1464</v>
      </c>
    </row>
    <row r="248" spans="1:65" s="2" customFormat="1" ht="16.5" customHeight="1">
      <c r="A248" s="26"/>
      <c r="B248" s="144"/>
      <c r="C248" s="161" t="s">
        <v>1308</v>
      </c>
      <c r="D248" s="161" t="s">
        <v>311</v>
      </c>
      <c r="E248" s="162" t="s">
        <v>1779</v>
      </c>
      <c r="F248" s="163" t="s">
        <v>1780</v>
      </c>
      <c r="G248" s="164" t="s">
        <v>217</v>
      </c>
      <c r="H248" s="165">
        <v>13</v>
      </c>
      <c r="I248" s="165"/>
      <c r="J248" s="165">
        <f t="shared" si="60"/>
        <v>0</v>
      </c>
      <c r="K248" s="166"/>
      <c r="L248" s="167"/>
      <c r="M248" s="168" t="s">
        <v>1</v>
      </c>
      <c r="N248" s="169" t="s">
        <v>35</v>
      </c>
      <c r="O248" s="153">
        <v>0</v>
      </c>
      <c r="P248" s="153">
        <f t="shared" si="61"/>
        <v>0</v>
      </c>
      <c r="Q248" s="153">
        <v>0</v>
      </c>
      <c r="R248" s="153">
        <f t="shared" si="62"/>
        <v>0</v>
      </c>
      <c r="S248" s="153">
        <v>0</v>
      </c>
      <c r="T248" s="154">
        <f t="shared" si="6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5" t="s">
        <v>153</v>
      </c>
      <c r="AT248" s="155" t="s">
        <v>311</v>
      </c>
      <c r="AU248" s="155" t="s">
        <v>77</v>
      </c>
      <c r="AY248" s="14" t="s">
        <v>125</v>
      </c>
      <c r="BE248" s="156">
        <f t="shared" si="64"/>
        <v>0</v>
      </c>
      <c r="BF248" s="156">
        <f t="shared" si="65"/>
        <v>0</v>
      </c>
      <c r="BG248" s="156">
        <f t="shared" si="66"/>
        <v>0</v>
      </c>
      <c r="BH248" s="156">
        <f t="shared" si="67"/>
        <v>0</v>
      </c>
      <c r="BI248" s="156">
        <f t="shared" si="68"/>
        <v>0</v>
      </c>
      <c r="BJ248" s="14" t="s">
        <v>133</v>
      </c>
      <c r="BK248" s="156">
        <f t="shared" si="69"/>
        <v>0</v>
      </c>
      <c r="BL248" s="14" t="s">
        <v>132</v>
      </c>
      <c r="BM248" s="155" t="s">
        <v>1466</v>
      </c>
    </row>
    <row r="249" spans="1:65" s="2" customFormat="1" ht="24.15" customHeight="1">
      <c r="A249" s="26"/>
      <c r="B249" s="144"/>
      <c r="C249" s="161" t="s">
        <v>1311</v>
      </c>
      <c r="D249" s="161" t="s">
        <v>311</v>
      </c>
      <c r="E249" s="162" t="s">
        <v>1781</v>
      </c>
      <c r="F249" s="163" t="s">
        <v>1782</v>
      </c>
      <c r="G249" s="164" t="s">
        <v>217</v>
      </c>
      <c r="H249" s="165">
        <v>26</v>
      </c>
      <c r="I249" s="165"/>
      <c r="J249" s="165">
        <f t="shared" si="60"/>
        <v>0</v>
      </c>
      <c r="K249" s="166"/>
      <c r="L249" s="167"/>
      <c r="M249" s="168" t="s">
        <v>1</v>
      </c>
      <c r="N249" s="169" t="s">
        <v>35</v>
      </c>
      <c r="O249" s="153">
        <v>0</v>
      </c>
      <c r="P249" s="153">
        <f t="shared" si="61"/>
        <v>0</v>
      </c>
      <c r="Q249" s="153">
        <v>0</v>
      </c>
      <c r="R249" s="153">
        <f t="shared" si="62"/>
        <v>0</v>
      </c>
      <c r="S249" s="153">
        <v>0</v>
      </c>
      <c r="T249" s="154">
        <f t="shared" si="6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5" t="s">
        <v>153</v>
      </c>
      <c r="AT249" s="155" t="s">
        <v>311</v>
      </c>
      <c r="AU249" s="155" t="s">
        <v>77</v>
      </c>
      <c r="AY249" s="14" t="s">
        <v>125</v>
      </c>
      <c r="BE249" s="156">
        <f t="shared" si="64"/>
        <v>0</v>
      </c>
      <c r="BF249" s="156">
        <f t="shared" si="65"/>
        <v>0</v>
      </c>
      <c r="BG249" s="156">
        <f t="shared" si="66"/>
        <v>0</v>
      </c>
      <c r="BH249" s="156">
        <f t="shared" si="67"/>
        <v>0</v>
      </c>
      <c r="BI249" s="156">
        <f t="shared" si="68"/>
        <v>0</v>
      </c>
      <c r="BJ249" s="14" t="s">
        <v>133</v>
      </c>
      <c r="BK249" s="156">
        <f t="shared" si="69"/>
        <v>0</v>
      </c>
      <c r="BL249" s="14" t="s">
        <v>132</v>
      </c>
      <c r="BM249" s="155" t="s">
        <v>1469</v>
      </c>
    </row>
    <row r="250" spans="1:65" s="2" customFormat="1" ht="21.75" customHeight="1">
      <c r="A250" s="26"/>
      <c r="B250" s="144"/>
      <c r="C250" s="161" t="s">
        <v>1314</v>
      </c>
      <c r="D250" s="161" t="s">
        <v>311</v>
      </c>
      <c r="E250" s="162" t="s">
        <v>1783</v>
      </c>
      <c r="F250" s="163" t="s">
        <v>1784</v>
      </c>
      <c r="G250" s="164" t="s">
        <v>217</v>
      </c>
      <c r="H250" s="165">
        <v>14</v>
      </c>
      <c r="I250" s="165"/>
      <c r="J250" s="165">
        <f t="shared" si="60"/>
        <v>0</v>
      </c>
      <c r="K250" s="166"/>
      <c r="L250" s="167"/>
      <c r="M250" s="168" t="s">
        <v>1</v>
      </c>
      <c r="N250" s="169" t="s">
        <v>35</v>
      </c>
      <c r="O250" s="153">
        <v>0</v>
      </c>
      <c r="P250" s="153">
        <f t="shared" si="61"/>
        <v>0</v>
      </c>
      <c r="Q250" s="153">
        <v>0</v>
      </c>
      <c r="R250" s="153">
        <f t="shared" si="62"/>
        <v>0</v>
      </c>
      <c r="S250" s="153">
        <v>0</v>
      </c>
      <c r="T250" s="154">
        <f t="shared" si="6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5" t="s">
        <v>153</v>
      </c>
      <c r="AT250" s="155" t="s">
        <v>311</v>
      </c>
      <c r="AU250" s="155" t="s">
        <v>77</v>
      </c>
      <c r="AY250" s="14" t="s">
        <v>125</v>
      </c>
      <c r="BE250" s="156">
        <f t="shared" si="64"/>
        <v>0</v>
      </c>
      <c r="BF250" s="156">
        <f t="shared" si="65"/>
        <v>0</v>
      </c>
      <c r="BG250" s="156">
        <f t="shared" si="66"/>
        <v>0</v>
      </c>
      <c r="BH250" s="156">
        <f t="shared" si="67"/>
        <v>0</v>
      </c>
      <c r="BI250" s="156">
        <f t="shared" si="68"/>
        <v>0</v>
      </c>
      <c r="BJ250" s="14" t="s">
        <v>133</v>
      </c>
      <c r="BK250" s="156">
        <f t="shared" si="69"/>
        <v>0</v>
      </c>
      <c r="BL250" s="14" t="s">
        <v>132</v>
      </c>
      <c r="BM250" s="155" t="s">
        <v>1472</v>
      </c>
    </row>
    <row r="251" spans="1:65" s="2" customFormat="1" ht="16.5" customHeight="1">
      <c r="A251" s="26"/>
      <c r="B251" s="144"/>
      <c r="C251" s="161" t="s">
        <v>1317</v>
      </c>
      <c r="D251" s="161" t="s">
        <v>311</v>
      </c>
      <c r="E251" s="162" t="s">
        <v>1785</v>
      </c>
      <c r="F251" s="163" t="s">
        <v>1786</v>
      </c>
      <c r="G251" s="164" t="s">
        <v>217</v>
      </c>
      <c r="H251" s="165">
        <v>13</v>
      </c>
      <c r="I251" s="165"/>
      <c r="J251" s="165">
        <f t="shared" si="60"/>
        <v>0</v>
      </c>
      <c r="K251" s="166"/>
      <c r="L251" s="167"/>
      <c r="M251" s="168" t="s">
        <v>1</v>
      </c>
      <c r="N251" s="169" t="s">
        <v>35</v>
      </c>
      <c r="O251" s="153">
        <v>0</v>
      </c>
      <c r="P251" s="153">
        <f t="shared" si="61"/>
        <v>0</v>
      </c>
      <c r="Q251" s="153">
        <v>0</v>
      </c>
      <c r="R251" s="153">
        <f t="shared" si="62"/>
        <v>0</v>
      </c>
      <c r="S251" s="153">
        <v>0</v>
      </c>
      <c r="T251" s="154">
        <f t="shared" si="6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5" t="s">
        <v>153</v>
      </c>
      <c r="AT251" s="155" t="s">
        <v>311</v>
      </c>
      <c r="AU251" s="155" t="s">
        <v>77</v>
      </c>
      <c r="AY251" s="14" t="s">
        <v>125</v>
      </c>
      <c r="BE251" s="156">
        <f t="shared" si="64"/>
        <v>0</v>
      </c>
      <c r="BF251" s="156">
        <f t="shared" si="65"/>
        <v>0</v>
      </c>
      <c r="BG251" s="156">
        <f t="shared" si="66"/>
        <v>0</v>
      </c>
      <c r="BH251" s="156">
        <f t="shared" si="67"/>
        <v>0</v>
      </c>
      <c r="BI251" s="156">
        <f t="shared" si="68"/>
        <v>0</v>
      </c>
      <c r="BJ251" s="14" t="s">
        <v>133</v>
      </c>
      <c r="BK251" s="156">
        <f t="shared" si="69"/>
        <v>0</v>
      </c>
      <c r="BL251" s="14" t="s">
        <v>132</v>
      </c>
      <c r="BM251" s="155" t="s">
        <v>1475</v>
      </c>
    </row>
    <row r="252" spans="1:65" s="2" customFormat="1" ht="16.5" customHeight="1">
      <c r="A252" s="26"/>
      <c r="B252" s="144"/>
      <c r="C252" s="161" t="s">
        <v>1320</v>
      </c>
      <c r="D252" s="161" t="s">
        <v>311</v>
      </c>
      <c r="E252" s="162" t="s">
        <v>1787</v>
      </c>
      <c r="F252" s="163" t="s">
        <v>1788</v>
      </c>
      <c r="G252" s="164" t="s">
        <v>217</v>
      </c>
      <c r="H252" s="165">
        <v>13</v>
      </c>
      <c r="I252" s="165"/>
      <c r="J252" s="165">
        <f t="shared" si="60"/>
        <v>0</v>
      </c>
      <c r="K252" s="166"/>
      <c r="L252" s="167"/>
      <c r="M252" s="168" t="s">
        <v>1</v>
      </c>
      <c r="N252" s="169" t="s">
        <v>35</v>
      </c>
      <c r="O252" s="153">
        <v>0</v>
      </c>
      <c r="P252" s="153">
        <f t="shared" si="61"/>
        <v>0</v>
      </c>
      <c r="Q252" s="153">
        <v>0</v>
      </c>
      <c r="R252" s="153">
        <f t="shared" si="62"/>
        <v>0</v>
      </c>
      <c r="S252" s="153">
        <v>0</v>
      </c>
      <c r="T252" s="154">
        <f t="shared" si="6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5" t="s">
        <v>153</v>
      </c>
      <c r="AT252" s="155" t="s">
        <v>311</v>
      </c>
      <c r="AU252" s="155" t="s">
        <v>77</v>
      </c>
      <c r="AY252" s="14" t="s">
        <v>125</v>
      </c>
      <c r="BE252" s="156">
        <f t="shared" si="64"/>
        <v>0</v>
      </c>
      <c r="BF252" s="156">
        <f t="shared" si="65"/>
        <v>0</v>
      </c>
      <c r="BG252" s="156">
        <f t="shared" si="66"/>
        <v>0</v>
      </c>
      <c r="BH252" s="156">
        <f t="shared" si="67"/>
        <v>0</v>
      </c>
      <c r="BI252" s="156">
        <f t="shared" si="68"/>
        <v>0</v>
      </c>
      <c r="BJ252" s="14" t="s">
        <v>133</v>
      </c>
      <c r="BK252" s="156">
        <f t="shared" si="69"/>
        <v>0</v>
      </c>
      <c r="BL252" s="14" t="s">
        <v>132</v>
      </c>
      <c r="BM252" s="155" t="s">
        <v>1477</v>
      </c>
    </row>
    <row r="253" spans="1:65" s="2" customFormat="1" ht="16.5" customHeight="1">
      <c r="A253" s="26"/>
      <c r="B253" s="144"/>
      <c r="C253" s="161" t="s">
        <v>1323</v>
      </c>
      <c r="D253" s="161" t="s">
        <v>311</v>
      </c>
      <c r="E253" s="162" t="s">
        <v>1789</v>
      </c>
      <c r="F253" s="163" t="s">
        <v>1790</v>
      </c>
      <c r="G253" s="164" t="s">
        <v>193</v>
      </c>
      <c r="H253" s="165">
        <v>26</v>
      </c>
      <c r="I253" s="165"/>
      <c r="J253" s="165">
        <f t="shared" si="60"/>
        <v>0</v>
      </c>
      <c r="K253" s="166"/>
      <c r="L253" s="167"/>
      <c r="M253" s="168" t="s">
        <v>1</v>
      </c>
      <c r="N253" s="169" t="s">
        <v>35</v>
      </c>
      <c r="O253" s="153">
        <v>0</v>
      </c>
      <c r="P253" s="153">
        <f t="shared" si="61"/>
        <v>0</v>
      </c>
      <c r="Q253" s="153">
        <v>0</v>
      </c>
      <c r="R253" s="153">
        <f t="shared" si="62"/>
        <v>0</v>
      </c>
      <c r="S253" s="153">
        <v>0</v>
      </c>
      <c r="T253" s="154">
        <f t="shared" si="6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5" t="s">
        <v>153</v>
      </c>
      <c r="AT253" s="155" t="s">
        <v>311</v>
      </c>
      <c r="AU253" s="155" t="s">
        <v>77</v>
      </c>
      <c r="AY253" s="14" t="s">
        <v>125</v>
      </c>
      <c r="BE253" s="156">
        <f t="shared" si="64"/>
        <v>0</v>
      </c>
      <c r="BF253" s="156">
        <f t="shared" si="65"/>
        <v>0</v>
      </c>
      <c r="BG253" s="156">
        <f t="shared" si="66"/>
        <v>0</v>
      </c>
      <c r="BH253" s="156">
        <f t="shared" si="67"/>
        <v>0</v>
      </c>
      <c r="BI253" s="156">
        <f t="shared" si="68"/>
        <v>0</v>
      </c>
      <c r="BJ253" s="14" t="s">
        <v>133</v>
      </c>
      <c r="BK253" s="156">
        <f t="shared" si="69"/>
        <v>0</v>
      </c>
      <c r="BL253" s="14" t="s">
        <v>132</v>
      </c>
      <c r="BM253" s="155" t="s">
        <v>1480</v>
      </c>
    </row>
    <row r="254" spans="1:65" s="2" customFormat="1" ht="16.5" customHeight="1">
      <c r="A254" s="26"/>
      <c r="B254" s="144"/>
      <c r="C254" s="161" t="s">
        <v>1326</v>
      </c>
      <c r="D254" s="161" t="s">
        <v>311</v>
      </c>
      <c r="E254" s="162" t="s">
        <v>1791</v>
      </c>
      <c r="F254" s="163" t="s">
        <v>1792</v>
      </c>
      <c r="G254" s="164" t="s">
        <v>193</v>
      </c>
      <c r="H254" s="165">
        <v>26</v>
      </c>
      <c r="I254" s="165"/>
      <c r="J254" s="165">
        <f t="shared" si="60"/>
        <v>0</v>
      </c>
      <c r="K254" s="166"/>
      <c r="L254" s="167"/>
      <c r="M254" s="168" t="s">
        <v>1</v>
      </c>
      <c r="N254" s="169" t="s">
        <v>35</v>
      </c>
      <c r="O254" s="153">
        <v>0</v>
      </c>
      <c r="P254" s="153">
        <f t="shared" si="61"/>
        <v>0</v>
      </c>
      <c r="Q254" s="153">
        <v>0</v>
      </c>
      <c r="R254" s="153">
        <f t="shared" si="62"/>
        <v>0</v>
      </c>
      <c r="S254" s="153">
        <v>0</v>
      </c>
      <c r="T254" s="154">
        <f t="shared" si="6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5" t="s">
        <v>153</v>
      </c>
      <c r="AT254" s="155" t="s">
        <v>311</v>
      </c>
      <c r="AU254" s="155" t="s">
        <v>77</v>
      </c>
      <c r="AY254" s="14" t="s">
        <v>125</v>
      </c>
      <c r="BE254" s="156">
        <f t="shared" si="64"/>
        <v>0</v>
      </c>
      <c r="BF254" s="156">
        <f t="shared" si="65"/>
        <v>0</v>
      </c>
      <c r="BG254" s="156">
        <f t="shared" si="66"/>
        <v>0</v>
      </c>
      <c r="BH254" s="156">
        <f t="shared" si="67"/>
        <v>0</v>
      </c>
      <c r="BI254" s="156">
        <f t="shared" si="68"/>
        <v>0</v>
      </c>
      <c r="BJ254" s="14" t="s">
        <v>133</v>
      </c>
      <c r="BK254" s="156">
        <f t="shared" si="69"/>
        <v>0</v>
      </c>
      <c r="BL254" s="14" t="s">
        <v>132</v>
      </c>
      <c r="BM254" s="155" t="s">
        <v>1483</v>
      </c>
    </row>
    <row r="255" spans="1:65" s="2" customFormat="1" ht="24.15" customHeight="1">
      <c r="A255" s="26"/>
      <c r="B255" s="144"/>
      <c r="C255" s="161" t="s">
        <v>1329</v>
      </c>
      <c r="D255" s="161" t="s">
        <v>311</v>
      </c>
      <c r="E255" s="162" t="s">
        <v>1793</v>
      </c>
      <c r="F255" s="163" t="s">
        <v>1794</v>
      </c>
      <c r="G255" s="164" t="s">
        <v>217</v>
      </c>
      <c r="H255" s="165">
        <v>26</v>
      </c>
      <c r="I255" s="165"/>
      <c r="J255" s="165">
        <f t="shared" si="60"/>
        <v>0</v>
      </c>
      <c r="K255" s="166"/>
      <c r="L255" s="167"/>
      <c r="M255" s="168" t="s">
        <v>1</v>
      </c>
      <c r="N255" s="169" t="s">
        <v>35</v>
      </c>
      <c r="O255" s="153">
        <v>0</v>
      </c>
      <c r="P255" s="153">
        <f t="shared" si="61"/>
        <v>0</v>
      </c>
      <c r="Q255" s="153">
        <v>0</v>
      </c>
      <c r="R255" s="153">
        <f t="shared" si="62"/>
        <v>0</v>
      </c>
      <c r="S255" s="153">
        <v>0</v>
      </c>
      <c r="T255" s="154">
        <f t="shared" si="6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5" t="s">
        <v>153</v>
      </c>
      <c r="AT255" s="155" t="s">
        <v>311</v>
      </c>
      <c r="AU255" s="155" t="s">
        <v>77</v>
      </c>
      <c r="AY255" s="14" t="s">
        <v>125</v>
      </c>
      <c r="BE255" s="156">
        <f t="shared" si="64"/>
        <v>0</v>
      </c>
      <c r="BF255" s="156">
        <f t="shared" si="65"/>
        <v>0</v>
      </c>
      <c r="BG255" s="156">
        <f t="shared" si="66"/>
        <v>0</v>
      </c>
      <c r="BH255" s="156">
        <f t="shared" si="67"/>
        <v>0</v>
      </c>
      <c r="BI255" s="156">
        <f t="shared" si="68"/>
        <v>0</v>
      </c>
      <c r="BJ255" s="14" t="s">
        <v>133</v>
      </c>
      <c r="BK255" s="156">
        <f t="shared" si="69"/>
        <v>0</v>
      </c>
      <c r="BL255" s="14" t="s">
        <v>132</v>
      </c>
      <c r="BM255" s="155" t="s">
        <v>1486</v>
      </c>
    </row>
    <row r="256" spans="1:65" s="2" customFormat="1" ht="16.5" customHeight="1">
      <c r="A256" s="26"/>
      <c r="B256" s="144"/>
      <c r="C256" s="161" t="s">
        <v>1332</v>
      </c>
      <c r="D256" s="161" t="s">
        <v>311</v>
      </c>
      <c r="E256" s="162" t="s">
        <v>1795</v>
      </c>
      <c r="F256" s="163" t="s">
        <v>1796</v>
      </c>
      <c r="G256" s="164" t="s">
        <v>217</v>
      </c>
      <c r="H256" s="165">
        <v>13</v>
      </c>
      <c r="I256" s="165"/>
      <c r="J256" s="165">
        <f t="shared" si="60"/>
        <v>0</v>
      </c>
      <c r="K256" s="166"/>
      <c r="L256" s="167"/>
      <c r="M256" s="168" t="s">
        <v>1</v>
      </c>
      <c r="N256" s="169" t="s">
        <v>35</v>
      </c>
      <c r="O256" s="153">
        <v>0</v>
      </c>
      <c r="P256" s="153">
        <f t="shared" si="61"/>
        <v>0</v>
      </c>
      <c r="Q256" s="153">
        <v>0</v>
      </c>
      <c r="R256" s="153">
        <f t="shared" si="62"/>
        <v>0</v>
      </c>
      <c r="S256" s="153">
        <v>0</v>
      </c>
      <c r="T256" s="154">
        <f t="shared" si="6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5" t="s">
        <v>153</v>
      </c>
      <c r="AT256" s="155" t="s">
        <v>311</v>
      </c>
      <c r="AU256" s="155" t="s">
        <v>77</v>
      </c>
      <c r="AY256" s="14" t="s">
        <v>125</v>
      </c>
      <c r="BE256" s="156">
        <f t="shared" si="64"/>
        <v>0</v>
      </c>
      <c r="BF256" s="156">
        <f t="shared" si="65"/>
        <v>0</v>
      </c>
      <c r="BG256" s="156">
        <f t="shared" si="66"/>
        <v>0</v>
      </c>
      <c r="BH256" s="156">
        <f t="shared" si="67"/>
        <v>0</v>
      </c>
      <c r="BI256" s="156">
        <f t="shared" si="68"/>
        <v>0</v>
      </c>
      <c r="BJ256" s="14" t="s">
        <v>133</v>
      </c>
      <c r="BK256" s="156">
        <f t="shared" si="69"/>
        <v>0</v>
      </c>
      <c r="BL256" s="14" t="s">
        <v>132</v>
      </c>
      <c r="BM256" s="155" t="s">
        <v>1230</v>
      </c>
    </row>
    <row r="257" spans="1:65" s="2" customFormat="1" ht="24.15" customHeight="1">
      <c r="A257" s="26"/>
      <c r="B257" s="144"/>
      <c r="C257" s="161" t="s">
        <v>1335</v>
      </c>
      <c r="D257" s="161" t="s">
        <v>311</v>
      </c>
      <c r="E257" s="162" t="s">
        <v>1797</v>
      </c>
      <c r="F257" s="163" t="s">
        <v>1798</v>
      </c>
      <c r="G257" s="164" t="s">
        <v>217</v>
      </c>
      <c r="H257" s="165">
        <v>13</v>
      </c>
      <c r="I257" s="165"/>
      <c r="J257" s="165">
        <f t="shared" si="60"/>
        <v>0</v>
      </c>
      <c r="K257" s="166"/>
      <c r="L257" s="167"/>
      <c r="M257" s="168" t="s">
        <v>1</v>
      </c>
      <c r="N257" s="169" t="s">
        <v>35</v>
      </c>
      <c r="O257" s="153">
        <v>0</v>
      </c>
      <c r="P257" s="153">
        <f t="shared" si="61"/>
        <v>0</v>
      </c>
      <c r="Q257" s="153">
        <v>0</v>
      </c>
      <c r="R257" s="153">
        <f t="shared" si="62"/>
        <v>0</v>
      </c>
      <c r="S257" s="153">
        <v>0</v>
      </c>
      <c r="T257" s="154">
        <f t="shared" si="6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5" t="s">
        <v>153</v>
      </c>
      <c r="AT257" s="155" t="s">
        <v>311</v>
      </c>
      <c r="AU257" s="155" t="s">
        <v>77</v>
      </c>
      <c r="AY257" s="14" t="s">
        <v>125</v>
      </c>
      <c r="BE257" s="156">
        <f t="shared" si="64"/>
        <v>0</v>
      </c>
      <c r="BF257" s="156">
        <f t="shared" si="65"/>
        <v>0</v>
      </c>
      <c r="BG257" s="156">
        <f t="shared" si="66"/>
        <v>0</v>
      </c>
      <c r="BH257" s="156">
        <f t="shared" si="67"/>
        <v>0</v>
      </c>
      <c r="BI257" s="156">
        <f t="shared" si="68"/>
        <v>0</v>
      </c>
      <c r="BJ257" s="14" t="s">
        <v>133</v>
      </c>
      <c r="BK257" s="156">
        <f t="shared" si="69"/>
        <v>0</v>
      </c>
      <c r="BL257" s="14" t="s">
        <v>132</v>
      </c>
      <c r="BM257" s="155" t="s">
        <v>1491</v>
      </c>
    </row>
    <row r="258" spans="1:65" s="2" customFormat="1" ht="16.5" customHeight="1">
      <c r="A258" s="26"/>
      <c r="B258" s="144"/>
      <c r="C258" s="161" t="s">
        <v>1338</v>
      </c>
      <c r="D258" s="161" t="s">
        <v>311</v>
      </c>
      <c r="E258" s="162" t="s">
        <v>1799</v>
      </c>
      <c r="F258" s="163" t="s">
        <v>1800</v>
      </c>
      <c r="G258" s="164" t="s">
        <v>217</v>
      </c>
      <c r="H258" s="165">
        <v>1</v>
      </c>
      <c r="I258" s="165"/>
      <c r="J258" s="165">
        <f t="shared" si="60"/>
        <v>0</v>
      </c>
      <c r="K258" s="166"/>
      <c r="L258" s="167"/>
      <c r="M258" s="168" t="s">
        <v>1</v>
      </c>
      <c r="N258" s="169" t="s">
        <v>35</v>
      </c>
      <c r="O258" s="153">
        <v>0</v>
      </c>
      <c r="P258" s="153">
        <f t="shared" si="61"/>
        <v>0</v>
      </c>
      <c r="Q258" s="153">
        <v>0</v>
      </c>
      <c r="R258" s="153">
        <f t="shared" si="62"/>
        <v>0</v>
      </c>
      <c r="S258" s="153">
        <v>0</v>
      </c>
      <c r="T258" s="154">
        <f t="shared" si="6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5" t="s">
        <v>153</v>
      </c>
      <c r="AT258" s="155" t="s">
        <v>311</v>
      </c>
      <c r="AU258" s="155" t="s">
        <v>77</v>
      </c>
      <c r="AY258" s="14" t="s">
        <v>125</v>
      </c>
      <c r="BE258" s="156">
        <f t="shared" si="64"/>
        <v>0</v>
      </c>
      <c r="BF258" s="156">
        <f t="shared" si="65"/>
        <v>0</v>
      </c>
      <c r="BG258" s="156">
        <f t="shared" si="66"/>
        <v>0</v>
      </c>
      <c r="BH258" s="156">
        <f t="shared" si="67"/>
        <v>0</v>
      </c>
      <c r="BI258" s="156">
        <f t="shared" si="68"/>
        <v>0</v>
      </c>
      <c r="BJ258" s="14" t="s">
        <v>133</v>
      </c>
      <c r="BK258" s="156">
        <f t="shared" si="69"/>
        <v>0</v>
      </c>
      <c r="BL258" s="14" t="s">
        <v>132</v>
      </c>
      <c r="BM258" s="155" t="s">
        <v>1493</v>
      </c>
    </row>
    <row r="259" spans="1:65" s="2" customFormat="1" ht="21.75" customHeight="1">
      <c r="A259" s="26"/>
      <c r="B259" s="144"/>
      <c r="C259" s="145" t="s">
        <v>1341</v>
      </c>
      <c r="D259" s="145" t="s">
        <v>128</v>
      </c>
      <c r="E259" s="146" t="s">
        <v>1801</v>
      </c>
      <c r="F259" s="147" t="s">
        <v>1802</v>
      </c>
      <c r="G259" s="148" t="s">
        <v>217</v>
      </c>
      <c r="H259" s="149">
        <v>4</v>
      </c>
      <c r="I259" s="149"/>
      <c r="J259" s="149">
        <f t="shared" si="60"/>
        <v>0</v>
      </c>
      <c r="K259" s="150"/>
      <c r="L259" s="27"/>
      <c r="M259" s="151" t="s">
        <v>1</v>
      </c>
      <c r="N259" s="152" t="s">
        <v>35</v>
      </c>
      <c r="O259" s="153">
        <v>0</v>
      </c>
      <c r="P259" s="153">
        <f t="shared" si="61"/>
        <v>0</v>
      </c>
      <c r="Q259" s="153">
        <v>0</v>
      </c>
      <c r="R259" s="153">
        <f t="shared" si="62"/>
        <v>0</v>
      </c>
      <c r="S259" s="153">
        <v>0</v>
      </c>
      <c r="T259" s="154">
        <f t="shared" si="6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5" t="s">
        <v>132</v>
      </c>
      <c r="AT259" s="155" t="s">
        <v>128</v>
      </c>
      <c r="AU259" s="155" t="s">
        <v>77</v>
      </c>
      <c r="AY259" s="14" t="s">
        <v>125</v>
      </c>
      <c r="BE259" s="156">
        <f t="shared" si="64"/>
        <v>0</v>
      </c>
      <c r="BF259" s="156">
        <f t="shared" si="65"/>
        <v>0</v>
      </c>
      <c r="BG259" s="156">
        <f t="shared" si="66"/>
        <v>0</v>
      </c>
      <c r="BH259" s="156">
        <f t="shared" si="67"/>
        <v>0</v>
      </c>
      <c r="BI259" s="156">
        <f t="shared" si="68"/>
        <v>0</v>
      </c>
      <c r="BJ259" s="14" t="s">
        <v>133</v>
      </c>
      <c r="BK259" s="156">
        <f t="shared" si="69"/>
        <v>0</v>
      </c>
      <c r="BL259" s="14" t="s">
        <v>132</v>
      </c>
      <c r="BM259" s="155" t="s">
        <v>1497</v>
      </c>
    </row>
    <row r="260" spans="1:65" s="2" customFormat="1" ht="16.5" customHeight="1">
      <c r="A260" s="26"/>
      <c r="B260" s="144"/>
      <c r="C260" s="145" t="s">
        <v>1344</v>
      </c>
      <c r="D260" s="145" t="s">
        <v>128</v>
      </c>
      <c r="E260" s="146" t="s">
        <v>1803</v>
      </c>
      <c r="F260" s="147" t="s">
        <v>1804</v>
      </c>
      <c r="G260" s="148" t="s">
        <v>217</v>
      </c>
      <c r="H260" s="149">
        <v>4</v>
      </c>
      <c r="I260" s="149"/>
      <c r="J260" s="149">
        <f t="shared" si="60"/>
        <v>0</v>
      </c>
      <c r="K260" s="150"/>
      <c r="L260" s="27"/>
      <c r="M260" s="151" t="s">
        <v>1</v>
      </c>
      <c r="N260" s="152" t="s">
        <v>35</v>
      </c>
      <c r="O260" s="153">
        <v>0</v>
      </c>
      <c r="P260" s="153">
        <f t="shared" si="61"/>
        <v>0</v>
      </c>
      <c r="Q260" s="153">
        <v>0</v>
      </c>
      <c r="R260" s="153">
        <f t="shared" si="62"/>
        <v>0</v>
      </c>
      <c r="S260" s="153">
        <v>0</v>
      </c>
      <c r="T260" s="154">
        <f t="shared" si="6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5" t="s">
        <v>132</v>
      </c>
      <c r="AT260" s="155" t="s">
        <v>128</v>
      </c>
      <c r="AU260" s="155" t="s">
        <v>77</v>
      </c>
      <c r="AY260" s="14" t="s">
        <v>125</v>
      </c>
      <c r="BE260" s="156">
        <f t="shared" si="64"/>
        <v>0</v>
      </c>
      <c r="BF260" s="156">
        <f t="shared" si="65"/>
        <v>0</v>
      </c>
      <c r="BG260" s="156">
        <f t="shared" si="66"/>
        <v>0</v>
      </c>
      <c r="BH260" s="156">
        <f t="shared" si="67"/>
        <v>0</v>
      </c>
      <c r="BI260" s="156">
        <f t="shared" si="68"/>
        <v>0</v>
      </c>
      <c r="BJ260" s="14" t="s">
        <v>133</v>
      </c>
      <c r="BK260" s="156">
        <f t="shared" si="69"/>
        <v>0</v>
      </c>
      <c r="BL260" s="14" t="s">
        <v>132</v>
      </c>
      <c r="BM260" s="155" t="s">
        <v>1499</v>
      </c>
    </row>
    <row r="261" spans="1:65" s="2" customFormat="1" ht="16.5" customHeight="1">
      <c r="A261" s="26"/>
      <c r="B261" s="144"/>
      <c r="C261" s="145" t="s">
        <v>1347</v>
      </c>
      <c r="D261" s="145" t="s">
        <v>128</v>
      </c>
      <c r="E261" s="146" t="s">
        <v>1805</v>
      </c>
      <c r="F261" s="147" t="s">
        <v>1806</v>
      </c>
      <c r="G261" s="148" t="s">
        <v>217</v>
      </c>
      <c r="H261" s="149">
        <v>8</v>
      </c>
      <c r="I261" s="149"/>
      <c r="J261" s="149">
        <f t="shared" si="60"/>
        <v>0</v>
      </c>
      <c r="K261" s="150"/>
      <c r="L261" s="27"/>
      <c r="M261" s="151" t="s">
        <v>1</v>
      </c>
      <c r="N261" s="152" t="s">
        <v>35</v>
      </c>
      <c r="O261" s="153">
        <v>0</v>
      </c>
      <c r="P261" s="153">
        <f t="shared" si="61"/>
        <v>0</v>
      </c>
      <c r="Q261" s="153">
        <v>0</v>
      </c>
      <c r="R261" s="153">
        <f t="shared" si="62"/>
        <v>0</v>
      </c>
      <c r="S261" s="153">
        <v>0</v>
      </c>
      <c r="T261" s="154">
        <f t="shared" si="6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5" t="s">
        <v>132</v>
      </c>
      <c r="AT261" s="155" t="s">
        <v>128</v>
      </c>
      <c r="AU261" s="155" t="s">
        <v>77</v>
      </c>
      <c r="AY261" s="14" t="s">
        <v>125</v>
      </c>
      <c r="BE261" s="156">
        <f t="shared" si="64"/>
        <v>0</v>
      </c>
      <c r="BF261" s="156">
        <f t="shared" si="65"/>
        <v>0</v>
      </c>
      <c r="BG261" s="156">
        <f t="shared" si="66"/>
        <v>0</v>
      </c>
      <c r="BH261" s="156">
        <f t="shared" si="67"/>
        <v>0</v>
      </c>
      <c r="BI261" s="156">
        <f t="shared" si="68"/>
        <v>0</v>
      </c>
      <c r="BJ261" s="14" t="s">
        <v>133</v>
      </c>
      <c r="BK261" s="156">
        <f t="shared" si="69"/>
        <v>0</v>
      </c>
      <c r="BL261" s="14" t="s">
        <v>132</v>
      </c>
      <c r="BM261" s="155" t="s">
        <v>1502</v>
      </c>
    </row>
    <row r="262" spans="1:65" s="2" customFormat="1" ht="16.5" customHeight="1">
      <c r="A262" s="26"/>
      <c r="B262" s="144"/>
      <c r="C262" s="145" t="s">
        <v>1215</v>
      </c>
      <c r="D262" s="145" t="s">
        <v>128</v>
      </c>
      <c r="E262" s="146" t="s">
        <v>1807</v>
      </c>
      <c r="F262" s="147" t="s">
        <v>1808</v>
      </c>
      <c r="G262" s="148" t="s">
        <v>217</v>
      </c>
      <c r="H262" s="149">
        <v>16</v>
      </c>
      <c r="I262" s="149"/>
      <c r="J262" s="149">
        <f t="shared" si="60"/>
        <v>0</v>
      </c>
      <c r="K262" s="150"/>
      <c r="L262" s="27"/>
      <c r="M262" s="151" t="s">
        <v>1</v>
      </c>
      <c r="N262" s="152" t="s">
        <v>35</v>
      </c>
      <c r="O262" s="153">
        <v>0</v>
      </c>
      <c r="P262" s="153">
        <f t="shared" si="61"/>
        <v>0</v>
      </c>
      <c r="Q262" s="153">
        <v>0</v>
      </c>
      <c r="R262" s="153">
        <f t="shared" si="62"/>
        <v>0</v>
      </c>
      <c r="S262" s="153">
        <v>0</v>
      </c>
      <c r="T262" s="154">
        <f t="shared" si="6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5" t="s">
        <v>132</v>
      </c>
      <c r="AT262" s="155" t="s">
        <v>128</v>
      </c>
      <c r="AU262" s="155" t="s">
        <v>77</v>
      </c>
      <c r="AY262" s="14" t="s">
        <v>125</v>
      </c>
      <c r="BE262" s="156">
        <f t="shared" si="64"/>
        <v>0</v>
      </c>
      <c r="BF262" s="156">
        <f t="shared" si="65"/>
        <v>0</v>
      </c>
      <c r="BG262" s="156">
        <f t="shared" si="66"/>
        <v>0</v>
      </c>
      <c r="BH262" s="156">
        <f t="shared" si="67"/>
        <v>0</v>
      </c>
      <c r="BI262" s="156">
        <f t="shared" si="68"/>
        <v>0</v>
      </c>
      <c r="BJ262" s="14" t="s">
        <v>133</v>
      </c>
      <c r="BK262" s="156">
        <f t="shared" si="69"/>
        <v>0</v>
      </c>
      <c r="BL262" s="14" t="s">
        <v>132</v>
      </c>
      <c r="BM262" s="155" t="s">
        <v>1505</v>
      </c>
    </row>
    <row r="263" spans="1:65" s="2" customFormat="1" ht="16.5" customHeight="1">
      <c r="A263" s="26"/>
      <c r="B263" s="144"/>
      <c r="C263" s="145" t="s">
        <v>1352</v>
      </c>
      <c r="D263" s="145" t="s">
        <v>128</v>
      </c>
      <c r="E263" s="146" t="s">
        <v>1809</v>
      </c>
      <c r="F263" s="147" t="s">
        <v>1810</v>
      </c>
      <c r="G263" s="148" t="s">
        <v>217</v>
      </c>
      <c r="H263" s="149">
        <v>96</v>
      </c>
      <c r="I263" s="149"/>
      <c r="J263" s="149">
        <f t="shared" si="60"/>
        <v>0</v>
      </c>
      <c r="K263" s="150"/>
      <c r="L263" s="27"/>
      <c r="M263" s="151" t="s">
        <v>1</v>
      </c>
      <c r="N263" s="152" t="s">
        <v>35</v>
      </c>
      <c r="O263" s="153">
        <v>0</v>
      </c>
      <c r="P263" s="153">
        <f t="shared" si="61"/>
        <v>0</v>
      </c>
      <c r="Q263" s="153">
        <v>0</v>
      </c>
      <c r="R263" s="153">
        <f t="shared" si="62"/>
        <v>0</v>
      </c>
      <c r="S263" s="153">
        <v>0</v>
      </c>
      <c r="T263" s="154">
        <f t="shared" si="6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5" t="s">
        <v>132</v>
      </c>
      <c r="AT263" s="155" t="s">
        <v>128</v>
      </c>
      <c r="AU263" s="155" t="s">
        <v>77</v>
      </c>
      <c r="AY263" s="14" t="s">
        <v>125</v>
      </c>
      <c r="BE263" s="156">
        <f t="shared" si="64"/>
        <v>0</v>
      </c>
      <c r="BF263" s="156">
        <f t="shared" si="65"/>
        <v>0</v>
      </c>
      <c r="BG263" s="156">
        <f t="shared" si="66"/>
        <v>0</v>
      </c>
      <c r="BH263" s="156">
        <f t="shared" si="67"/>
        <v>0</v>
      </c>
      <c r="BI263" s="156">
        <f t="shared" si="68"/>
        <v>0</v>
      </c>
      <c r="BJ263" s="14" t="s">
        <v>133</v>
      </c>
      <c r="BK263" s="156">
        <f t="shared" si="69"/>
        <v>0</v>
      </c>
      <c r="BL263" s="14" t="s">
        <v>132</v>
      </c>
      <c r="BM263" s="155" t="s">
        <v>1508</v>
      </c>
    </row>
    <row r="264" spans="1:65" s="2" customFormat="1" ht="16.5" customHeight="1">
      <c r="A264" s="26"/>
      <c r="B264" s="144"/>
      <c r="C264" s="145" t="s">
        <v>1217</v>
      </c>
      <c r="D264" s="145" t="s">
        <v>128</v>
      </c>
      <c r="E264" s="146" t="s">
        <v>1811</v>
      </c>
      <c r="F264" s="147" t="s">
        <v>1812</v>
      </c>
      <c r="G264" s="148" t="s">
        <v>217</v>
      </c>
      <c r="H264" s="149">
        <v>13</v>
      </c>
      <c r="I264" s="149"/>
      <c r="J264" s="149">
        <f t="shared" si="60"/>
        <v>0</v>
      </c>
      <c r="K264" s="150"/>
      <c r="L264" s="27"/>
      <c r="M264" s="151" t="s">
        <v>1</v>
      </c>
      <c r="N264" s="152" t="s">
        <v>35</v>
      </c>
      <c r="O264" s="153">
        <v>0</v>
      </c>
      <c r="P264" s="153">
        <f t="shared" si="61"/>
        <v>0</v>
      </c>
      <c r="Q264" s="153">
        <v>0</v>
      </c>
      <c r="R264" s="153">
        <f t="shared" si="62"/>
        <v>0</v>
      </c>
      <c r="S264" s="153">
        <v>0</v>
      </c>
      <c r="T264" s="154">
        <f t="shared" si="6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5" t="s">
        <v>132</v>
      </c>
      <c r="AT264" s="155" t="s">
        <v>128</v>
      </c>
      <c r="AU264" s="155" t="s">
        <v>77</v>
      </c>
      <c r="AY264" s="14" t="s">
        <v>125</v>
      </c>
      <c r="BE264" s="156">
        <f t="shared" si="64"/>
        <v>0</v>
      </c>
      <c r="BF264" s="156">
        <f t="shared" si="65"/>
        <v>0</v>
      </c>
      <c r="BG264" s="156">
        <f t="shared" si="66"/>
        <v>0</v>
      </c>
      <c r="BH264" s="156">
        <f t="shared" si="67"/>
        <v>0</v>
      </c>
      <c r="BI264" s="156">
        <f t="shared" si="68"/>
        <v>0</v>
      </c>
      <c r="BJ264" s="14" t="s">
        <v>133</v>
      </c>
      <c r="BK264" s="156">
        <f t="shared" si="69"/>
        <v>0</v>
      </c>
      <c r="BL264" s="14" t="s">
        <v>132</v>
      </c>
      <c r="BM264" s="155" t="s">
        <v>1511</v>
      </c>
    </row>
    <row r="265" spans="1:65" s="2" customFormat="1" ht="16.5" customHeight="1">
      <c r="A265" s="26"/>
      <c r="B265" s="144"/>
      <c r="C265" s="145" t="s">
        <v>1357</v>
      </c>
      <c r="D265" s="145" t="s">
        <v>128</v>
      </c>
      <c r="E265" s="146" t="s">
        <v>1813</v>
      </c>
      <c r="F265" s="147" t="s">
        <v>1814</v>
      </c>
      <c r="G265" s="148" t="s">
        <v>217</v>
      </c>
      <c r="H265" s="149">
        <v>270</v>
      </c>
      <c r="I265" s="149"/>
      <c r="J265" s="149">
        <f t="shared" si="60"/>
        <v>0</v>
      </c>
      <c r="K265" s="150"/>
      <c r="L265" s="27"/>
      <c r="M265" s="151" t="s">
        <v>1</v>
      </c>
      <c r="N265" s="152" t="s">
        <v>35</v>
      </c>
      <c r="O265" s="153">
        <v>0</v>
      </c>
      <c r="P265" s="153">
        <f t="shared" si="61"/>
        <v>0</v>
      </c>
      <c r="Q265" s="153">
        <v>0</v>
      </c>
      <c r="R265" s="153">
        <f t="shared" si="62"/>
        <v>0</v>
      </c>
      <c r="S265" s="153">
        <v>0</v>
      </c>
      <c r="T265" s="154">
        <f t="shared" si="6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5" t="s">
        <v>132</v>
      </c>
      <c r="AT265" s="155" t="s">
        <v>128</v>
      </c>
      <c r="AU265" s="155" t="s">
        <v>77</v>
      </c>
      <c r="AY265" s="14" t="s">
        <v>125</v>
      </c>
      <c r="BE265" s="156">
        <f t="shared" si="64"/>
        <v>0</v>
      </c>
      <c r="BF265" s="156">
        <f t="shared" si="65"/>
        <v>0</v>
      </c>
      <c r="BG265" s="156">
        <f t="shared" si="66"/>
        <v>0</v>
      </c>
      <c r="BH265" s="156">
        <f t="shared" si="67"/>
        <v>0</v>
      </c>
      <c r="BI265" s="156">
        <f t="shared" si="68"/>
        <v>0</v>
      </c>
      <c r="BJ265" s="14" t="s">
        <v>133</v>
      </c>
      <c r="BK265" s="156">
        <f t="shared" si="69"/>
        <v>0</v>
      </c>
      <c r="BL265" s="14" t="s">
        <v>132</v>
      </c>
      <c r="BM265" s="155" t="s">
        <v>1518</v>
      </c>
    </row>
    <row r="266" spans="1:65" s="2" customFormat="1" ht="16.5" customHeight="1">
      <c r="A266" s="26"/>
      <c r="B266" s="144"/>
      <c r="C266" s="145" t="s">
        <v>1220</v>
      </c>
      <c r="D266" s="145" t="s">
        <v>128</v>
      </c>
      <c r="E266" s="146" t="s">
        <v>1815</v>
      </c>
      <c r="F266" s="147" t="s">
        <v>1816</v>
      </c>
      <c r="G266" s="148" t="s">
        <v>193</v>
      </c>
      <c r="H266" s="149">
        <v>26</v>
      </c>
      <c r="I266" s="149"/>
      <c r="J266" s="149">
        <f t="shared" si="60"/>
        <v>0</v>
      </c>
      <c r="K266" s="150"/>
      <c r="L266" s="27"/>
      <c r="M266" s="151" t="s">
        <v>1</v>
      </c>
      <c r="N266" s="152" t="s">
        <v>35</v>
      </c>
      <c r="O266" s="153">
        <v>0</v>
      </c>
      <c r="P266" s="153">
        <f t="shared" si="61"/>
        <v>0</v>
      </c>
      <c r="Q266" s="153">
        <v>0</v>
      </c>
      <c r="R266" s="153">
        <f t="shared" si="62"/>
        <v>0</v>
      </c>
      <c r="S266" s="153">
        <v>0</v>
      </c>
      <c r="T266" s="154">
        <f t="shared" si="6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5" t="s">
        <v>132</v>
      </c>
      <c r="AT266" s="155" t="s">
        <v>128</v>
      </c>
      <c r="AU266" s="155" t="s">
        <v>77</v>
      </c>
      <c r="AY266" s="14" t="s">
        <v>125</v>
      </c>
      <c r="BE266" s="156">
        <f t="shared" si="64"/>
        <v>0</v>
      </c>
      <c r="BF266" s="156">
        <f t="shared" si="65"/>
        <v>0</v>
      </c>
      <c r="BG266" s="156">
        <f t="shared" si="66"/>
        <v>0</v>
      </c>
      <c r="BH266" s="156">
        <f t="shared" si="67"/>
        <v>0</v>
      </c>
      <c r="BI266" s="156">
        <f t="shared" si="68"/>
        <v>0</v>
      </c>
      <c r="BJ266" s="14" t="s">
        <v>133</v>
      </c>
      <c r="BK266" s="156">
        <f t="shared" si="69"/>
        <v>0</v>
      </c>
      <c r="BL266" s="14" t="s">
        <v>132</v>
      </c>
      <c r="BM266" s="155" t="s">
        <v>1521</v>
      </c>
    </row>
    <row r="267" spans="1:65" s="2" customFormat="1" ht="16.5" customHeight="1">
      <c r="A267" s="26"/>
      <c r="B267" s="144"/>
      <c r="C267" s="145" t="s">
        <v>1362</v>
      </c>
      <c r="D267" s="145" t="s">
        <v>128</v>
      </c>
      <c r="E267" s="146" t="s">
        <v>1817</v>
      </c>
      <c r="F267" s="147" t="s">
        <v>1818</v>
      </c>
      <c r="G267" s="148" t="s">
        <v>217</v>
      </c>
      <c r="H267" s="149">
        <v>90</v>
      </c>
      <c r="I267" s="149"/>
      <c r="J267" s="149">
        <f t="shared" si="60"/>
        <v>0</v>
      </c>
      <c r="K267" s="150"/>
      <c r="L267" s="27"/>
      <c r="M267" s="151" t="s">
        <v>1</v>
      </c>
      <c r="N267" s="152" t="s">
        <v>35</v>
      </c>
      <c r="O267" s="153">
        <v>0</v>
      </c>
      <c r="P267" s="153">
        <f t="shared" si="61"/>
        <v>0</v>
      </c>
      <c r="Q267" s="153">
        <v>0</v>
      </c>
      <c r="R267" s="153">
        <f t="shared" si="62"/>
        <v>0</v>
      </c>
      <c r="S267" s="153">
        <v>0</v>
      </c>
      <c r="T267" s="154">
        <f t="shared" si="6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5" t="s">
        <v>132</v>
      </c>
      <c r="AT267" s="155" t="s">
        <v>128</v>
      </c>
      <c r="AU267" s="155" t="s">
        <v>77</v>
      </c>
      <c r="AY267" s="14" t="s">
        <v>125</v>
      </c>
      <c r="BE267" s="156">
        <f t="shared" si="64"/>
        <v>0</v>
      </c>
      <c r="BF267" s="156">
        <f t="shared" si="65"/>
        <v>0</v>
      </c>
      <c r="BG267" s="156">
        <f t="shared" si="66"/>
        <v>0</v>
      </c>
      <c r="BH267" s="156">
        <f t="shared" si="67"/>
        <v>0</v>
      </c>
      <c r="BI267" s="156">
        <f t="shared" si="68"/>
        <v>0</v>
      </c>
      <c r="BJ267" s="14" t="s">
        <v>133</v>
      </c>
      <c r="BK267" s="156">
        <f t="shared" si="69"/>
        <v>0</v>
      </c>
      <c r="BL267" s="14" t="s">
        <v>132</v>
      </c>
      <c r="BM267" s="155" t="s">
        <v>1212</v>
      </c>
    </row>
    <row r="268" spans="1:65" s="2" customFormat="1" ht="16.5" customHeight="1">
      <c r="A268" s="26"/>
      <c r="B268" s="144"/>
      <c r="C268" s="145" t="s">
        <v>1222</v>
      </c>
      <c r="D268" s="145" t="s">
        <v>128</v>
      </c>
      <c r="E268" s="146" t="s">
        <v>1819</v>
      </c>
      <c r="F268" s="147" t="s">
        <v>1820</v>
      </c>
      <c r="G268" s="148" t="s">
        <v>217</v>
      </c>
      <c r="H268" s="149">
        <v>13</v>
      </c>
      <c r="I268" s="149"/>
      <c r="J268" s="149">
        <f t="shared" si="60"/>
        <v>0</v>
      </c>
      <c r="K268" s="150"/>
      <c r="L268" s="27"/>
      <c r="M268" s="151" t="s">
        <v>1</v>
      </c>
      <c r="N268" s="152" t="s">
        <v>35</v>
      </c>
      <c r="O268" s="153">
        <v>0</v>
      </c>
      <c r="P268" s="153">
        <f t="shared" si="61"/>
        <v>0</v>
      </c>
      <c r="Q268" s="153">
        <v>0</v>
      </c>
      <c r="R268" s="153">
        <f t="shared" si="62"/>
        <v>0</v>
      </c>
      <c r="S268" s="153">
        <v>0</v>
      </c>
      <c r="T268" s="154">
        <f t="shared" si="6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5" t="s">
        <v>132</v>
      </c>
      <c r="AT268" s="155" t="s">
        <v>128</v>
      </c>
      <c r="AU268" s="155" t="s">
        <v>77</v>
      </c>
      <c r="AY268" s="14" t="s">
        <v>125</v>
      </c>
      <c r="BE268" s="156">
        <f t="shared" si="64"/>
        <v>0</v>
      </c>
      <c r="BF268" s="156">
        <f t="shared" si="65"/>
        <v>0</v>
      </c>
      <c r="BG268" s="156">
        <f t="shared" si="66"/>
        <v>0</v>
      </c>
      <c r="BH268" s="156">
        <f t="shared" si="67"/>
        <v>0</v>
      </c>
      <c r="BI268" s="156">
        <f t="shared" si="68"/>
        <v>0</v>
      </c>
      <c r="BJ268" s="14" t="s">
        <v>133</v>
      </c>
      <c r="BK268" s="156">
        <f t="shared" si="69"/>
        <v>0</v>
      </c>
      <c r="BL268" s="14" t="s">
        <v>132</v>
      </c>
      <c r="BM268" s="155" t="s">
        <v>1209</v>
      </c>
    </row>
    <row r="269" spans="1:65" s="2" customFormat="1" ht="16.5" customHeight="1">
      <c r="A269" s="26"/>
      <c r="B269" s="144"/>
      <c r="C269" s="145" t="s">
        <v>1367</v>
      </c>
      <c r="D269" s="145" t="s">
        <v>128</v>
      </c>
      <c r="E269" s="146" t="s">
        <v>1821</v>
      </c>
      <c r="F269" s="147" t="s">
        <v>1822</v>
      </c>
      <c r="G269" s="148" t="s">
        <v>217</v>
      </c>
      <c r="H269" s="149">
        <v>52</v>
      </c>
      <c r="I269" s="149"/>
      <c r="J269" s="149">
        <f t="shared" si="60"/>
        <v>0</v>
      </c>
      <c r="K269" s="150"/>
      <c r="L269" s="27"/>
      <c r="M269" s="151" t="s">
        <v>1</v>
      </c>
      <c r="N269" s="152" t="s">
        <v>35</v>
      </c>
      <c r="O269" s="153">
        <v>0</v>
      </c>
      <c r="P269" s="153">
        <f t="shared" si="61"/>
        <v>0</v>
      </c>
      <c r="Q269" s="153">
        <v>0</v>
      </c>
      <c r="R269" s="153">
        <f t="shared" si="62"/>
        <v>0</v>
      </c>
      <c r="S269" s="153">
        <v>0</v>
      </c>
      <c r="T269" s="154">
        <f t="shared" si="6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5" t="s">
        <v>132</v>
      </c>
      <c r="AT269" s="155" t="s">
        <v>128</v>
      </c>
      <c r="AU269" s="155" t="s">
        <v>77</v>
      </c>
      <c r="AY269" s="14" t="s">
        <v>125</v>
      </c>
      <c r="BE269" s="156">
        <f t="shared" si="64"/>
        <v>0</v>
      </c>
      <c r="BF269" s="156">
        <f t="shared" si="65"/>
        <v>0</v>
      </c>
      <c r="BG269" s="156">
        <f t="shared" si="66"/>
        <v>0</v>
      </c>
      <c r="BH269" s="156">
        <f t="shared" si="67"/>
        <v>0</v>
      </c>
      <c r="BI269" s="156">
        <f t="shared" si="68"/>
        <v>0</v>
      </c>
      <c r="BJ269" s="14" t="s">
        <v>133</v>
      </c>
      <c r="BK269" s="156">
        <f t="shared" si="69"/>
        <v>0</v>
      </c>
      <c r="BL269" s="14" t="s">
        <v>132</v>
      </c>
      <c r="BM269" s="155" t="s">
        <v>1823</v>
      </c>
    </row>
    <row r="270" spans="1:65" s="2" customFormat="1" ht="16.5" customHeight="1">
      <c r="A270" s="26"/>
      <c r="B270" s="144"/>
      <c r="C270" s="145" t="s">
        <v>1370</v>
      </c>
      <c r="D270" s="145" t="s">
        <v>128</v>
      </c>
      <c r="E270" s="146" t="s">
        <v>1824</v>
      </c>
      <c r="F270" s="147" t="s">
        <v>1825</v>
      </c>
      <c r="G270" s="148" t="s">
        <v>217</v>
      </c>
      <c r="H270" s="149">
        <v>13</v>
      </c>
      <c r="I270" s="149"/>
      <c r="J270" s="149">
        <f t="shared" si="60"/>
        <v>0</v>
      </c>
      <c r="K270" s="150"/>
      <c r="L270" s="27"/>
      <c r="M270" s="151" t="s">
        <v>1</v>
      </c>
      <c r="N270" s="152" t="s">
        <v>35</v>
      </c>
      <c r="O270" s="153">
        <v>0</v>
      </c>
      <c r="P270" s="153">
        <f t="shared" si="61"/>
        <v>0</v>
      </c>
      <c r="Q270" s="153">
        <v>0</v>
      </c>
      <c r="R270" s="153">
        <f t="shared" si="62"/>
        <v>0</v>
      </c>
      <c r="S270" s="153">
        <v>0</v>
      </c>
      <c r="T270" s="154">
        <f t="shared" si="6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5" t="s">
        <v>132</v>
      </c>
      <c r="AT270" s="155" t="s">
        <v>128</v>
      </c>
      <c r="AU270" s="155" t="s">
        <v>77</v>
      </c>
      <c r="AY270" s="14" t="s">
        <v>125</v>
      </c>
      <c r="BE270" s="156">
        <f t="shared" si="64"/>
        <v>0</v>
      </c>
      <c r="BF270" s="156">
        <f t="shared" si="65"/>
        <v>0</v>
      </c>
      <c r="BG270" s="156">
        <f t="shared" si="66"/>
        <v>0</v>
      </c>
      <c r="BH270" s="156">
        <f t="shared" si="67"/>
        <v>0</v>
      </c>
      <c r="BI270" s="156">
        <f t="shared" si="68"/>
        <v>0</v>
      </c>
      <c r="BJ270" s="14" t="s">
        <v>133</v>
      </c>
      <c r="BK270" s="156">
        <f t="shared" si="69"/>
        <v>0</v>
      </c>
      <c r="BL270" s="14" t="s">
        <v>132</v>
      </c>
      <c r="BM270" s="155" t="s">
        <v>1826</v>
      </c>
    </row>
    <row r="271" spans="1:65" s="2" customFormat="1" ht="16.5" customHeight="1">
      <c r="A271" s="26"/>
      <c r="B271" s="144"/>
      <c r="C271" s="145" t="s">
        <v>1373</v>
      </c>
      <c r="D271" s="145" t="s">
        <v>128</v>
      </c>
      <c r="E271" s="146" t="s">
        <v>1827</v>
      </c>
      <c r="F271" s="147" t="s">
        <v>1828</v>
      </c>
      <c r="G271" s="148" t="s">
        <v>217</v>
      </c>
      <c r="H271" s="149">
        <v>13</v>
      </c>
      <c r="I271" s="149"/>
      <c r="J271" s="149">
        <f t="shared" si="60"/>
        <v>0</v>
      </c>
      <c r="K271" s="150"/>
      <c r="L271" s="27"/>
      <c r="M271" s="151" t="s">
        <v>1</v>
      </c>
      <c r="N271" s="152" t="s">
        <v>35</v>
      </c>
      <c r="O271" s="153">
        <v>0</v>
      </c>
      <c r="P271" s="153">
        <f t="shared" si="61"/>
        <v>0</v>
      </c>
      <c r="Q271" s="153">
        <v>0</v>
      </c>
      <c r="R271" s="153">
        <f t="shared" si="62"/>
        <v>0</v>
      </c>
      <c r="S271" s="153">
        <v>0</v>
      </c>
      <c r="T271" s="154">
        <f t="shared" si="6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5" t="s">
        <v>132</v>
      </c>
      <c r="AT271" s="155" t="s">
        <v>128</v>
      </c>
      <c r="AU271" s="155" t="s">
        <v>77</v>
      </c>
      <c r="AY271" s="14" t="s">
        <v>125</v>
      </c>
      <c r="BE271" s="156">
        <f t="shared" si="64"/>
        <v>0</v>
      </c>
      <c r="BF271" s="156">
        <f t="shared" si="65"/>
        <v>0</v>
      </c>
      <c r="BG271" s="156">
        <f t="shared" si="66"/>
        <v>0</v>
      </c>
      <c r="BH271" s="156">
        <f t="shared" si="67"/>
        <v>0</v>
      </c>
      <c r="BI271" s="156">
        <f t="shared" si="68"/>
        <v>0</v>
      </c>
      <c r="BJ271" s="14" t="s">
        <v>133</v>
      </c>
      <c r="BK271" s="156">
        <f t="shared" si="69"/>
        <v>0</v>
      </c>
      <c r="BL271" s="14" t="s">
        <v>132</v>
      </c>
      <c r="BM271" s="155" t="s">
        <v>1829</v>
      </c>
    </row>
    <row r="272" spans="1:65" s="2" customFormat="1" ht="16.5" customHeight="1">
      <c r="A272" s="26"/>
      <c r="B272" s="144"/>
      <c r="C272" s="145" t="s">
        <v>1376</v>
      </c>
      <c r="D272" s="145" t="s">
        <v>128</v>
      </c>
      <c r="E272" s="146" t="s">
        <v>1830</v>
      </c>
      <c r="F272" s="147" t="s">
        <v>1831</v>
      </c>
      <c r="G272" s="148" t="s">
        <v>217</v>
      </c>
      <c r="H272" s="149">
        <v>26</v>
      </c>
      <c r="I272" s="149"/>
      <c r="J272" s="149">
        <f t="shared" si="60"/>
        <v>0</v>
      </c>
      <c r="K272" s="150"/>
      <c r="L272" s="27"/>
      <c r="M272" s="151" t="s">
        <v>1</v>
      </c>
      <c r="N272" s="152" t="s">
        <v>35</v>
      </c>
      <c r="O272" s="153">
        <v>0</v>
      </c>
      <c r="P272" s="153">
        <f t="shared" si="61"/>
        <v>0</v>
      </c>
      <c r="Q272" s="153">
        <v>0</v>
      </c>
      <c r="R272" s="153">
        <f t="shared" si="62"/>
        <v>0</v>
      </c>
      <c r="S272" s="153">
        <v>0</v>
      </c>
      <c r="T272" s="154">
        <f t="shared" si="6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5" t="s">
        <v>132</v>
      </c>
      <c r="AT272" s="155" t="s">
        <v>128</v>
      </c>
      <c r="AU272" s="155" t="s">
        <v>77</v>
      </c>
      <c r="AY272" s="14" t="s">
        <v>125</v>
      </c>
      <c r="BE272" s="156">
        <f t="shared" si="64"/>
        <v>0</v>
      </c>
      <c r="BF272" s="156">
        <f t="shared" si="65"/>
        <v>0</v>
      </c>
      <c r="BG272" s="156">
        <f t="shared" si="66"/>
        <v>0</v>
      </c>
      <c r="BH272" s="156">
        <f t="shared" si="67"/>
        <v>0</v>
      </c>
      <c r="BI272" s="156">
        <f t="shared" si="68"/>
        <v>0</v>
      </c>
      <c r="BJ272" s="14" t="s">
        <v>133</v>
      </c>
      <c r="BK272" s="156">
        <f t="shared" si="69"/>
        <v>0</v>
      </c>
      <c r="BL272" s="14" t="s">
        <v>132</v>
      </c>
      <c r="BM272" s="155" t="s">
        <v>1832</v>
      </c>
    </row>
    <row r="273" spans="1:65" s="2" customFormat="1" ht="16.5" customHeight="1">
      <c r="A273" s="26"/>
      <c r="B273" s="144"/>
      <c r="C273" s="145" t="s">
        <v>1381</v>
      </c>
      <c r="D273" s="145" t="s">
        <v>128</v>
      </c>
      <c r="E273" s="146" t="s">
        <v>1833</v>
      </c>
      <c r="F273" s="147" t="s">
        <v>1834</v>
      </c>
      <c r="G273" s="148" t="s">
        <v>193</v>
      </c>
      <c r="H273" s="149">
        <v>26</v>
      </c>
      <c r="I273" s="149"/>
      <c r="J273" s="149">
        <f t="shared" si="60"/>
        <v>0</v>
      </c>
      <c r="K273" s="150"/>
      <c r="L273" s="27"/>
      <c r="M273" s="151" t="s">
        <v>1</v>
      </c>
      <c r="N273" s="152" t="s">
        <v>35</v>
      </c>
      <c r="O273" s="153">
        <v>0</v>
      </c>
      <c r="P273" s="153">
        <f t="shared" si="61"/>
        <v>0</v>
      </c>
      <c r="Q273" s="153">
        <v>0</v>
      </c>
      <c r="R273" s="153">
        <f t="shared" si="62"/>
        <v>0</v>
      </c>
      <c r="S273" s="153">
        <v>0</v>
      </c>
      <c r="T273" s="154">
        <f t="shared" si="6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5" t="s">
        <v>132</v>
      </c>
      <c r="AT273" s="155" t="s">
        <v>128</v>
      </c>
      <c r="AU273" s="155" t="s">
        <v>77</v>
      </c>
      <c r="AY273" s="14" t="s">
        <v>125</v>
      </c>
      <c r="BE273" s="156">
        <f t="shared" si="64"/>
        <v>0</v>
      </c>
      <c r="BF273" s="156">
        <f t="shared" si="65"/>
        <v>0</v>
      </c>
      <c r="BG273" s="156">
        <f t="shared" si="66"/>
        <v>0</v>
      </c>
      <c r="BH273" s="156">
        <f t="shared" si="67"/>
        <v>0</v>
      </c>
      <c r="BI273" s="156">
        <f t="shared" si="68"/>
        <v>0</v>
      </c>
      <c r="BJ273" s="14" t="s">
        <v>133</v>
      </c>
      <c r="BK273" s="156">
        <f t="shared" si="69"/>
        <v>0</v>
      </c>
      <c r="BL273" s="14" t="s">
        <v>132</v>
      </c>
      <c r="BM273" s="155" t="s">
        <v>1835</v>
      </c>
    </row>
    <row r="274" spans="1:65" s="2" customFormat="1" ht="16.5" customHeight="1">
      <c r="A274" s="26"/>
      <c r="B274" s="144"/>
      <c r="C274" s="145" t="s">
        <v>1384</v>
      </c>
      <c r="D274" s="145" t="s">
        <v>128</v>
      </c>
      <c r="E274" s="146" t="s">
        <v>1836</v>
      </c>
      <c r="F274" s="147" t="s">
        <v>1837</v>
      </c>
      <c r="G274" s="148" t="s">
        <v>217</v>
      </c>
      <c r="H274" s="149">
        <v>1</v>
      </c>
      <c r="I274" s="149"/>
      <c r="J274" s="149">
        <f t="shared" si="60"/>
        <v>0</v>
      </c>
      <c r="K274" s="150"/>
      <c r="L274" s="27"/>
      <c r="M274" s="151" t="s">
        <v>1</v>
      </c>
      <c r="N274" s="152" t="s">
        <v>35</v>
      </c>
      <c r="O274" s="153">
        <v>0</v>
      </c>
      <c r="P274" s="153">
        <f t="shared" si="61"/>
        <v>0</v>
      </c>
      <c r="Q274" s="153">
        <v>0</v>
      </c>
      <c r="R274" s="153">
        <f t="shared" si="62"/>
        <v>0</v>
      </c>
      <c r="S274" s="153">
        <v>0</v>
      </c>
      <c r="T274" s="154">
        <f t="shared" si="6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5" t="s">
        <v>132</v>
      </c>
      <c r="AT274" s="155" t="s">
        <v>128</v>
      </c>
      <c r="AU274" s="155" t="s">
        <v>77</v>
      </c>
      <c r="AY274" s="14" t="s">
        <v>125</v>
      </c>
      <c r="BE274" s="156">
        <f t="shared" si="64"/>
        <v>0</v>
      </c>
      <c r="BF274" s="156">
        <f t="shared" si="65"/>
        <v>0</v>
      </c>
      <c r="BG274" s="156">
        <f t="shared" si="66"/>
        <v>0</v>
      </c>
      <c r="BH274" s="156">
        <f t="shared" si="67"/>
        <v>0</v>
      </c>
      <c r="BI274" s="156">
        <f t="shared" si="68"/>
        <v>0</v>
      </c>
      <c r="BJ274" s="14" t="s">
        <v>133</v>
      </c>
      <c r="BK274" s="156">
        <f t="shared" si="69"/>
        <v>0</v>
      </c>
      <c r="BL274" s="14" t="s">
        <v>132</v>
      </c>
      <c r="BM274" s="155" t="s">
        <v>1838</v>
      </c>
    </row>
    <row r="275" spans="1:65" s="2" customFormat="1" ht="24.15" customHeight="1">
      <c r="A275" s="26"/>
      <c r="B275" s="144"/>
      <c r="C275" s="145" t="s">
        <v>1387</v>
      </c>
      <c r="D275" s="145" t="s">
        <v>128</v>
      </c>
      <c r="E275" s="146" t="s">
        <v>1839</v>
      </c>
      <c r="F275" s="147" t="s">
        <v>1840</v>
      </c>
      <c r="G275" s="148" t="s">
        <v>193</v>
      </c>
      <c r="H275" s="149">
        <v>26</v>
      </c>
      <c r="I275" s="149"/>
      <c r="J275" s="149">
        <f t="shared" si="60"/>
        <v>0</v>
      </c>
      <c r="K275" s="150"/>
      <c r="L275" s="27"/>
      <c r="M275" s="151" t="s">
        <v>1</v>
      </c>
      <c r="N275" s="152" t="s">
        <v>35</v>
      </c>
      <c r="O275" s="153">
        <v>0</v>
      </c>
      <c r="P275" s="153">
        <f t="shared" si="61"/>
        <v>0</v>
      </c>
      <c r="Q275" s="153">
        <v>0</v>
      </c>
      <c r="R275" s="153">
        <f t="shared" si="62"/>
        <v>0</v>
      </c>
      <c r="S275" s="153">
        <v>0</v>
      </c>
      <c r="T275" s="154">
        <f t="shared" si="6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5" t="s">
        <v>132</v>
      </c>
      <c r="AT275" s="155" t="s">
        <v>128</v>
      </c>
      <c r="AU275" s="155" t="s">
        <v>77</v>
      </c>
      <c r="AY275" s="14" t="s">
        <v>125</v>
      </c>
      <c r="BE275" s="156">
        <f t="shared" si="64"/>
        <v>0</v>
      </c>
      <c r="BF275" s="156">
        <f t="shared" si="65"/>
        <v>0</v>
      </c>
      <c r="BG275" s="156">
        <f t="shared" si="66"/>
        <v>0</v>
      </c>
      <c r="BH275" s="156">
        <f t="shared" si="67"/>
        <v>0</v>
      </c>
      <c r="BI275" s="156">
        <f t="shared" si="68"/>
        <v>0</v>
      </c>
      <c r="BJ275" s="14" t="s">
        <v>133</v>
      </c>
      <c r="BK275" s="156">
        <f t="shared" si="69"/>
        <v>0</v>
      </c>
      <c r="BL275" s="14" t="s">
        <v>132</v>
      </c>
      <c r="BM275" s="155" t="s">
        <v>1841</v>
      </c>
    </row>
    <row r="276" spans="1:65" s="2" customFormat="1" ht="24.15" customHeight="1">
      <c r="A276" s="26"/>
      <c r="B276" s="144"/>
      <c r="C276" s="145" t="s">
        <v>1386</v>
      </c>
      <c r="D276" s="145" t="s">
        <v>128</v>
      </c>
      <c r="E276" s="146" t="s">
        <v>1842</v>
      </c>
      <c r="F276" s="147" t="s">
        <v>1843</v>
      </c>
      <c r="G276" s="148" t="s">
        <v>193</v>
      </c>
      <c r="H276" s="149">
        <v>26</v>
      </c>
      <c r="I276" s="149"/>
      <c r="J276" s="149">
        <f t="shared" si="60"/>
        <v>0</v>
      </c>
      <c r="K276" s="150"/>
      <c r="L276" s="27"/>
      <c r="M276" s="151" t="s">
        <v>1</v>
      </c>
      <c r="N276" s="152" t="s">
        <v>35</v>
      </c>
      <c r="O276" s="153">
        <v>0</v>
      </c>
      <c r="P276" s="153">
        <f t="shared" si="61"/>
        <v>0</v>
      </c>
      <c r="Q276" s="153">
        <v>0</v>
      </c>
      <c r="R276" s="153">
        <f t="shared" si="62"/>
        <v>0</v>
      </c>
      <c r="S276" s="153">
        <v>0</v>
      </c>
      <c r="T276" s="154">
        <f t="shared" si="6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5" t="s">
        <v>132</v>
      </c>
      <c r="AT276" s="155" t="s">
        <v>128</v>
      </c>
      <c r="AU276" s="155" t="s">
        <v>77</v>
      </c>
      <c r="AY276" s="14" t="s">
        <v>125</v>
      </c>
      <c r="BE276" s="156">
        <f t="shared" si="64"/>
        <v>0</v>
      </c>
      <c r="BF276" s="156">
        <f t="shared" si="65"/>
        <v>0</v>
      </c>
      <c r="BG276" s="156">
        <f t="shared" si="66"/>
        <v>0</v>
      </c>
      <c r="BH276" s="156">
        <f t="shared" si="67"/>
        <v>0</v>
      </c>
      <c r="BI276" s="156">
        <f t="shared" si="68"/>
        <v>0</v>
      </c>
      <c r="BJ276" s="14" t="s">
        <v>133</v>
      </c>
      <c r="BK276" s="156">
        <f t="shared" si="69"/>
        <v>0</v>
      </c>
      <c r="BL276" s="14" t="s">
        <v>132</v>
      </c>
      <c r="BM276" s="155" t="s">
        <v>1844</v>
      </c>
    </row>
    <row r="277" spans="1:65" s="2" customFormat="1" ht="24.15" customHeight="1">
      <c r="A277" s="26"/>
      <c r="B277" s="144"/>
      <c r="C277" s="145" t="s">
        <v>1393</v>
      </c>
      <c r="D277" s="145" t="s">
        <v>128</v>
      </c>
      <c r="E277" s="146" t="s">
        <v>1845</v>
      </c>
      <c r="F277" s="147" t="s">
        <v>1846</v>
      </c>
      <c r="G277" s="148" t="s">
        <v>193</v>
      </c>
      <c r="H277" s="149">
        <v>26</v>
      </c>
      <c r="I277" s="149"/>
      <c r="J277" s="149">
        <f t="shared" si="60"/>
        <v>0</v>
      </c>
      <c r="K277" s="150"/>
      <c r="L277" s="27"/>
      <c r="M277" s="151" t="s">
        <v>1</v>
      </c>
      <c r="N277" s="152" t="s">
        <v>35</v>
      </c>
      <c r="O277" s="153">
        <v>0</v>
      </c>
      <c r="P277" s="153">
        <f t="shared" si="61"/>
        <v>0</v>
      </c>
      <c r="Q277" s="153">
        <v>0</v>
      </c>
      <c r="R277" s="153">
        <f t="shared" si="62"/>
        <v>0</v>
      </c>
      <c r="S277" s="153">
        <v>0</v>
      </c>
      <c r="T277" s="154">
        <f t="shared" si="6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5" t="s">
        <v>132</v>
      </c>
      <c r="AT277" s="155" t="s">
        <v>128</v>
      </c>
      <c r="AU277" s="155" t="s">
        <v>77</v>
      </c>
      <c r="AY277" s="14" t="s">
        <v>125</v>
      </c>
      <c r="BE277" s="156">
        <f t="shared" si="64"/>
        <v>0</v>
      </c>
      <c r="BF277" s="156">
        <f t="shared" si="65"/>
        <v>0</v>
      </c>
      <c r="BG277" s="156">
        <f t="shared" si="66"/>
        <v>0</v>
      </c>
      <c r="BH277" s="156">
        <f t="shared" si="67"/>
        <v>0</v>
      </c>
      <c r="BI277" s="156">
        <f t="shared" si="68"/>
        <v>0</v>
      </c>
      <c r="BJ277" s="14" t="s">
        <v>133</v>
      </c>
      <c r="BK277" s="156">
        <f t="shared" si="69"/>
        <v>0</v>
      </c>
      <c r="BL277" s="14" t="s">
        <v>132</v>
      </c>
      <c r="BM277" s="155" t="s">
        <v>1847</v>
      </c>
    </row>
    <row r="278" spans="1:65" s="2" customFormat="1" ht="16.5" customHeight="1">
      <c r="A278" s="26"/>
      <c r="B278" s="144"/>
      <c r="C278" s="145" t="s">
        <v>1390</v>
      </c>
      <c r="D278" s="145" t="s">
        <v>128</v>
      </c>
      <c r="E278" s="146" t="s">
        <v>1848</v>
      </c>
      <c r="F278" s="147" t="s">
        <v>1849</v>
      </c>
      <c r="G278" s="148" t="s">
        <v>131</v>
      </c>
      <c r="H278" s="149">
        <v>7.8</v>
      </c>
      <c r="I278" s="149"/>
      <c r="J278" s="149">
        <f t="shared" si="60"/>
        <v>0</v>
      </c>
      <c r="K278" s="150"/>
      <c r="L278" s="27"/>
      <c r="M278" s="151" t="s">
        <v>1</v>
      </c>
      <c r="N278" s="152" t="s">
        <v>35</v>
      </c>
      <c r="O278" s="153">
        <v>0</v>
      </c>
      <c r="P278" s="153">
        <f t="shared" si="61"/>
        <v>0</v>
      </c>
      <c r="Q278" s="153">
        <v>0</v>
      </c>
      <c r="R278" s="153">
        <f t="shared" si="62"/>
        <v>0</v>
      </c>
      <c r="S278" s="153">
        <v>0</v>
      </c>
      <c r="T278" s="154">
        <f t="shared" si="6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5" t="s">
        <v>132</v>
      </c>
      <c r="AT278" s="155" t="s">
        <v>128</v>
      </c>
      <c r="AU278" s="155" t="s">
        <v>77</v>
      </c>
      <c r="AY278" s="14" t="s">
        <v>125</v>
      </c>
      <c r="BE278" s="156">
        <f t="shared" si="64"/>
        <v>0</v>
      </c>
      <c r="BF278" s="156">
        <f t="shared" si="65"/>
        <v>0</v>
      </c>
      <c r="BG278" s="156">
        <f t="shared" si="66"/>
        <v>0</v>
      </c>
      <c r="BH278" s="156">
        <f t="shared" si="67"/>
        <v>0</v>
      </c>
      <c r="BI278" s="156">
        <f t="shared" si="68"/>
        <v>0</v>
      </c>
      <c r="BJ278" s="14" t="s">
        <v>133</v>
      </c>
      <c r="BK278" s="156">
        <f t="shared" si="69"/>
        <v>0</v>
      </c>
      <c r="BL278" s="14" t="s">
        <v>132</v>
      </c>
      <c r="BM278" s="155" t="s">
        <v>1850</v>
      </c>
    </row>
    <row r="279" spans="1:65" s="12" customFormat="1" ht="22.8" customHeight="1">
      <c r="B279" s="132"/>
      <c r="D279" s="133" t="s">
        <v>68</v>
      </c>
      <c r="E279" s="142" t="s">
        <v>1851</v>
      </c>
      <c r="F279" s="142" t="s">
        <v>1852</v>
      </c>
      <c r="J279" s="143">
        <f>BK279</f>
        <v>0</v>
      </c>
      <c r="L279" s="132"/>
      <c r="M279" s="136"/>
      <c r="N279" s="137"/>
      <c r="O279" s="137"/>
      <c r="P279" s="138">
        <f>SUM(P280:P281)</f>
        <v>0</v>
      </c>
      <c r="Q279" s="137"/>
      <c r="R279" s="138">
        <f>SUM(R280:R281)</f>
        <v>0</v>
      </c>
      <c r="S279" s="137"/>
      <c r="T279" s="139">
        <f>SUM(T280:T281)</f>
        <v>0</v>
      </c>
      <c r="AR279" s="133" t="s">
        <v>132</v>
      </c>
      <c r="AT279" s="140" t="s">
        <v>68</v>
      </c>
      <c r="AU279" s="140" t="s">
        <v>77</v>
      </c>
      <c r="AY279" s="133" t="s">
        <v>125</v>
      </c>
      <c r="BK279" s="141">
        <f>SUM(BK280:BK281)</f>
        <v>0</v>
      </c>
    </row>
    <row r="280" spans="1:65" s="2" customFormat="1" ht="16.5" customHeight="1">
      <c r="A280" s="26"/>
      <c r="B280" s="144"/>
      <c r="C280" s="145" t="s">
        <v>1399</v>
      </c>
      <c r="D280" s="145" t="s">
        <v>128</v>
      </c>
      <c r="E280" s="146" t="s">
        <v>1853</v>
      </c>
      <c r="F280" s="147" t="s">
        <v>1854</v>
      </c>
      <c r="G280" s="148" t="s">
        <v>217</v>
      </c>
      <c r="H280" s="149">
        <v>1</v>
      </c>
      <c r="I280" s="149"/>
      <c r="J280" s="149">
        <f>ROUND(I280*H280,2)</f>
        <v>0</v>
      </c>
      <c r="K280" s="150"/>
      <c r="L280" s="27"/>
      <c r="M280" s="151" t="s">
        <v>1</v>
      </c>
      <c r="N280" s="152" t="s">
        <v>35</v>
      </c>
      <c r="O280" s="153">
        <v>0</v>
      </c>
      <c r="P280" s="153">
        <f>O280*H280</f>
        <v>0</v>
      </c>
      <c r="Q280" s="153">
        <v>0</v>
      </c>
      <c r="R280" s="153">
        <f>Q280*H280</f>
        <v>0</v>
      </c>
      <c r="S280" s="153">
        <v>0</v>
      </c>
      <c r="T280" s="154">
        <f>S280*H280</f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5" t="s">
        <v>1855</v>
      </c>
      <c r="AT280" s="155" t="s">
        <v>128</v>
      </c>
      <c r="AU280" s="155" t="s">
        <v>133</v>
      </c>
      <c r="AY280" s="14" t="s">
        <v>125</v>
      </c>
      <c r="BE280" s="156">
        <f>IF(N280="základná",J280,0)</f>
        <v>0</v>
      </c>
      <c r="BF280" s="156">
        <f>IF(N280="znížená",J280,0)</f>
        <v>0</v>
      </c>
      <c r="BG280" s="156">
        <f>IF(N280="zákl. prenesená",J280,0)</f>
        <v>0</v>
      </c>
      <c r="BH280" s="156">
        <f>IF(N280="zníž. prenesená",J280,0)</f>
        <v>0</v>
      </c>
      <c r="BI280" s="156">
        <f>IF(N280="nulová",J280,0)</f>
        <v>0</v>
      </c>
      <c r="BJ280" s="14" t="s">
        <v>133</v>
      </c>
      <c r="BK280" s="156">
        <f>ROUND(I280*H280,2)</f>
        <v>0</v>
      </c>
      <c r="BL280" s="14" t="s">
        <v>1855</v>
      </c>
      <c r="BM280" s="155" t="s">
        <v>1856</v>
      </c>
    </row>
    <row r="281" spans="1:65" s="2" customFormat="1" ht="33" customHeight="1">
      <c r="A281" s="26"/>
      <c r="B281" s="144"/>
      <c r="C281" s="145" t="s">
        <v>1392</v>
      </c>
      <c r="D281" s="145" t="s">
        <v>128</v>
      </c>
      <c r="E281" s="146" t="s">
        <v>1857</v>
      </c>
      <c r="F281" s="147" t="s">
        <v>1858</v>
      </c>
      <c r="G281" s="148" t="s">
        <v>217</v>
      </c>
      <c r="H281" s="149">
        <v>1</v>
      </c>
      <c r="I281" s="149"/>
      <c r="J281" s="149">
        <f>ROUND(I281*H281,2)</f>
        <v>0</v>
      </c>
      <c r="K281" s="150"/>
      <c r="L281" s="27"/>
      <c r="M281" s="151" t="s">
        <v>1</v>
      </c>
      <c r="N281" s="152" t="s">
        <v>35</v>
      </c>
      <c r="O281" s="153">
        <v>0</v>
      </c>
      <c r="P281" s="153">
        <f>O281*H281</f>
        <v>0</v>
      </c>
      <c r="Q281" s="153">
        <v>0</v>
      </c>
      <c r="R281" s="153">
        <f>Q281*H281</f>
        <v>0</v>
      </c>
      <c r="S281" s="153">
        <v>0</v>
      </c>
      <c r="T281" s="154">
        <f>S281*H281</f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5" t="s">
        <v>1855</v>
      </c>
      <c r="AT281" s="155" t="s">
        <v>128</v>
      </c>
      <c r="AU281" s="155" t="s">
        <v>133</v>
      </c>
      <c r="AY281" s="14" t="s">
        <v>125</v>
      </c>
      <c r="BE281" s="156">
        <f>IF(N281="základná",J281,0)</f>
        <v>0</v>
      </c>
      <c r="BF281" s="156">
        <f>IF(N281="znížená",J281,0)</f>
        <v>0</v>
      </c>
      <c r="BG281" s="156">
        <f>IF(N281="zákl. prenesená",J281,0)</f>
        <v>0</v>
      </c>
      <c r="BH281" s="156">
        <f>IF(N281="zníž. prenesená",J281,0)</f>
        <v>0</v>
      </c>
      <c r="BI281" s="156">
        <f>IF(N281="nulová",J281,0)</f>
        <v>0</v>
      </c>
      <c r="BJ281" s="14" t="s">
        <v>133</v>
      </c>
      <c r="BK281" s="156">
        <f>ROUND(I281*H281,2)</f>
        <v>0</v>
      </c>
      <c r="BL281" s="14" t="s">
        <v>1855</v>
      </c>
      <c r="BM281" s="155" t="s">
        <v>1859</v>
      </c>
    </row>
    <row r="282" spans="1:65" s="12" customFormat="1" ht="25.95" customHeight="1">
      <c r="B282" s="132"/>
      <c r="D282" s="133" t="s">
        <v>68</v>
      </c>
      <c r="E282" s="134" t="s">
        <v>1860</v>
      </c>
      <c r="F282" s="134" t="s">
        <v>1861</v>
      </c>
      <c r="J282" s="135">
        <f>BK282</f>
        <v>0</v>
      </c>
      <c r="L282" s="132"/>
      <c r="M282" s="136"/>
      <c r="N282" s="137"/>
      <c r="O282" s="137"/>
      <c r="P282" s="138">
        <f>P283</f>
        <v>0</v>
      </c>
      <c r="Q282" s="137"/>
      <c r="R282" s="138">
        <f>R283</f>
        <v>0</v>
      </c>
      <c r="S282" s="137"/>
      <c r="T282" s="139">
        <f>T283</f>
        <v>0</v>
      </c>
      <c r="AR282" s="133" t="s">
        <v>145</v>
      </c>
      <c r="AT282" s="140" t="s">
        <v>68</v>
      </c>
      <c r="AU282" s="140" t="s">
        <v>69</v>
      </c>
      <c r="AY282" s="133" t="s">
        <v>125</v>
      </c>
      <c r="BK282" s="141">
        <f>BK283</f>
        <v>0</v>
      </c>
    </row>
    <row r="283" spans="1:65" s="2" customFormat="1" ht="24.15" customHeight="1">
      <c r="A283" s="26"/>
      <c r="B283" s="144"/>
      <c r="C283" s="145" t="s">
        <v>1405</v>
      </c>
      <c r="D283" s="145" t="s">
        <v>128</v>
      </c>
      <c r="E283" s="146" t="s">
        <v>1862</v>
      </c>
      <c r="F283" s="147" t="s">
        <v>1863</v>
      </c>
      <c r="G283" s="148" t="s">
        <v>217</v>
      </c>
      <c r="H283" s="149">
        <v>1</v>
      </c>
      <c r="I283" s="149"/>
      <c r="J283" s="149">
        <f>ROUND(I283*H283,2)</f>
        <v>0</v>
      </c>
      <c r="K283" s="150"/>
      <c r="L283" s="27"/>
      <c r="M283" s="157" t="s">
        <v>1</v>
      </c>
      <c r="N283" s="158" t="s">
        <v>35</v>
      </c>
      <c r="O283" s="159">
        <v>0</v>
      </c>
      <c r="P283" s="159">
        <f>O283*H283</f>
        <v>0</v>
      </c>
      <c r="Q283" s="159">
        <v>0</v>
      </c>
      <c r="R283" s="159">
        <f>Q283*H283</f>
        <v>0</v>
      </c>
      <c r="S283" s="159">
        <v>0</v>
      </c>
      <c r="T283" s="160">
        <f>S283*H283</f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5" t="s">
        <v>1864</v>
      </c>
      <c r="AT283" s="155" t="s">
        <v>128</v>
      </c>
      <c r="AU283" s="155" t="s">
        <v>77</v>
      </c>
      <c r="AY283" s="14" t="s">
        <v>125</v>
      </c>
      <c r="BE283" s="156">
        <f>IF(N283="základná",J283,0)</f>
        <v>0</v>
      </c>
      <c r="BF283" s="156">
        <f>IF(N283="znížená",J283,0)</f>
        <v>0</v>
      </c>
      <c r="BG283" s="156">
        <f>IF(N283="zákl. prenesená",J283,0)</f>
        <v>0</v>
      </c>
      <c r="BH283" s="156">
        <f>IF(N283="zníž. prenesená",J283,0)</f>
        <v>0</v>
      </c>
      <c r="BI283" s="156">
        <f>IF(N283="nulová",J283,0)</f>
        <v>0</v>
      </c>
      <c r="BJ283" s="14" t="s">
        <v>133</v>
      </c>
      <c r="BK283" s="156">
        <f>ROUND(I283*H283,2)</f>
        <v>0</v>
      </c>
      <c r="BL283" s="14" t="s">
        <v>1864</v>
      </c>
      <c r="BM283" s="155" t="s">
        <v>1865</v>
      </c>
    </row>
    <row r="284" spans="1:65" s="2" customFormat="1" ht="6.9" customHeight="1">
      <c r="A284" s="26"/>
      <c r="B284" s="44"/>
      <c r="C284" s="45"/>
      <c r="D284" s="45"/>
      <c r="E284" s="45"/>
      <c r="F284" s="45"/>
      <c r="G284" s="45"/>
      <c r="H284" s="45"/>
      <c r="I284" s="45"/>
      <c r="J284" s="45"/>
      <c r="K284" s="45"/>
      <c r="L284" s="27"/>
      <c r="M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</row>
  </sheetData>
  <autoFilter ref="C124:K283" xr:uid="{00000000-0009-0000-0000-000007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01 - Zateplenie Fasády</vt:lpstr>
      <vt:lpstr>02 - Zateplenie Strechy</vt:lpstr>
      <vt:lpstr>03 - Zateplenie Výplní ot...</vt:lpstr>
      <vt:lpstr>04 - Ostatné stavebné práce</vt:lpstr>
      <vt:lpstr>05 - VZT</vt:lpstr>
      <vt:lpstr>06 - UVK</vt:lpstr>
      <vt:lpstr>07 - Elektroinštalácia a ...</vt:lpstr>
      <vt:lpstr>'01 - Zateplenie Fasády'!Názvy_tlače</vt:lpstr>
      <vt:lpstr>'02 - Zateplenie Strechy'!Názvy_tlače</vt:lpstr>
      <vt:lpstr>'03 - Zateplenie Výplní ot...'!Názvy_tlače</vt:lpstr>
      <vt:lpstr>'04 - Ostatné stavebné práce'!Názvy_tlače</vt:lpstr>
      <vt:lpstr>'05 - VZT'!Názvy_tlače</vt:lpstr>
      <vt:lpstr>'06 - UVK'!Názvy_tlače</vt:lpstr>
      <vt:lpstr>'07 - Elektroinštalácia a ...'!Názvy_tlače</vt:lpstr>
      <vt:lpstr>'Rekapitulácia stavby'!Názvy_tlače</vt:lpstr>
      <vt:lpstr>'01 - Zateplenie Fasády'!Oblasť_tlače</vt:lpstr>
      <vt:lpstr>'02 - Zateplenie Strechy'!Oblasť_tlače</vt:lpstr>
      <vt:lpstr>'03 - Zateplenie Výplní ot...'!Oblasť_tlače</vt:lpstr>
      <vt:lpstr>'04 - Ostatné stavebné práce'!Oblasť_tlače</vt:lpstr>
      <vt:lpstr>'05 - VZT'!Oblasť_tlače</vt:lpstr>
      <vt:lpstr>'06 - UVK'!Oblasť_tlače</vt:lpstr>
      <vt:lpstr>'07 - Elektroinštalácia a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PCA\Dzurco</dc:creator>
  <cp:lastModifiedBy>JANKO</cp:lastModifiedBy>
  <cp:lastPrinted>2021-10-19T12:20:41Z</cp:lastPrinted>
  <dcterms:created xsi:type="dcterms:W3CDTF">2021-09-24T15:14:47Z</dcterms:created>
  <dcterms:modified xsi:type="dcterms:W3CDTF">2021-10-19T12:21:04Z</dcterms:modified>
</cp:coreProperties>
</file>