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gaš\Desktop\ACER\Vranov ELI + plyn\Plyn\VO\E mail\"/>
    </mc:Choice>
  </mc:AlternateContent>
  <bookViews>
    <workbookView xWindow="480" yWindow="60" windowWidth="22995" windowHeight="10560"/>
  </bookViews>
  <sheets>
    <sheet name="Hárok1" sheetId="5" r:id="rId1"/>
  </sheets>
  <calcPr calcId="152511"/>
</workbook>
</file>

<file path=xl/calcChain.xml><?xml version="1.0" encoding="utf-8"?>
<calcChain xmlns="http://schemas.openxmlformats.org/spreadsheetml/2006/main">
  <c r="H30" i="5" l="1"/>
  <c r="H29" i="5"/>
  <c r="H28" i="5"/>
  <c r="H27" i="5"/>
  <c r="H25" i="5"/>
  <c r="H24" i="5"/>
  <c r="H23" i="5"/>
  <c r="H22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33" i="5" l="1"/>
</calcChain>
</file>

<file path=xl/sharedStrings.xml><?xml version="1.0" encoding="utf-8"?>
<sst xmlns="http://schemas.openxmlformats.org/spreadsheetml/2006/main" count="200" uniqueCount="165">
  <si>
    <t>4100048528</t>
  </si>
  <si>
    <t>SKSPPDIS001110954522</t>
  </si>
  <si>
    <t>Duklianskych hrdinov</t>
  </si>
  <si>
    <t>1212</t>
  </si>
  <si>
    <t>4100053730</t>
  </si>
  <si>
    <t>Maloobchodná predajňa</t>
  </si>
  <si>
    <t>SKSPPDIS001110950208</t>
  </si>
  <si>
    <t>Nám. Slobody</t>
  </si>
  <si>
    <t>81</t>
  </si>
  <si>
    <t>4100053741</t>
  </si>
  <si>
    <t>Predajňa textilu</t>
  </si>
  <si>
    <t>SKSPPDIS001110950209</t>
  </si>
  <si>
    <t>4100053758</t>
  </si>
  <si>
    <t>Chránená dielňa  DÚHA</t>
  </si>
  <si>
    <t>SKSPPDIS001110950211</t>
  </si>
  <si>
    <t>Budovateľská</t>
  </si>
  <si>
    <t>2561</t>
  </si>
  <si>
    <t>4100047329</t>
  </si>
  <si>
    <t>OKRESNÝ ÚTVAR  SZTK</t>
  </si>
  <si>
    <t>SKSPPDIS001110954352</t>
  </si>
  <si>
    <t>Dr. C. Daxnera</t>
  </si>
  <si>
    <t>86</t>
  </si>
  <si>
    <t>4101586785</t>
  </si>
  <si>
    <t>Bytový dom-kotolňa</t>
  </si>
  <si>
    <t>SKSPPDIS010910011429</t>
  </si>
  <si>
    <t>Lúčna</t>
  </si>
  <si>
    <t>4101586902</t>
  </si>
  <si>
    <t>SKSPPDIS010910011452</t>
  </si>
  <si>
    <t>Domašanská</t>
  </si>
  <si>
    <t>4100045937</t>
  </si>
  <si>
    <t>Materská škola</t>
  </si>
  <si>
    <t>SKSPPDIS001110952985</t>
  </si>
  <si>
    <t>Sídl.1.mája</t>
  </si>
  <si>
    <t>9999</t>
  </si>
  <si>
    <t>4100045947</t>
  </si>
  <si>
    <t>SKSPPDIS001110952986</t>
  </si>
  <si>
    <t>605</t>
  </si>
  <si>
    <t>4100045956</t>
  </si>
  <si>
    <t>SKSPPDIS001110952987</t>
  </si>
  <si>
    <t>Sídl. Juh</t>
  </si>
  <si>
    <t>1054</t>
  </si>
  <si>
    <t>4100045998</t>
  </si>
  <si>
    <t>SKSPPDIS001110952988</t>
  </si>
  <si>
    <t>Okulka</t>
  </si>
  <si>
    <t>21</t>
  </si>
  <si>
    <t>4100046009</t>
  </si>
  <si>
    <t>SKSPPDIS001110952989</t>
  </si>
  <si>
    <t>Vajanského</t>
  </si>
  <si>
    <t>22</t>
  </si>
  <si>
    <t>4101512469</t>
  </si>
  <si>
    <t>SKSPPDIS011110001116</t>
  </si>
  <si>
    <t>Dlhá</t>
  </si>
  <si>
    <t>559</t>
  </si>
  <si>
    <t>4100051648</t>
  </si>
  <si>
    <t>Náhradné bývanie pre neprispôsobilých</t>
  </si>
  <si>
    <t>SKSPPDIS001110952476</t>
  </si>
  <si>
    <t>Toplianska</t>
  </si>
  <si>
    <t>1040</t>
  </si>
  <si>
    <t>4100051910</t>
  </si>
  <si>
    <t>Dom smútku Dlhá</t>
  </si>
  <si>
    <t>SKSPPDIS001110952499</t>
  </si>
  <si>
    <t>Nemocničná</t>
  </si>
  <si>
    <t>9001</t>
  </si>
  <si>
    <t>4100051914</t>
  </si>
  <si>
    <t>Dom smútku Mlynská</t>
  </si>
  <si>
    <t>SKSPPDIS001110952500</t>
  </si>
  <si>
    <t>Mlynská</t>
  </si>
  <si>
    <t>1481</t>
  </si>
  <si>
    <t>4100053722</t>
  </si>
  <si>
    <t>Administratívna budova-MsBP</t>
  </si>
  <si>
    <t>SKSPPDIS001110950207</t>
  </si>
  <si>
    <t>1480</t>
  </si>
  <si>
    <t>4100054677</t>
  </si>
  <si>
    <t>MŠH</t>
  </si>
  <si>
    <t>SKSPPDIS001110953839</t>
  </si>
  <si>
    <t>87</t>
  </si>
  <si>
    <t>4101090499</t>
  </si>
  <si>
    <t>Mesto Vranov n/Topľ.- nájomný byt</t>
  </si>
  <si>
    <t>SKSPPDIS001120016722</t>
  </si>
  <si>
    <t>Mestský dom kultúry</t>
  </si>
  <si>
    <t>4101458890</t>
  </si>
  <si>
    <t>SKSPPDIS001130021132</t>
  </si>
  <si>
    <t>M.R.Štefánika</t>
  </si>
  <si>
    <t>200</t>
  </si>
  <si>
    <t>Kukučínova</t>
  </si>
  <si>
    <t>106</t>
  </si>
  <si>
    <t>4101459056</t>
  </si>
  <si>
    <t>Základná škola Sídlisko II.</t>
  </si>
  <si>
    <t>SKSPPDIS001130020570</t>
  </si>
  <si>
    <t>Sídl. II.</t>
  </si>
  <si>
    <t>1336</t>
  </si>
  <si>
    <t>4101458731</t>
  </si>
  <si>
    <t>SKSPPDIS001130021048</t>
  </si>
  <si>
    <t>4101458819</t>
  </si>
  <si>
    <t>SKSPPDIS001130021104</t>
  </si>
  <si>
    <t>4101459145</t>
  </si>
  <si>
    <t>SKSPPDIS001130021176</t>
  </si>
  <si>
    <t>Bernolákova</t>
  </si>
  <si>
    <t>1061</t>
  </si>
  <si>
    <t>4101450483</t>
  </si>
  <si>
    <t>Základná škola JUH</t>
  </si>
  <si>
    <t>SKSPPDIS021119000159</t>
  </si>
  <si>
    <t>Základná umelecká škola</t>
  </si>
  <si>
    <t>4100054599</t>
  </si>
  <si>
    <t>SKSPPDIS001110952849</t>
  </si>
  <si>
    <t>A. Dubčeka</t>
  </si>
  <si>
    <t>880</t>
  </si>
  <si>
    <t>4100054662</t>
  </si>
  <si>
    <t>SKSPPDIS001110952850</t>
  </si>
  <si>
    <t>965</t>
  </si>
  <si>
    <t>Odb. miesto</t>
  </si>
  <si>
    <t>Názov OM</t>
  </si>
  <si>
    <t>POD</t>
  </si>
  <si>
    <t>Ulica</t>
  </si>
  <si>
    <t>Číslo domu</t>
  </si>
  <si>
    <t>M5</t>
  </si>
  <si>
    <t>M1</t>
  </si>
  <si>
    <t>M7</t>
  </si>
  <si>
    <t>M6</t>
  </si>
  <si>
    <t>M4</t>
  </si>
  <si>
    <t>M2</t>
  </si>
  <si>
    <t>M3</t>
  </si>
  <si>
    <t>M8</t>
  </si>
  <si>
    <t>Základná škola Bernolákova-kotolňa</t>
  </si>
  <si>
    <t>Základná škola Kukučínova</t>
  </si>
  <si>
    <t>20 tr.ZŠ lúčna - kotolňa</t>
  </si>
  <si>
    <t>2761</t>
  </si>
  <si>
    <t>2760</t>
  </si>
  <si>
    <t>Dukl.hrdinov 1212   DOS, byt č.10 - opatrovateľky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</si>
  <si>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</si>
  <si>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</si>
  <si>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</si>
  <si>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</si>
  <si>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</si>
  <si>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</si>
  <si>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</si>
  <si>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</si>
  <si>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</si>
  <si>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</si>
  <si>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</si>
  <si>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</si>
  <si>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</si>
  <si>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</si>
  <si>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</si>
  <si>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</si>
  <si>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</si>
  <si>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</si>
  <si>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</si>
  <si>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</si>
  <si>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</si>
  <si>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</si>
  <si>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</si>
  <si>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</si>
  <si>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</si>
  <si>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</si>
  <si>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</si>
  <si>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P. č.</t>
  </si>
  <si>
    <t>Spolu kWh</t>
  </si>
  <si>
    <t>Spolu Mesto Vranov nad Topľou</t>
  </si>
  <si>
    <t>Spolu Základná umelecká škola</t>
  </si>
  <si>
    <t>Tarifa/DMM v m3</t>
  </si>
  <si>
    <t>S/1500</t>
  </si>
  <si>
    <t>S/500</t>
  </si>
  <si>
    <t>S/1000</t>
  </si>
  <si>
    <t>Spotreba   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</si>
</sst>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2" fillId="3" borderId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2" fillId="21" borderId="0" applyNumberFormat="0" applyBorder="0" applyAlignment="0" applyProtection="0"/>
    <xf numFmtId="0" fontId="13" fillId="24" borderId="1" applyNumberFormat="0" applyAlignment="0" applyProtection="0"/>
    <xf numFmtId="0" fontId="14" fillId="16" borderId="2" applyNumberFormat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1" fillId="1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1" applyNumberFormat="0" applyAlignment="0" applyProtection="0"/>
    <xf numFmtId="0" fontId="20" fillId="0" borderId="6" applyNumberFormat="0" applyFill="0" applyAlignment="0" applyProtection="0"/>
    <xf numFmtId="0" fontId="20" fillId="22" borderId="0" applyNumberFormat="0" applyBorder="0" applyAlignment="0" applyProtection="0"/>
    <xf numFmtId="0" fontId="3" fillId="21" borderId="1" applyNumberFormat="0" applyFont="0" applyAlignment="0" applyProtection="0"/>
    <xf numFmtId="0" fontId="21" fillId="24" borderId="7" applyNumberFormat="0" applyAlignment="0" applyProtection="0"/>
    <xf numFmtId="4" fontId="3" fillId="28" borderId="1" applyNumberFormat="0" applyProtection="0">
      <alignment vertical="center"/>
    </xf>
    <xf numFmtId="4" fontId="24" fillId="2" borderId="1" applyNumberFormat="0" applyProtection="0">
      <alignment vertical="center"/>
    </xf>
    <xf numFmtId="4" fontId="3" fillId="2" borderId="1" applyNumberFormat="0" applyProtection="0">
      <alignment horizontal="left" vertical="center" indent="1"/>
    </xf>
    <xf numFmtId="0" fontId="7" fillId="28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6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4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4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8" fillId="50" borderId="9" applyNumberFormat="0" applyProtection="0">
      <alignment horizontal="left" vertical="center" indent="1"/>
    </xf>
    <xf numFmtId="0" fontId="3" fillId="51" borderId="12"/>
    <xf numFmtId="4" fontId="9" fillId="46" borderId="1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3" borderId="12" xfId="0" applyFill="1" applyBorder="1" applyAlignment="1">
      <alignment horizontal="center" vertical="center" wrapText="1"/>
    </xf>
    <xf numFmtId="3" fontId="0" fillId="53" borderId="12" xfId="0" applyNumberFormat="1" applyFill="1" applyBorder="1" applyAlignment="1">
      <alignment horizontal="center" vertical="center" wrapText="1"/>
    </xf>
    <xf numFmtId="0" fontId="0" fillId="0" borderId="12" xfId="0" applyBorder="1"/>
    <xf numFmtId="49" fontId="0" fillId="52" borderId="12" xfId="0" applyNumberForma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0" fillId="54" borderId="12" xfId="0" applyFill="1" applyBorder="1"/>
    <xf numFmtId="49" fontId="0" fillId="54" borderId="12" xfId="0" applyNumberFormat="1" applyFill="1" applyBorder="1" applyAlignment="1">
      <alignment horizontal="center" vertical="center" wrapText="1"/>
    </xf>
    <xf numFmtId="3" fontId="0" fillId="54" borderId="12" xfId="0" applyNumberFormat="1" applyFont="1" applyFill="1" applyBorder="1" applyAlignment="1">
      <alignment horizontal="center" vertical="center" wrapText="1"/>
    </xf>
    <xf numFmtId="3" fontId="0" fillId="54" borderId="12" xfId="0" applyNumberFormat="1" applyFill="1" applyBorder="1" applyAlignment="1">
      <alignment horizontal="center" vertical="center" wrapText="1"/>
    </xf>
    <xf numFmtId="0" fontId="1" fillId="55" borderId="12" xfId="0" applyFont="1" applyFill="1" applyBorder="1"/>
    <xf numFmtId="49" fontId="1" fillId="55" borderId="14" xfId="0" applyNumberFormat="1" applyFont="1" applyFill="1" applyBorder="1" applyAlignment="1">
      <alignment horizontal="center" vertical="center" wrapText="1"/>
    </xf>
    <xf numFmtId="49" fontId="1" fillId="55" borderId="15" xfId="0" applyNumberFormat="1" applyFont="1" applyFill="1" applyBorder="1" applyAlignment="1">
      <alignment horizontal="center" vertical="center" wrapText="1"/>
    </xf>
    <xf numFmtId="0" fontId="0" fillId="55" borderId="14" xfId="0" applyFill="1" applyBorder="1" applyAlignment="1">
      <alignment horizontal="center"/>
    </xf>
    <xf numFmtId="0" fontId="0" fillId="55" borderId="15" xfId="0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</cellXfs>
  <cellStyles count="90">
    <cellStyle name="Accent1 - 20%" xfId="3"/>
    <cellStyle name="Accent1 - 40%" xfId="4"/>
    <cellStyle name="Accent1 - 60%" xfId="5"/>
    <cellStyle name="Accent2 - 20%" xfId="7"/>
    <cellStyle name="Accent2 - 40%" xfId="8"/>
    <cellStyle name="Accent2 - 60%" xfId="9"/>
    <cellStyle name="Accent3 - 20%" xfId="11"/>
    <cellStyle name="Accent3 - 40%" xfId="12"/>
    <cellStyle name="Accent3 - 60%" xfId="13"/>
    <cellStyle name="Accent4 - 20%" xfId="15"/>
    <cellStyle name="Accent4 - 40%" xfId="16"/>
    <cellStyle name="Accent4 - 60%" xfId="17"/>
    <cellStyle name="Accent5 - 20%" xfId="19"/>
    <cellStyle name="Accent5 - 40%" xfId="20"/>
    <cellStyle name="Accent5 - 60%" xfId="21"/>
    <cellStyle name="Accent6 - 20%" xfId="23"/>
    <cellStyle name="Accent6 - 40%" xfId="24"/>
    <cellStyle name="Accent6 - 60%" xfId="25"/>
    <cellStyle name="Dobrá 2" xfId="32"/>
    <cellStyle name="Emphasis 1" xfId="29"/>
    <cellStyle name="Emphasis 2" xfId="30"/>
    <cellStyle name="Emphasis 3" xfId="31"/>
    <cellStyle name="Kontrolná bunka 2" xfId="28"/>
    <cellStyle name="Nadpis 1 2" xfId="33"/>
    <cellStyle name="Nadpis 2 2" xfId="34"/>
    <cellStyle name="Nadpis 3 2" xfId="35"/>
    <cellStyle name="Nadpis 4 2" xfId="36"/>
    <cellStyle name="Neutrálna 2" xfId="39"/>
    <cellStyle name="Normálna 2" xfId="1"/>
    <cellStyle name="Normálna 3" xfId="86"/>
    <cellStyle name="Normálna 4" xfId="87"/>
    <cellStyle name="Normálna 5" xfId="88"/>
    <cellStyle name="Normálna 6" xfId="89"/>
    <cellStyle name="Normálne" xfId="0" builtinId="0"/>
    <cellStyle name="Poznámka 2" xfId="40"/>
    <cellStyle name="Prepojená bunka 2" xfId="38"/>
    <cellStyle name="SAPBEXaggData" xfId="42"/>
    <cellStyle name="SAPBEXaggDataEmph" xfId="43"/>
    <cellStyle name="SAPBEXaggItem" xfId="44"/>
    <cellStyle name="SAPBEXaggItemX" xfId="45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chaText" xfId="46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Spolu 2" xfId="84"/>
    <cellStyle name="Text upozornenia 2" xfId="85"/>
    <cellStyle name="Vstup 2" xfId="37"/>
    <cellStyle name="Výpočet 2" xfId="27"/>
    <cellStyle name="Výstup 2" xfId="41"/>
    <cellStyle name="Zlá 2" xfId="26"/>
    <cellStyle name="Zvýraznenie1 2" xfId="2"/>
    <cellStyle name="Zvýraznenie2 2" xfId="6"/>
    <cellStyle name="Zvýraznenie3 2" xfId="10"/>
    <cellStyle name="Zvýraznenie4 2" xfId="14"/>
    <cellStyle name="Zvýraznenie5 2" xfId="18"/>
    <cellStyle name="Zvýraznenie6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A7" workbookViewId="0">
      <selection activeCell="K18" sqref="K18"/>
    </sheetView>
  </sheetViews>
  <sheetFormatPr defaultRowHeight="15" x14ac:dyDescent="0.25"/>
  <cols>
    <col min="1" max="1" width="3.85546875" customWidth="1"/>
    <col min="2" max="2" width="11.85546875" bestFit="1" customWidth="1"/>
    <col min="3" max="3" width="21.28515625" customWidth="1"/>
    <col min="4" max="4" width="21.7109375" bestFit="1" customWidth="1"/>
    <col min="5" max="5" width="17.28515625" customWidth="1"/>
    <col min="6" max="6" width="8.140625" customWidth="1"/>
    <col min="7" max="7" width="7.42578125" customWidth="1"/>
    <col min="8" max="8" width="11.5703125" customWidth="1"/>
  </cols>
  <sheetData>
    <row r="1" spans="1:9" ht="45" x14ac:dyDescent="0.25">
      <c r="A1" s="2" t="s">
        <v>156</v>
      </c>
      <c r="B1" s="3" t="s">
        <v>110</v>
      </c>
      <c r="C1" s="3" t="s">
        <v>111</v>
      </c>
      <c r="D1" s="3" t="s">
        <v>112</v>
      </c>
      <c r="E1" s="3" t="s">
        <v>113</v>
      </c>
      <c r="F1" s="3" t="s">
        <v>114</v>
      </c>
      <c r="G1" s="4" t="s">
        <v>160</v>
      </c>
      <c r="H1" s="3" t="s">
        <v>164</v>
      </c>
    </row>
    <row r="2" spans="1:9" ht="45" x14ac:dyDescent="0.25">
      <c r="A2" s="10" t="s">
        <v>129</v>
      </c>
      <c r="B2" s="11" t="s">
        <v>0</v>
      </c>
      <c r="C2" s="11" t="s">
        <v>128</v>
      </c>
      <c r="D2" s="11" t="s">
        <v>1</v>
      </c>
      <c r="E2" s="11" t="s">
        <v>2</v>
      </c>
      <c r="F2" s="11" t="s">
        <v>3</v>
      </c>
      <c r="G2" s="12" t="s">
        <v>116</v>
      </c>
      <c r="H2" s="13">
        <f>377</f>
        <v>377</v>
      </c>
      <c r="I2" s="1"/>
    </row>
    <row r="3" spans="1:9" ht="30" x14ac:dyDescent="0.25">
      <c r="A3" s="10" t="s">
        <v>130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116</v>
      </c>
      <c r="H3" s="13">
        <f>65</f>
        <v>65</v>
      </c>
      <c r="I3" s="1"/>
    </row>
    <row r="4" spans="1:9" x14ac:dyDescent="0.25">
      <c r="A4" s="10" t="s">
        <v>131</v>
      </c>
      <c r="B4" s="11" t="s">
        <v>9</v>
      </c>
      <c r="C4" s="11" t="s">
        <v>10</v>
      </c>
      <c r="D4" s="11" t="s">
        <v>11</v>
      </c>
      <c r="E4" s="11" t="s">
        <v>7</v>
      </c>
      <c r="F4" s="11" t="s">
        <v>8</v>
      </c>
      <c r="G4" s="12" t="s">
        <v>120</v>
      </c>
      <c r="H4" s="13">
        <f>10094</f>
        <v>10094</v>
      </c>
      <c r="I4" s="1"/>
    </row>
    <row r="5" spans="1:9" ht="30" x14ac:dyDescent="0.25">
      <c r="A5" s="10" t="s">
        <v>132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2" t="s">
        <v>115</v>
      </c>
      <c r="H5" s="13">
        <f>75402</f>
        <v>75402</v>
      </c>
      <c r="I5" s="1"/>
    </row>
    <row r="6" spans="1:9" x14ac:dyDescent="0.25">
      <c r="A6" s="10" t="s">
        <v>133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2" t="s">
        <v>119</v>
      </c>
      <c r="H6" s="13">
        <f>47069</f>
        <v>47069</v>
      </c>
      <c r="I6" s="1"/>
    </row>
    <row r="7" spans="1:9" x14ac:dyDescent="0.25">
      <c r="A7" s="10" t="s">
        <v>134</v>
      </c>
      <c r="B7" s="11" t="s">
        <v>22</v>
      </c>
      <c r="C7" s="11" t="s">
        <v>23</v>
      </c>
      <c r="D7" s="11" t="s">
        <v>24</v>
      </c>
      <c r="E7" s="11" t="s">
        <v>25</v>
      </c>
      <c r="F7" s="11" t="s">
        <v>127</v>
      </c>
      <c r="G7" s="12" t="s">
        <v>117</v>
      </c>
      <c r="H7" s="13">
        <f>129788</f>
        <v>129788</v>
      </c>
      <c r="I7" s="1"/>
    </row>
    <row r="8" spans="1:9" x14ac:dyDescent="0.25">
      <c r="A8" s="10" t="s">
        <v>135</v>
      </c>
      <c r="B8" s="11" t="s">
        <v>26</v>
      </c>
      <c r="C8" s="11" t="s">
        <v>23</v>
      </c>
      <c r="D8" s="11" t="s">
        <v>27</v>
      </c>
      <c r="E8" s="11" t="s">
        <v>28</v>
      </c>
      <c r="F8" s="11" t="s">
        <v>126</v>
      </c>
      <c r="G8" s="12" t="s">
        <v>117</v>
      </c>
      <c r="H8" s="13">
        <f>156733</f>
        <v>156733</v>
      </c>
      <c r="I8" s="1"/>
    </row>
    <row r="9" spans="1:9" x14ac:dyDescent="0.25">
      <c r="A9" s="10" t="s">
        <v>136</v>
      </c>
      <c r="B9" s="11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2" t="s">
        <v>120</v>
      </c>
      <c r="H9" s="13">
        <f>1786</f>
        <v>1786</v>
      </c>
      <c r="I9" s="1"/>
    </row>
    <row r="10" spans="1:9" x14ac:dyDescent="0.25">
      <c r="A10" s="10" t="s">
        <v>137</v>
      </c>
      <c r="B10" s="11" t="s">
        <v>34</v>
      </c>
      <c r="C10" s="11" t="s">
        <v>30</v>
      </c>
      <c r="D10" s="11" t="s">
        <v>35</v>
      </c>
      <c r="E10" s="11" t="s">
        <v>28</v>
      </c>
      <c r="F10" s="11" t="s">
        <v>36</v>
      </c>
      <c r="G10" s="12" t="s">
        <v>117</v>
      </c>
      <c r="H10" s="13">
        <f>122201</f>
        <v>122201</v>
      </c>
      <c r="I10" s="1"/>
    </row>
    <row r="11" spans="1:9" x14ac:dyDescent="0.25">
      <c r="A11" s="10" t="s">
        <v>138</v>
      </c>
      <c r="B11" s="11" t="s">
        <v>37</v>
      </c>
      <c r="C11" s="11" t="s">
        <v>30</v>
      </c>
      <c r="D11" s="11" t="s">
        <v>38</v>
      </c>
      <c r="E11" s="11" t="s">
        <v>39</v>
      </c>
      <c r="F11" s="11" t="s">
        <v>40</v>
      </c>
      <c r="G11" s="12" t="s">
        <v>120</v>
      </c>
      <c r="H11" s="13">
        <f>5058</f>
        <v>5058</v>
      </c>
      <c r="I11" s="1"/>
    </row>
    <row r="12" spans="1:9" x14ac:dyDescent="0.25">
      <c r="A12" s="10" t="s">
        <v>139</v>
      </c>
      <c r="B12" s="11" t="s">
        <v>41</v>
      </c>
      <c r="C12" s="11" t="s">
        <v>30</v>
      </c>
      <c r="D12" s="11" t="s">
        <v>42</v>
      </c>
      <c r="E12" s="11" t="s">
        <v>43</v>
      </c>
      <c r="F12" s="11" t="s">
        <v>44</v>
      </c>
      <c r="G12" s="12" t="s">
        <v>118</v>
      </c>
      <c r="H12" s="13">
        <f>92685</f>
        <v>92685</v>
      </c>
      <c r="I12" s="1"/>
    </row>
    <row r="13" spans="1:9" x14ac:dyDescent="0.25">
      <c r="A13" s="10" t="s">
        <v>140</v>
      </c>
      <c r="B13" s="11" t="s">
        <v>45</v>
      </c>
      <c r="C13" s="11" t="s">
        <v>30</v>
      </c>
      <c r="D13" s="11" t="s">
        <v>46</v>
      </c>
      <c r="E13" s="11" t="s">
        <v>47</v>
      </c>
      <c r="F13" s="11" t="s">
        <v>48</v>
      </c>
      <c r="G13" s="12" t="s">
        <v>119</v>
      </c>
      <c r="H13" s="13">
        <f>54849</f>
        <v>54849</v>
      </c>
      <c r="I13" s="1"/>
    </row>
    <row r="14" spans="1:9" x14ac:dyDescent="0.25">
      <c r="A14" s="10" t="s">
        <v>141</v>
      </c>
      <c r="B14" s="11" t="s">
        <v>49</v>
      </c>
      <c r="C14" s="11" t="s">
        <v>30</v>
      </c>
      <c r="D14" s="11" t="s">
        <v>50</v>
      </c>
      <c r="E14" s="11" t="s">
        <v>51</v>
      </c>
      <c r="F14" s="11" t="s">
        <v>52</v>
      </c>
      <c r="G14" s="12" t="s">
        <v>121</v>
      </c>
      <c r="H14" s="13">
        <f>28237</f>
        <v>28237</v>
      </c>
      <c r="I14" s="1"/>
    </row>
    <row r="15" spans="1:9" ht="30" x14ac:dyDescent="0.25">
      <c r="A15" s="10" t="s">
        <v>142</v>
      </c>
      <c r="B15" s="11" t="s">
        <v>53</v>
      </c>
      <c r="C15" s="11" t="s">
        <v>54</v>
      </c>
      <c r="D15" s="11" t="s">
        <v>55</v>
      </c>
      <c r="E15" s="11" t="s">
        <v>56</v>
      </c>
      <c r="F15" s="11" t="s">
        <v>57</v>
      </c>
      <c r="G15" s="12" t="s">
        <v>119</v>
      </c>
      <c r="H15" s="13">
        <f>47381</f>
        <v>47381</v>
      </c>
      <c r="I15" s="1"/>
    </row>
    <row r="16" spans="1:9" x14ac:dyDescent="0.25">
      <c r="A16" s="10" t="s">
        <v>143</v>
      </c>
      <c r="B16" s="11" t="s">
        <v>58</v>
      </c>
      <c r="C16" s="11" t="s">
        <v>59</v>
      </c>
      <c r="D16" s="11" t="s">
        <v>60</v>
      </c>
      <c r="E16" s="11" t="s">
        <v>61</v>
      </c>
      <c r="F16" s="11" t="s">
        <v>62</v>
      </c>
      <c r="G16" s="12" t="s">
        <v>116</v>
      </c>
      <c r="H16" s="13">
        <f>2</f>
        <v>2</v>
      </c>
      <c r="I16" s="1"/>
    </row>
    <row r="17" spans="1:9" x14ac:dyDescent="0.25">
      <c r="A17" s="10" t="s">
        <v>144</v>
      </c>
      <c r="B17" s="11" t="s">
        <v>63</v>
      </c>
      <c r="C17" s="11" t="s">
        <v>64</v>
      </c>
      <c r="D17" s="11" t="s">
        <v>65</v>
      </c>
      <c r="E17" s="11" t="s">
        <v>66</v>
      </c>
      <c r="F17" s="11" t="s">
        <v>67</v>
      </c>
      <c r="G17" s="12" t="s">
        <v>119</v>
      </c>
      <c r="H17" s="13">
        <f>58733</f>
        <v>58733</v>
      </c>
      <c r="I17" s="1"/>
    </row>
    <row r="18" spans="1:9" ht="30" x14ac:dyDescent="0.25">
      <c r="A18" s="10" t="s">
        <v>145</v>
      </c>
      <c r="B18" s="11" t="s">
        <v>68</v>
      </c>
      <c r="C18" s="11" t="s">
        <v>69</v>
      </c>
      <c r="D18" s="11" t="s">
        <v>70</v>
      </c>
      <c r="E18" s="11" t="s">
        <v>66</v>
      </c>
      <c r="F18" s="11" t="s">
        <v>71</v>
      </c>
      <c r="G18" s="12" t="s">
        <v>117</v>
      </c>
      <c r="H18" s="13">
        <f>109203</f>
        <v>109203</v>
      </c>
      <c r="I18" s="1"/>
    </row>
    <row r="19" spans="1:9" x14ac:dyDescent="0.25">
      <c r="A19" s="10" t="s">
        <v>146</v>
      </c>
      <c r="B19" s="11" t="s">
        <v>72</v>
      </c>
      <c r="C19" s="11" t="s">
        <v>73</v>
      </c>
      <c r="D19" s="11" t="s">
        <v>74</v>
      </c>
      <c r="E19" s="11" t="s">
        <v>20</v>
      </c>
      <c r="F19" s="11" t="s">
        <v>75</v>
      </c>
      <c r="G19" s="12" t="s">
        <v>121</v>
      </c>
      <c r="H19" s="13">
        <f>26633</f>
        <v>26633</v>
      </c>
      <c r="I19" s="1"/>
    </row>
    <row r="20" spans="1:9" ht="30" x14ac:dyDescent="0.25">
      <c r="A20" s="10" t="s">
        <v>147</v>
      </c>
      <c r="B20" s="11" t="s">
        <v>76</v>
      </c>
      <c r="C20" s="11" t="s">
        <v>77</v>
      </c>
      <c r="D20" s="11" t="s">
        <v>78</v>
      </c>
      <c r="E20" s="11" t="s">
        <v>2</v>
      </c>
      <c r="F20" s="11" t="s">
        <v>3</v>
      </c>
      <c r="G20" s="12" t="s">
        <v>116</v>
      </c>
      <c r="H20" s="13">
        <f>2</f>
        <v>2</v>
      </c>
      <c r="I20" s="1"/>
    </row>
    <row r="21" spans="1:9" x14ac:dyDescent="0.25">
      <c r="A21" s="14"/>
      <c r="B21" s="15" t="s">
        <v>158</v>
      </c>
      <c r="C21" s="16"/>
      <c r="D21" s="16"/>
      <c r="E21" s="16"/>
      <c r="F21" s="16"/>
      <c r="G21" s="16"/>
      <c r="H21" s="16"/>
      <c r="I21" s="1"/>
    </row>
    <row r="22" spans="1:9" ht="30" x14ac:dyDescent="0.25">
      <c r="A22" s="5" t="s">
        <v>148</v>
      </c>
      <c r="B22" s="6" t="s">
        <v>95</v>
      </c>
      <c r="C22" s="6" t="s">
        <v>123</v>
      </c>
      <c r="D22" s="6" t="s">
        <v>96</v>
      </c>
      <c r="E22" s="6" t="s">
        <v>97</v>
      </c>
      <c r="F22" s="6" t="s">
        <v>98</v>
      </c>
      <c r="G22" s="9" t="s">
        <v>161</v>
      </c>
      <c r="H22" s="8">
        <f>1799526</f>
        <v>1799526</v>
      </c>
      <c r="I22" s="1"/>
    </row>
    <row r="23" spans="1:9" ht="30" x14ac:dyDescent="0.25">
      <c r="A23" s="5" t="s">
        <v>149</v>
      </c>
      <c r="B23" s="6" t="s">
        <v>91</v>
      </c>
      <c r="C23" s="6" t="s">
        <v>124</v>
      </c>
      <c r="D23" s="6" t="s">
        <v>92</v>
      </c>
      <c r="E23" s="6" t="s">
        <v>84</v>
      </c>
      <c r="F23" s="6" t="s">
        <v>85</v>
      </c>
      <c r="G23" s="9" t="s">
        <v>162</v>
      </c>
      <c r="H23" s="8">
        <f>804128</f>
        <v>804128</v>
      </c>
      <c r="I23" s="1"/>
    </row>
    <row r="24" spans="1:9" ht="30" x14ac:dyDescent="0.25">
      <c r="A24" s="5" t="s">
        <v>150</v>
      </c>
      <c r="B24" s="6" t="s">
        <v>103</v>
      </c>
      <c r="C24" s="6" t="s">
        <v>102</v>
      </c>
      <c r="D24" s="6" t="s">
        <v>104</v>
      </c>
      <c r="E24" s="6" t="s">
        <v>105</v>
      </c>
      <c r="F24" s="6" t="s">
        <v>106</v>
      </c>
      <c r="G24" s="7" t="s">
        <v>117</v>
      </c>
      <c r="H24" s="8">
        <f>156055</f>
        <v>156055</v>
      </c>
      <c r="I24" s="1"/>
    </row>
    <row r="25" spans="1:9" ht="30" x14ac:dyDescent="0.25">
      <c r="A25" s="5" t="s">
        <v>151</v>
      </c>
      <c r="B25" s="6" t="s">
        <v>107</v>
      </c>
      <c r="C25" s="6" t="s">
        <v>102</v>
      </c>
      <c r="D25" s="6" t="s">
        <v>108</v>
      </c>
      <c r="E25" s="6" t="s">
        <v>7</v>
      </c>
      <c r="F25" s="6" t="s">
        <v>109</v>
      </c>
      <c r="G25" s="7" t="s">
        <v>121</v>
      </c>
      <c r="H25" s="8">
        <f>34026</f>
        <v>34026</v>
      </c>
      <c r="I25" s="1"/>
    </row>
    <row r="26" spans="1:9" x14ac:dyDescent="0.25">
      <c r="A26" s="17" t="s">
        <v>159</v>
      </c>
      <c r="B26" s="18"/>
      <c r="C26" s="18"/>
      <c r="D26" s="18"/>
      <c r="E26" s="18"/>
      <c r="F26" s="18"/>
      <c r="G26" s="18"/>
      <c r="H26" s="18"/>
      <c r="I26" s="1"/>
    </row>
    <row r="27" spans="1:9" x14ac:dyDescent="0.25">
      <c r="A27" s="5" t="s">
        <v>152</v>
      </c>
      <c r="B27" s="6" t="s">
        <v>80</v>
      </c>
      <c r="C27" s="6" t="s">
        <v>79</v>
      </c>
      <c r="D27" s="6" t="s">
        <v>81</v>
      </c>
      <c r="E27" s="6" t="s">
        <v>82</v>
      </c>
      <c r="F27" s="6" t="s">
        <v>83</v>
      </c>
      <c r="G27" s="7" t="s">
        <v>122</v>
      </c>
      <c r="H27" s="8">
        <f>544894</f>
        <v>544894</v>
      </c>
      <c r="I27" s="1"/>
    </row>
    <row r="28" spans="1:9" ht="30" x14ac:dyDescent="0.25">
      <c r="A28" s="5" t="s">
        <v>153</v>
      </c>
      <c r="B28" s="6" t="s">
        <v>86</v>
      </c>
      <c r="C28" s="6" t="s">
        <v>87</v>
      </c>
      <c r="D28" s="6" t="s">
        <v>88</v>
      </c>
      <c r="E28" s="6" t="s">
        <v>89</v>
      </c>
      <c r="F28" s="6" t="s">
        <v>90</v>
      </c>
      <c r="G28" s="7" t="s">
        <v>122</v>
      </c>
      <c r="H28" s="8">
        <f>452661</f>
        <v>452661</v>
      </c>
      <c r="I28" s="1"/>
    </row>
    <row r="29" spans="1:9" x14ac:dyDescent="0.25">
      <c r="A29" s="5" t="s">
        <v>154</v>
      </c>
      <c r="B29" s="6" t="s">
        <v>93</v>
      </c>
      <c r="C29" s="6" t="s">
        <v>125</v>
      </c>
      <c r="D29" s="6" t="s">
        <v>94</v>
      </c>
      <c r="E29" s="6" t="s">
        <v>25</v>
      </c>
      <c r="F29" s="6" t="s">
        <v>33</v>
      </c>
      <c r="G29" s="9" t="s">
        <v>163</v>
      </c>
      <c r="H29" s="8">
        <f>888533</f>
        <v>888533</v>
      </c>
      <c r="I29" s="1"/>
    </row>
    <row r="30" spans="1:9" x14ac:dyDescent="0.25">
      <c r="A30" s="5" t="s">
        <v>155</v>
      </c>
      <c r="B30" s="6" t="s">
        <v>99</v>
      </c>
      <c r="C30" s="6" t="s">
        <v>100</v>
      </c>
      <c r="D30" s="6" t="s">
        <v>101</v>
      </c>
      <c r="E30" s="6" t="s">
        <v>39</v>
      </c>
      <c r="F30" s="6" t="s">
        <v>40</v>
      </c>
      <c r="G30" s="7" t="s">
        <v>117</v>
      </c>
      <c r="H30" s="8">
        <f>214519</f>
        <v>214519</v>
      </c>
      <c r="I30" s="1"/>
    </row>
    <row r="31" spans="1:9" x14ac:dyDescent="0.25">
      <c r="B31" s="1"/>
      <c r="C31" s="1"/>
      <c r="D31" s="1"/>
      <c r="E31" s="1"/>
      <c r="F31" s="1"/>
      <c r="G31" s="1"/>
      <c r="H31" s="1"/>
      <c r="I31" s="1"/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2:9" x14ac:dyDescent="0.25">
      <c r="B33" s="1"/>
      <c r="C33" s="1"/>
      <c r="D33" s="1"/>
      <c r="E33" s="19" t="s">
        <v>157</v>
      </c>
      <c r="F33" s="19"/>
      <c r="G33" s="19"/>
      <c r="H33" s="9">
        <f>SUM(H2:H30)</f>
        <v>5860640</v>
      </c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  <row r="35" spans="2:9" x14ac:dyDescent="0.25">
      <c r="B35" s="1"/>
      <c r="C35" s="1"/>
      <c r="D35" s="1"/>
      <c r="E35" s="1"/>
      <c r="F35" s="1"/>
      <c r="G35" s="1"/>
      <c r="H35" s="1"/>
      <c r="I35" s="1"/>
    </row>
    <row r="36" spans="2:9" x14ac:dyDescent="0.25">
      <c r="B36" s="1"/>
      <c r="C36" s="1"/>
      <c r="D36" s="1"/>
      <c r="E36" s="1"/>
      <c r="F36" s="1"/>
      <c r="G36" s="1"/>
      <c r="H36" s="1"/>
      <c r="I36" s="1"/>
    </row>
    <row r="37" spans="2:9" x14ac:dyDescent="0.25">
      <c r="B37" s="1"/>
      <c r="C37" s="1"/>
      <c r="D37" s="1"/>
      <c r="E37" s="1"/>
      <c r="F37" s="1"/>
      <c r="G37" s="1"/>
      <c r="H37" s="1"/>
      <c r="I37" s="1"/>
    </row>
    <row r="38" spans="2:9" x14ac:dyDescent="0.25">
      <c r="B38" s="1"/>
      <c r="C38" s="1"/>
      <c r="D38" s="1"/>
      <c r="E38" s="1"/>
      <c r="F38" s="1"/>
      <c r="G38" s="1"/>
      <c r="H38" s="1"/>
      <c r="I38" s="1"/>
    </row>
    <row r="39" spans="2:9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1"/>
      <c r="C40" s="1"/>
      <c r="D40" s="1"/>
      <c r="E40" s="1"/>
      <c r="F40" s="1"/>
      <c r="G40" s="1"/>
      <c r="H40" s="1"/>
      <c r="I40" s="1"/>
    </row>
    <row r="41" spans="2:9" x14ac:dyDescent="0.25">
      <c r="B41" s="1"/>
      <c r="C41" s="1"/>
      <c r="D41" s="1"/>
      <c r="E41" s="1"/>
      <c r="F41" s="1"/>
      <c r="G41" s="1"/>
      <c r="H41" s="1"/>
      <c r="I41" s="1"/>
    </row>
    <row r="42" spans="2:9" x14ac:dyDescent="0.25">
      <c r="B42" s="1"/>
      <c r="C42" s="1"/>
      <c r="D42" s="1"/>
      <c r="E42" s="1"/>
      <c r="F42" s="1"/>
      <c r="G42" s="1"/>
      <c r="H42" s="1"/>
      <c r="I42" s="1"/>
    </row>
    <row r="43" spans="2:9" x14ac:dyDescent="0.25">
      <c r="B43" s="1"/>
      <c r="C43" s="1"/>
      <c r="D43" s="1"/>
      <c r="E43" s="1"/>
      <c r="F43" s="1"/>
      <c r="G43" s="1"/>
      <c r="H43" s="1"/>
      <c r="I43" s="1"/>
    </row>
    <row r="44" spans="2:9" x14ac:dyDescent="0.25">
      <c r="B44" s="1"/>
      <c r="C44" s="1"/>
      <c r="D44" s="1"/>
      <c r="E44" s="1"/>
      <c r="F44" s="1"/>
      <c r="G44" s="1"/>
      <c r="H44" s="1"/>
      <c r="I44" s="1"/>
    </row>
    <row r="45" spans="2:9" x14ac:dyDescent="0.25">
      <c r="B45" s="1"/>
      <c r="C45" s="1"/>
      <c r="D45" s="1"/>
      <c r="E45" s="1"/>
      <c r="F45" s="1"/>
      <c r="G45" s="1"/>
      <c r="H45" s="1"/>
      <c r="I45" s="1"/>
    </row>
    <row r="46" spans="2:9" x14ac:dyDescent="0.25">
      <c r="B46" s="1"/>
      <c r="C46" s="1"/>
      <c r="D46" s="1"/>
      <c r="E46" s="1"/>
      <c r="F46" s="1"/>
      <c r="G46" s="1"/>
      <c r="H46" s="1"/>
      <c r="I46" s="1"/>
    </row>
    <row r="47" spans="2:9" x14ac:dyDescent="0.25">
      <c r="B47" s="1"/>
      <c r="C47" s="1"/>
      <c r="D47" s="1"/>
      <c r="E47" s="1"/>
      <c r="F47" s="1"/>
      <c r="G47" s="1"/>
      <c r="H47" s="1"/>
      <c r="I47" s="1"/>
    </row>
    <row r="48" spans="2:9" x14ac:dyDescent="0.25">
      <c r="B48" s="1"/>
      <c r="C48" s="1"/>
      <c r="D48" s="1"/>
      <c r="E48" s="1"/>
      <c r="F48" s="1"/>
      <c r="G48" s="1"/>
      <c r="H48" s="1"/>
      <c r="I48" s="1"/>
    </row>
    <row r="49" spans="2:9" x14ac:dyDescent="0.25">
      <c r="B49" s="1"/>
      <c r="C49" s="1"/>
      <c r="D49" s="1"/>
      <c r="E49" s="1"/>
      <c r="F49" s="1"/>
      <c r="G49" s="1"/>
      <c r="H49" s="1"/>
      <c r="I49" s="1"/>
    </row>
    <row r="50" spans="2:9" x14ac:dyDescent="0.25">
      <c r="B50" s="1"/>
      <c r="C50" s="1"/>
      <c r="D50" s="1"/>
      <c r="E50" s="1"/>
      <c r="F50" s="1"/>
      <c r="G50" s="1"/>
      <c r="H50" s="1"/>
      <c r="I50" s="1"/>
    </row>
    <row r="51" spans="2:9" x14ac:dyDescent="0.25">
      <c r="B51" s="1"/>
      <c r="C51" s="1"/>
      <c r="D51" s="1"/>
      <c r="E51" s="1"/>
      <c r="F51" s="1"/>
      <c r="G51" s="1"/>
      <c r="H51" s="1"/>
      <c r="I51" s="1"/>
    </row>
    <row r="52" spans="2:9" x14ac:dyDescent="0.25">
      <c r="B52" s="1"/>
      <c r="C52" s="1"/>
      <c r="D52" s="1"/>
      <c r="E52" s="1"/>
      <c r="F52" s="1"/>
      <c r="G52" s="1"/>
      <c r="H52" s="1"/>
      <c r="I52" s="1"/>
    </row>
    <row r="53" spans="2:9" x14ac:dyDescent="0.25">
      <c r="B53" s="1"/>
      <c r="C53" s="1"/>
      <c r="D53" s="1"/>
      <c r="E53" s="1"/>
      <c r="F53" s="1"/>
      <c r="G53" s="1"/>
      <c r="H53" s="1"/>
      <c r="I53" s="1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</sheetData>
  <mergeCells count="3">
    <mergeCell ref="B21:H21"/>
    <mergeCell ref="A26:H26"/>
    <mergeCell ref="E33:G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Slovensky plynarensky priemysel,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KEREKEŠOVÁ Zuzana</dc:creator>
  <cp:lastModifiedBy>Ján Halgaš</cp:lastModifiedBy>
  <cp:lastPrinted>2018-10-31T18:01:01Z</cp:lastPrinted>
  <dcterms:created xsi:type="dcterms:W3CDTF">2017-09-22T07:21:52Z</dcterms:created>
  <dcterms:modified xsi:type="dcterms:W3CDTF">2018-10-31T18:01:21Z</dcterms:modified>
</cp:coreProperties>
</file>