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Sečovská Polianka Veterná\Vysvetlenie SP č. 4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638" sheetId="3" r:id="rId3"/>
    <sheet name="Rekap 13638" sheetId="4" r:id="rId4"/>
    <sheet name="SO 13638" sheetId="5" r:id="rId5"/>
    <sheet name="Kryci_list 13639" sheetId="6" r:id="rId6"/>
    <sheet name="Rekap 13639" sheetId="7" r:id="rId7"/>
    <sheet name="SO 13639" sheetId="8" r:id="rId8"/>
  </sheets>
  <definedNames>
    <definedName name="_xlnm.Print_Titles" localSheetId="3">'Rekap 13638'!$9:$9</definedName>
    <definedName name="_xlnm.Print_Titles" localSheetId="6">'Rekap 13639'!$9:$9</definedName>
    <definedName name="_xlnm.Print_Titles" localSheetId="4">'SO 13638'!$8:$8</definedName>
    <definedName name="_xlnm.Print_Titles" localSheetId="7">'SO 13639'!$8:$8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17" i="2"/>
  <c r="F9" i="1"/>
  <c r="J16" i="2" s="1"/>
  <c r="D9" i="1"/>
  <c r="J18" i="2" s="1"/>
  <c r="E8" i="1"/>
  <c r="E7" i="1"/>
  <c r="E9" i="1" s="1"/>
  <c r="J17" i="2" s="1"/>
  <c r="J17" i="6"/>
  <c r="K8" i="1"/>
  <c r="I30" i="6"/>
  <c r="J30" i="6" s="1"/>
  <c r="Z79" i="8"/>
  <c r="F19" i="7"/>
  <c r="S76" i="8"/>
  <c r="S78" i="8" s="1"/>
  <c r="F20" i="7" s="1"/>
  <c r="P76" i="8"/>
  <c r="P78" i="8" s="1"/>
  <c r="E20" i="7" s="1"/>
  <c r="M76" i="8"/>
  <c r="M78" i="8" s="1"/>
  <c r="C20" i="7" s="1"/>
  <c r="K75" i="8"/>
  <c r="J75" i="8"/>
  <c r="L75" i="8"/>
  <c r="L76" i="8" s="1"/>
  <c r="B19" i="7" s="1"/>
  <c r="I75" i="8"/>
  <c r="E15" i="7"/>
  <c r="C15" i="7"/>
  <c r="S69" i="8"/>
  <c r="F15" i="7" s="1"/>
  <c r="P69" i="8"/>
  <c r="H69" i="8"/>
  <c r="M69" i="8"/>
  <c r="K68" i="8"/>
  <c r="J68" i="8"/>
  <c r="L68" i="8"/>
  <c r="L69" i="8" s="1"/>
  <c r="B15" i="7" s="1"/>
  <c r="I68" i="8"/>
  <c r="I69" i="8" s="1"/>
  <c r="D15" i="7" s="1"/>
  <c r="S65" i="8"/>
  <c r="F14" i="7" s="1"/>
  <c r="K64" i="8"/>
  <c r="J64" i="8"/>
  <c r="P64" i="8"/>
  <c r="M64" i="8"/>
  <c r="I64" i="8"/>
  <c r="K63" i="8"/>
  <c r="J63" i="8"/>
  <c r="M63" i="8"/>
  <c r="I63" i="8"/>
  <c r="K62" i="8"/>
  <c r="J62" i="8"/>
  <c r="M62" i="8"/>
  <c r="I62" i="8"/>
  <c r="K61" i="8"/>
  <c r="J61" i="8"/>
  <c r="P61" i="8"/>
  <c r="M61" i="8"/>
  <c r="M65" i="8" s="1"/>
  <c r="C14" i="7" s="1"/>
  <c r="I61" i="8"/>
  <c r="K60" i="8"/>
  <c r="J60" i="8"/>
  <c r="L60" i="8"/>
  <c r="I60" i="8"/>
  <c r="K59" i="8"/>
  <c r="J59" i="8"/>
  <c r="L59" i="8"/>
  <c r="I59" i="8"/>
  <c r="K58" i="8"/>
  <c r="J58" i="8"/>
  <c r="L58" i="8"/>
  <c r="I58" i="8"/>
  <c r="K57" i="8"/>
  <c r="J57" i="8"/>
  <c r="L57" i="8"/>
  <c r="I57" i="8"/>
  <c r="K56" i="8"/>
  <c r="J56" i="8"/>
  <c r="L56" i="8"/>
  <c r="I56" i="8"/>
  <c r="K55" i="8"/>
  <c r="J55" i="8"/>
  <c r="L55" i="8"/>
  <c r="I55" i="8"/>
  <c r="K54" i="8"/>
  <c r="J54" i="8"/>
  <c r="P54" i="8"/>
  <c r="L54" i="8"/>
  <c r="I54" i="8"/>
  <c r="K53" i="8"/>
  <c r="J53" i="8"/>
  <c r="P53" i="8"/>
  <c r="L53" i="8"/>
  <c r="I53" i="8"/>
  <c r="K52" i="8"/>
  <c r="J52" i="8"/>
  <c r="P52" i="8"/>
  <c r="L52" i="8"/>
  <c r="I52" i="8"/>
  <c r="K51" i="8"/>
  <c r="J51" i="8"/>
  <c r="L51" i="8"/>
  <c r="I51" i="8"/>
  <c r="K50" i="8"/>
  <c r="J50" i="8"/>
  <c r="P50" i="8"/>
  <c r="L50" i="8"/>
  <c r="I50" i="8"/>
  <c r="K49" i="8"/>
  <c r="J49" i="8"/>
  <c r="P49" i="8"/>
  <c r="L49" i="8"/>
  <c r="I49" i="8"/>
  <c r="K48" i="8"/>
  <c r="J48" i="8"/>
  <c r="P48" i="8"/>
  <c r="P65" i="8" s="1"/>
  <c r="E14" i="7" s="1"/>
  <c r="L48" i="8"/>
  <c r="L65" i="8" s="1"/>
  <c r="B14" i="7" s="1"/>
  <c r="I48" i="8"/>
  <c r="S45" i="8"/>
  <c r="F13" i="7" s="1"/>
  <c r="H45" i="8"/>
  <c r="M45" i="8"/>
  <c r="C13" i="7" s="1"/>
  <c r="K44" i="8"/>
  <c r="J44" i="8"/>
  <c r="L44" i="8"/>
  <c r="I44" i="8"/>
  <c r="K43" i="8"/>
  <c r="J43" i="8"/>
  <c r="P43" i="8"/>
  <c r="P45" i="8" s="1"/>
  <c r="E13" i="7" s="1"/>
  <c r="L43" i="8"/>
  <c r="L45" i="8" s="1"/>
  <c r="B13" i="7" s="1"/>
  <c r="I43" i="8"/>
  <c r="S40" i="8"/>
  <c r="F12" i="7" s="1"/>
  <c r="H40" i="8"/>
  <c r="M40" i="8"/>
  <c r="C12" i="7" s="1"/>
  <c r="K39" i="8"/>
  <c r="J39" i="8"/>
  <c r="L39" i="8"/>
  <c r="I39" i="8"/>
  <c r="K38" i="8"/>
  <c r="J38" i="8"/>
  <c r="L38" i="8"/>
  <c r="I38" i="8"/>
  <c r="K37" i="8"/>
  <c r="J37" i="8"/>
  <c r="P37" i="8"/>
  <c r="L37" i="8"/>
  <c r="I37" i="8"/>
  <c r="K36" i="8"/>
  <c r="J36" i="8"/>
  <c r="L36" i="8"/>
  <c r="I36" i="8"/>
  <c r="K35" i="8"/>
  <c r="J35" i="8"/>
  <c r="L35" i="8"/>
  <c r="I35" i="8"/>
  <c r="K34" i="8"/>
  <c r="J34" i="8"/>
  <c r="L34" i="8"/>
  <c r="I34" i="8"/>
  <c r="K33" i="8"/>
  <c r="J33" i="8"/>
  <c r="P33" i="8"/>
  <c r="L33" i="8"/>
  <c r="I33" i="8"/>
  <c r="K32" i="8"/>
  <c r="J32" i="8"/>
  <c r="P32" i="8"/>
  <c r="L32" i="8"/>
  <c r="I32" i="8"/>
  <c r="K31" i="8"/>
  <c r="J31" i="8"/>
  <c r="P31" i="8"/>
  <c r="P40" i="8" s="1"/>
  <c r="E12" i="7" s="1"/>
  <c r="L31" i="8"/>
  <c r="I31" i="8"/>
  <c r="K30" i="8"/>
  <c r="J30" i="8"/>
  <c r="L30" i="8"/>
  <c r="I30" i="8"/>
  <c r="K29" i="8"/>
  <c r="J29" i="8"/>
  <c r="L29" i="8"/>
  <c r="I29" i="8"/>
  <c r="I40" i="8" s="1"/>
  <c r="D12" i="7" s="1"/>
  <c r="S26" i="8"/>
  <c r="F11" i="7" s="1"/>
  <c r="K25" i="8"/>
  <c r="J25" i="8"/>
  <c r="P25" i="8"/>
  <c r="M25" i="8"/>
  <c r="M26" i="8" s="1"/>
  <c r="C11" i="7" s="1"/>
  <c r="I25" i="8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P20" i="8"/>
  <c r="L20" i="8"/>
  <c r="I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79" i="8" s="1"/>
  <c r="J11" i="8"/>
  <c r="L11" i="8"/>
  <c r="I11" i="8"/>
  <c r="J20" i="6"/>
  <c r="J17" i="3"/>
  <c r="K7" i="1"/>
  <c r="I30" i="3"/>
  <c r="J30" i="3" s="1"/>
  <c r="Z95" i="5"/>
  <c r="F19" i="4"/>
  <c r="S92" i="5"/>
  <c r="S94" i="5" s="1"/>
  <c r="F20" i="4" s="1"/>
  <c r="P92" i="5"/>
  <c r="P94" i="5" s="1"/>
  <c r="E20" i="4" s="1"/>
  <c r="M92" i="5"/>
  <c r="M94" i="5" s="1"/>
  <c r="C20" i="4" s="1"/>
  <c r="E17" i="3" s="1"/>
  <c r="K91" i="5"/>
  <c r="J91" i="5"/>
  <c r="L91" i="5"/>
  <c r="L92" i="5" s="1"/>
  <c r="B19" i="4" s="1"/>
  <c r="I91" i="5"/>
  <c r="E15" i="4"/>
  <c r="S85" i="5"/>
  <c r="F15" i="4" s="1"/>
  <c r="P85" i="5"/>
  <c r="H85" i="5"/>
  <c r="M85" i="5"/>
  <c r="C15" i="4" s="1"/>
  <c r="K84" i="5"/>
  <c r="J84" i="5"/>
  <c r="L84" i="5"/>
  <c r="L85" i="5" s="1"/>
  <c r="B15" i="4" s="1"/>
  <c r="I84" i="5"/>
  <c r="I85" i="5" s="1"/>
  <c r="D15" i="4" s="1"/>
  <c r="S81" i="5"/>
  <c r="F14" i="4" s="1"/>
  <c r="K80" i="5"/>
  <c r="J80" i="5"/>
  <c r="P80" i="5"/>
  <c r="M80" i="5"/>
  <c r="I80" i="5"/>
  <c r="K79" i="5"/>
  <c r="J79" i="5"/>
  <c r="M79" i="5"/>
  <c r="I79" i="5"/>
  <c r="K78" i="5"/>
  <c r="J78" i="5"/>
  <c r="M78" i="5"/>
  <c r="I78" i="5"/>
  <c r="K77" i="5"/>
  <c r="J77" i="5"/>
  <c r="P77" i="5"/>
  <c r="M77" i="5"/>
  <c r="I77" i="5"/>
  <c r="K76" i="5"/>
  <c r="J76" i="5"/>
  <c r="L76" i="5"/>
  <c r="I76" i="5"/>
  <c r="K75" i="5"/>
  <c r="J75" i="5"/>
  <c r="L75" i="5"/>
  <c r="I75" i="5"/>
  <c r="K74" i="5"/>
  <c r="J74" i="5"/>
  <c r="L74" i="5"/>
  <c r="I74" i="5"/>
  <c r="K73" i="5"/>
  <c r="J73" i="5"/>
  <c r="L73" i="5"/>
  <c r="I73" i="5"/>
  <c r="K72" i="5"/>
  <c r="J72" i="5"/>
  <c r="L72" i="5"/>
  <c r="I72" i="5"/>
  <c r="K71" i="5"/>
  <c r="J71" i="5"/>
  <c r="L71" i="5"/>
  <c r="I71" i="5"/>
  <c r="K70" i="5"/>
  <c r="J70" i="5"/>
  <c r="L70" i="5"/>
  <c r="I70" i="5"/>
  <c r="K69" i="5"/>
  <c r="J69" i="5"/>
  <c r="L69" i="5"/>
  <c r="I69" i="5"/>
  <c r="K68" i="5"/>
  <c r="J68" i="5"/>
  <c r="P68" i="5"/>
  <c r="L68" i="5"/>
  <c r="I68" i="5"/>
  <c r="K67" i="5"/>
  <c r="J67" i="5"/>
  <c r="P67" i="5"/>
  <c r="L67" i="5"/>
  <c r="I67" i="5"/>
  <c r="K66" i="5"/>
  <c r="J66" i="5"/>
  <c r="P66" i="5"/>
  <c r="L66" i="5"/>
  <c r="I66" i="5"/>
  <c r="K65" i="5"/>
  <c r="J65" i="5"/>
  <c r="P65" i="5"/>
  <c r="L65" i="5"/>
  <c r="I65" i="5"/>
  <c r="K64" i="5"/>
  <c r="J64" i="5"/>
  <c r="L64" i="5"/>
  <c r="I64" i="5"/>
  <c r="K63" i="5"/>
  <c r="J63" i="5"/>
  <c r="L63" i="5"/>
  <c r="I63" i="5"/>
  <c r="K62" i="5"/>
  <c r="J62" i="5"/>
  <c r="P62" i="5"/>
  <c r="L62" i="5"/>
  <c r="I62" i="5"/>
  <c r="K61" i="5"/>
  <c r="J61" i="5"/>
  <c r="P61" i="5"/>
  <c r="L61" i="5"/>
  <c r="I61" i="5"/>
  <c r="K60" i="5"/>
  <c r="J60" i="5"/>
  <c r="P60" i="5"/>
  <c r="L60" i="5"/>
  <c r="I60" i="5"/>
  <c r="K59" i="5"/>
  <c r="J59" i="5"/>
  <c r="P59" i="5"/>
  <c r="L59" i="5"/>
  <c r="I59" i="5"/>
  <c r="K58" i="5"/>
  <c r="J58" i="5"/>
  <c r="P58" i="5"/>
  <c r="L58" i="5"/>
  <c r="I58" i="5"/>
  <c r="K57" i="5"/>
  <c r="J57" i="5"/>
  <c r="P57" i="5"/>
  <c r="P81" i="5" s="1"/>
  <c r="E14" i="4" s="1"/>
  <c r="L57" i="5"/>
  <c r="I57" i="5"/>
  <c r="I81" i="5" s="1"/>
  <c r="D14" i="4" s="1"/>
  <c r="S54" i="5"/>
  <c r="F13" i="4" s="1"/>
  <c r="K53" i="5"/>
  <c r="J53" i="5"/>
  <c r="P53" i="5"/>
  <c r="M53" i="5"/>
  <c r="M54" i="5" s="1"/>
  <c r="C13" i="4" s="1"/>
  <c r="I53" i="5"/>
  <c r="K52" i="5"/>
  <c r="J52" i="5"/>
  <c r="P52" i="5"/>
  <c r="L52" i="5"/>
  <c r="I52" i="5"/>
  <c r="K51" i="5"/>
  <c r="J51" i="5"/>
  <c r="P51" i="5"/>
  <c r="P54" i="5" s="1"/>
  <c r="E13" i="4" s="1"/>
  <c r="L51" i="5"/>
  <c r="I51" i="5"/>
  <c r="S48" i="5"/>
  <c r="F12" i="4" s="1"/>
  <c r="K47" i="5"/>
  <c r="J47" i="5"/>
  <c r="P47" i="5"/>
  <c r="M47" i="5"/>
  <c r="M48" i="5" s="1"/>
  <c r="C12" i="4" s="1"/>
  <c r="I47" i="5"/>
  <c r="K46" i="5"/>
  <c r="J46" i="5"/>
  <c r="L46" i="5"/>
  <c r="I46" i="5"/>
  <c r="K45" i="5"/>
  <c r="J45" i="5"/>
  <c r="L45" i="5"/>
  <c r="I45" i="5"/>
  <c r="K44" i="5"/>
  <c r="J44" i="5"/>
  <c r="L44" i="5"/>
  <c r="I44" i="5"/>
  <c r="K43" i="5"/>
  <c r="J43" i="5"/>
  <c r="P43" i="5"/>
  <c r="L43" i="5"/>
  <c r="I43" i="5"/>
  <c r="K42" i="5"/>
  <c r="J42" i="5"/>
  <c r="L42" i="5"/>
  <c r="I42" i="5"/>
  <c r="K41" i="5"/>
  <c r="J41" i="5"/>
  <c r="L41" i="5"/>
  <c r="I41" i="5"/>
  <c r="K40" i="5"/>
  <c r="J40" i="5"/>
  <c r="L40" i="5"/>
  <c r="I40" i="5"/>
  <c r="K39" i="5"/>
  <c r="J39" i="5"/>
  <c r="P39" i="5"/>
  <c r="L39" i="5"/>
  <c r="I39" i="5"/>
  <c r="K38" i="5"/>
  <c r="J38" i="5"/>
  <c r="P38" i="5"/>
  <c r="L38" i="5"/>
  <c r="I38" i="5"/>
  <c r="K37" i="5"/>
  <c r="J37" i="5"/>
  <c r="P37" i="5"/>
  <c r="L37" i="5"/>
  <c r="I37" i="5"/>
  <c r="K36" i="5"/>
  <c r="J36" i="5"/>
  <c r="P36" i="5"/>
  <c r="L36" i="5"/>
  <c r="I36" i="5"/>
  <c r="K35" i="5"/>
  <c r="J35" i="5"/>
  <c r="P35" i="5"/>
  <c r="L35" i="5"/>
  <c r="I35" i="5"/>
  <c r="K34" i="5"/>
  <c r="J34" i="5"/>
  <c r="P34" i="5"/>
  <c r="P48" i="5" s="1"/>
  <c r="E12" i="4" s="1"/>
  <c r="L34" i="5"/>
  <c r="I34" i="5"/>
  <c r="K33" i="5"/>
  <c r="J33" i="5"/>
  <c r="L33" i="5"/>
  <c r="I33" i="5"/>
  <c r="K32" i="5"/>
  <c r="J32" i="5"/>
  <c r="L32" i="5"/>
  <c r="L48" i="5" s="1"/>
  <c r="B12" i="4" s="1"/>
  <c r="I32" i="5"/>
  <c r="F11" i="4"/>
  <c r="S29" i="5"/>
  <c r="K28" i="5"/>
  <c r="J28" i="5"/>
  <c r="P28" i="5"/>
  <c r="M28" i="5"/>
  <c r="M29" i="5" s="1"/>
  <c r="C11" i="4" s="1"/>
  <c r="I28" i="5"/>
  <c r="K27" i="5"/>
  <c r="J27" i="5"/>
  <c r="L27" i="5"/>
  <c r="I27" i="5"/>
  <c r="K26" i="5"/>
  <c r="J26" i="5"/>
  <c r="L26" i="5"/>
  <c r="I26" i="5"/>
  <c r="K25" i="5"/>
  <c r="J25" i="5"/>
  <c r="L25" i="5"/>
  <c r="I25" i="5"/>
  <c r="K24" i="5"/>
  <c r="J24" i="5"/>
  <c r="L24" i="5"/>
  <c r="I24" i="5"/>
  <c r="K23" i="5"/>
  <c r="J23" i="5"/>
  <c r="P23" i="5"/>
  <c r="L23" i="5"/>
  <c r="I23" i="5"/>
  <c r="K22" i="5"/>
  <c r="J22" i="5"/>
  <c r="L22" i="5"/>
  <c r="I22" i="5"/>
  <c r="K21" i="5"/>
  <c r="J21" i="5"/>
  <c r="L21" i="5"/>
  <c r="I21" i="5"/>
  <c r="K20" i="5"/>
  <c r="J20" i="5"/>
  <c r="L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95" i="5" s="1"/>
  <c r="J11" i="5"/>
  <c r="L11" i="5"/>
  <c r="I11" i="5"/>
  <c r="J20" i="3"/>
  <c r="L40" i="8" l="1"/>
  <c r="B12" i="7" s="1"/>
  <c r="I45" i="8"/>
  <c r="D13" i="7" s="1"/>
  <c r="I65" i="8"/>
  <c r="D14" i="7" s="1"/>
  <c r="H54" i="5"/>
  <c r="I48" i="5"/>
  <c r="D12" i="4" s="1"/>
  <c r="H48" i="5"/>
  <c r="I54" i="5"/>
  <c r="D13" i="4" s="1"/>
  <c r="L54" i="5"/>
  <c r="B13" i="4" s="1"/>
  <c r="L81" i="5"/>
  <c r="B14" i="4" s="1"/>
  <c r="M81" i="5"/>
  <c r="C14" i="4" s="1"/>
  <c r="J20" i="2"/>
  <c r="L26" i="8"/>
  <c r="B11" i="7" s="1"/>
  <c r="H26" i="8"/>
  <c r="H65" i="8"/>
  <c r="H71" i="8"/>
  <c r="M71" i="8"/>
  <c r="C16" i="7" s="1"/>
  <c r="E16" i="6" s="1"/>
  <c r="S71" i="8"/>
  <c r="F16" i="7" s="1"/>
  <c r="I76" i="8"/>
  <c r="D19" i="7" s="1"/>
  <c r="C19" i="7"/>
  <c r="E19" i="7"/>
  <c r="L78" i="8"/>
  <c r="B20" i="7" s="1"/>
  <c r="D18" i="6" s="1"/>
  <c r="D18" i="2" s="1"/>
  <c r="H79" i="8"/>
  <c r="I26" i="8"/>
  <c r="D11" i="7" s="1"/>
  <c r="P26" i="8"/>
  <c r="E11" i="7" s="1"/>
  <c r="I71" i="8"/>
  <c r="D16" i="7" s="1"/>
  <c r="F16" i="6" s="1"/>
  <c r="P71" i="8"/>
  <c r="E16" i="7" s="1"/>
  <c r="H78" i="8"/>
  <c r="E18" i="6"/>
  <c r="L29" i="5"/>
  <c r="B11" i="4" s="1"/>
  <c r="H29" i="5"/>
  <c r="H81" i="5"/>
  <c r="H87" i="5"/>
  <c r="M87" i="5"/>
  <c r="C16" i="4" s="1"/>
  <c r="S87" i="5"/>
  <c r="F16" i="4" s="1"/>
  <c r="I92" i="5"/>
  <c r="D19" i="4" s="1"/>
  <c r="C19" i="4"/>
  <c r="E19" i="4"/>
  <c r="L94" i="5"/>
  <c r="B20" i="4" s="1"/>
  <c r="D17" i="3" s="1"/>
  <c r="D17" i="2" s="1"/>
  <c r="H95" i="5"/>
  <c r="I29" i="5"/>
  <c r="D11" i="4" s="1"/>
  <c r="P29" i="5"/>
  <c r="E11" i="4" s="1"/>
  <c r="P87" i="5"/>
  <c r="E16" i="4" s="1"/>
  <c r="H94" i="5"/>
  <c r="E16" i="3"/>
  <c r="E16" i="2" l="1"/>
  <c r="L71" i="8"/>
  <c r="B16" i="7" s="1"/>
  <c r="D16" i="6" s="1"/>
  <c r="M79" i="8"/>
  <c r="C22" i="7" s="1"/>
  <c r="I78" i="8"/>
  <c r="D20" i="7" s="1"/>
  <c r="F18" i="6" s="1"/>
  <c r="I87" i="5"/>
  <c r="D16" i="4" s="1"/>
  <c r="F16" i="3" s="1"/>
  <c r="F16" i="2" s="1"/>
  <c r="P79" i="8"/>
  <c r="E22" i="7" s="1"/>
  <c r="F20" i="6"/>
  <c r="S79" i="8"/>
  <c r="F22" i="7" s="1"/>
  <c r="I79" i="8"/>
  <c r="P95" i="5"/>
  <c r="E22" i="4" s="1"/>
  <c r="J23" i="3"/>
  <c r="L87" i="5"/>
  <c r="B16" i="4" s="1"/>
  <c r="D16" i="3" s="1"/>
  <c r="D16" i="2" s="1"/>
  <c r="M95" i="5"/>
  <c r="C22" i="4" s="1"/>
  <c r="I94" i="5"/>
  <c r="D20" i="4" s="1"/>
  <c r="F17" i="3" s="1"/>
  <c r="F17" i="2" s="1"/>
  <c r="S95" i="5"/>
  <c r="F22" i="4" s="1"/>
  <c r="I95" i="5"/>
  <c r="D22" i="7" l="1"/>
  <c r="B8" i="1"/>
  <c r="F18" i="2"/>
  <c r="F22" i="6"/>
  <c r="J22" i="6"/>
  <c r="J24" i="6"/>
  <c r="L79" i="8"/>
  <c r="B22" i="7" s="1"/>
  <c r="J23" i="6"/>
  <c r="J23" i="2" s="1"/>
  <c r="F23" i="6"/>
  <c r="F24" i="6"/>
  <c r="D22" i="4"/>
  <c r="B7" i="1"/>
  <c r="J22" i="3"/>
  <c r="J22" i="2" s="1"/>
  <c r="L95" i="5"/>
  <c r="B22" i="4" s="1"/>
  <c r="F20" i="2"/>
  <c r="F24" i="3"/>
  <c r="F24" i="2" s="1"/>
  <c r="F23" i="3"/>
  <c r="F20" i="3"/>
  <c r="F22" i="3"/>
  <c r="J24" i="3"/>
  <c r="F22" i="2" l="1"/>
  <c r="F23" i="2"/>
  <c r="J26" i="6"/>
  <c r="B9" i="1"/>
  <c r="G7" i="1"/>
  <c r="J26" i="3"/>
  <c r="C7" i="1" s="1"/>
  <c r="J24" i="2"/>
  <c r="J26" i="2" s="1"/>
  <c r="J28" i="2" s="1"/>
  <c r="J28" i="3"/>
  <c r="J28" i="6" l="1"/>
  <c r="I29" i="6" s="1"/>
  <c r="J29" i="6" s="1"/>
  <c r="J31" i="6" s="1"/>
  <c r="C8" i="1"/>
  <c r="G8" i="1" s="1"/>
  <c r="G9" i="1" s="1"/>
  <c r="C9" i="1"/>
  <c r="I29" i="3"/>
  <c r="J29" i="3" s="1"/>
  <c r="J31" i="3" s="1"/>
  <c r="B10" i="1" l="1"/>
  <c r="B11" i="1"/>
  <c r="I30" i="2" s="1"/>
  <c r="J30" i="2" s="1"/>
  <c r="G11" i="1" l="1"/>
  <c r="G10" i="1"/>
  <c r="G12" i="1" s="1"/>
  <c r="I29" i="2"/>
  <c r="J29" i="2" s="1"/>
  <c r="J31" i="2" s="1"/>
</calcChain>
</file>

<file path=xl/sharedStrings.xml><?xml version="1.0" encoding="utf-8"?>
<sst xmlns="http://schemas.openxmlformats.org/spreadsheetml/2006/main" count="757" uniqueCount="249">
  <si>
    <t>Rekapitulácia rozpočtu</t>
  </si>
  <si>
    <t>Stavba Stavebné úpravy a udržiavacie práce MK na Veternej ulici v obci Seč. Polianka (vysvetlenie SP č. 4)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</si>
  <si>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</si>
  <si>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</si>
  <si>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</si>
  <si>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</si>
  <si>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</si>
  <si>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</si>
  <si>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</si>
  <si>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</si>
  <si>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</si>
  <si>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</si>
  <si>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Miestná komunikácia</t>
  </si>
  <si>
    <t>SO 02 Parkovisko</t>
  </si>
  <si>
    <t>Krycí list rozpočtu</t>
  </si>
  <si>
    <t xml:space="preserve">Miesto:  </t>
  </si>
  <si>
    <t>Objekt SO 01 Miestná komunikácia</t>
  </si>
  <si>
    <t xml:space="preserve">Ks: </t>
  </si>
  <si>
    <t xml:space="preserve">Zákazka: </t>
  </si>
  <si>
    <t>Spracoval: Ing. Ján Halgaš</t>
  </si>
  <si>
    <t xml:space="preserve">Dňa </t>
  </si>
  <si>
    <t>16.01.2019</t>
  </si>
  <si>
    <t>Odberateľ: Obec Sečovská Polianka</t>
  </si>
  <si>
    <t xml:space="preserve">IČO: </t>
  </si>
  <si>
    <t xml:space="preserve">DIČ: </t>
  </si>
  <si>
    <t xml:space="preserve">Dodávateľ: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</si>
  <si>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</si>
  <si>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</si>
  <si>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</si>
  <si>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</si>
  <si>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</si>
  <si>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</si>
  <si>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</si>
  <si>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</si>
  <si>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</si>
  <si>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</si>
  <si>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</si>
  <si>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</si>
  <si>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</si>
  <si>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</si>
  <si>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</si>
  <si>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</si>
  <si>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</si>
  <si>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</si>
  <si>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</si>
  <si>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</si>
  <si>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</si>
  <si>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</si>
  <si>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</si>
  <si>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</si>
  <si>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</si>
  <si>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</si>
  <si>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</si>
  <si>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</si>
  <si>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</si>
  <si>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</si>
  <si>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</si>
  <si>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</si>
  <si>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</si>
  <si>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</si>
  <si>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</si>
  <si>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</si>
  <si>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</si>
  <si>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16.01.2019</t>
  </si>
  <si>
    <t>Prehľad rozpočtových nákladov</t>
  </si>
  <si>
    <t>Práce HSV</t>
  </si>
  <si>
    <t>ZEMNÉ PRÁCE</t>
  </si>
  <si>
    <t>SPEVNENÉ PLOCHY</t>
  </si>
  <si>
    <t>POTRUBNÉ ROZVODY</t>
  </si>
  <si>
    <t>OSTATNÉ PRÁCE</t>
  </si>
  <si>
    <t>PRESUNY HMÔT</t>
  </si>
  <si>
    <t>Práce PSV</t>
  </si>
  <si>
    <t>ZTI-VNÚTORNA KANALIZÁCIA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</si>
  <si>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</si>
  <si>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</si>
  <si>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</si>
  <si>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</si>
  <si>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</si>
  <si>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</si>
  <si>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</si>
  <si>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</si>
  <si>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</si>
  <si>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</si>
  <si>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</si>
  <si>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 1/A 1</t>
  </si>
  <si>
    <t xml:space="preserve"> 122201102</t>
  </si>
  <si>
    <t xml:space="preserve">Odkopávka a prekopávka nezapažená v hornine 3,nad 100 do 1000 m3   </t>
  </si>
  <si>
    <t>m3</t>
  </si>
  <si>
    <t xml:space="preserve"> 122201109</t>
  </si>
  <si>
    <t xml:space="preserve">Príplatok k cenám za lepivosť horniny   </t>
  </si>
  <si>
    <t xml:space="preserve"> 132201101</t>
  </si>
  <si>
    <t xml:space="preserve">Výkop ryhy do šírky 600 mm v horn.3 do 100 m3   </t>
  </si>
  <si>
    <t xml:space="preserve"> 132201109</t>
  </si>
  <si>
    <t xml:space="preserve"> 162301122</t>
  </si>
  <si>
    <t xml:space="preserve">Vodorovné premiestnenie výkopku tr.1-4 do 3000 m   </t>
  </si>
  <si>
    <t xml:space="preserve"> 162501123</t>
  </si>
  <si>
    <t xml:space="preserve">Príplatok za každých ďalších 1000 m horniny 1-4 po spevnenj ceste   </t>
  </si>
  <si>
    <t xml:space="preserve"> 167101102</t>
  </si>
  <si>
    <t xml:space="preserve">Nakladanie neuľahnutého výkopku z hornín tr.1-4 nad 100 do 1000 m3   </t>
  </si>
  <si>
    <t xml:space="preserve"> 171209002</t>
  </si>
  <si>
    <t xml:space="preserve">Poplatok za uskladnenie sypaniny   </t>
  </si>
  <si>
    <t>t</t>
  </si>
  <si>
    <t xml:space="preserve"> 181101102</t>
  </si>
  <si>
    <t xml:space="preserve">Úprava pláne v zárezoch v hornine 1-4 so zhutnením   </t>
  </si>
  <si>
    <t>m2</t>
  </si>
  <si>
    <t>221/B 1</t>
  </si>
  <si>
    <t xml:space="preserve"> 113107212</t>
  </si>
  <si>
    <t xml:space="preserve">Odstránenie podkladu alebo krytu nad 200 m2 z kameniva ťaženého, hr. vrstvy 100 do 200 mm 0,240t   </t>
  </si>
  <si>
    <t xml:space="preserve"> 113107231</t>
  </si>
  <si>
    <t xml:space="preserve">Odstránenie podkladu alebo krytu nad 200 m2 z betónu prostého, hr. vrstvy do 150 mm 0,225 t   </t>
  </si>
  <si>
    <t xml:space="preserve"> 113107241</t>
  </si>
  <si>
    <t xml:space="preserve">Odstránenie podkladu alebo krytu nad 200 m2 asfaltového hr.vrstvy do 50 mm 0,098t   </t>
  </si>
  <si>
    <t xml:space="preserve"> 113151314</t>
  </si>
  <si>
    <t xml:space="preserve">Odstránenie asfaltového podkladu alebo krytu frézovaním, v ploche nad 500 m2,pruh nad 750 mm,s prek.hr.40 mm,  -0,12700t   </t>
  </si>
  <si>
    <t xml:space="preserve"> 113202111</t>
  </si>
  <si>
    <t xml:space="preserve">Vytrhanie obrúb, s vybúraním lôžka, z krajníkov alebo obrubníkov stojatých 0,145 t   </t>
  </si>
  <si>
    <t>m</t>
  </si>
  <si>
    <t>231/A 2</t>
  </si>
  <si>
    <t xml:space="preserve"> 182001111</t>
  </si>
  <si>
    <t xml:space="preserve">Plošná úprava terénu pri nerovnostiach terénu nad 50-100mm v rovine alebo na svahu do 1:5   </t>
  </si>
  <si>
    <t xml:space="preserve"> 182303111</t>
  </si>
  <si>
    <t xml:space="preserve">Doplnenie ornice hrúbky do 50 mm, v rovine alebo na svahu do 1:5   </t>
  </si>
  <si>
    <t>R/RE</t>
  </si>
  <si>
    <t xml:space="preserve"> 9790931111</t>
  </si>
  <si>
    <t xml:space="preserve">Uloženie výkopku na skládku s hrubým urovnaním bez zhutnenia   </t>
  </si>
  <si>
    <t>S/S60</t>
  </si>
  <si>
    <t xml:space="preserve"> 5812110000</t>
  </si>
  <si>
    <t xml:space="preserve">Ornica, vrátane dopravy na stavenisko   </t>
  </si>
  <si>
    <t xml:space="preserve">  6/B 1</t>
  </si>
  <si>
    <t xml:space="preserve"> 979093111</t>
  </si>
  <si>
    <t xml:space="preserve">Uloženie sutiny na skládku s hrubým urovnaním bez zhutnenia   </t>
  </si>
  <si>
    <t xml:space="preserve"> 13/B 1</t>
  </si>
  <si>
    <t xml:space="preserve"> 979089012</t>
  </si>
  <si>
    <t xml:space="preserve">Poplatok za uskladnenie SO   </t>
  </si>
  <si>
    <t>221/A 1</t>
  </si>
  <si>
    <t xml:space="preserve"> 564261111</t>
  </si>
  <si>
    <t xml:space="preserve">Podklad alebo podsyp zo štrkopiesku s rozprestretím, vlhčením a zhutnením, po zhutnení hr. 200 mm   </t>
  </si>
  <si>
    <t xml:space="preserve"> 564831111</t>
  </si>
  <si>
    <t xml:space="preserve">Podklad zo štrkopiesku zhutnením po zhutnení hr. 100 mm (lôžko pod obruby)   </t>
  </si>
  <si>
    <t xml:space="preserve"> 567115113</t>
  </si>
  <si>
    <t xml:space="preserve">Podklad z prostého betónu tr.B 10 hr.100 mm - chodníky   </t>
  </si>
  <si>
    <t xml:space="preserve"> 567125115</t>
  </si>
  <si>
    <t xml:space="preserve">Podklad z prostého betónu tr.B 10 hr.150 mm - pojazdná pl.   </t>
  </si>
  <si>
    <t xml:space="preserve"> 573211111</t>
  </si>
  <si>
    <t xml:space="preserve">Postrek asfaltový spojovací bez posypu kamenivom z asfaltu cestného v množstve od 0,50 do 0,70 kg/m2   </t>
  </si>
  <si>
    <t xml:space="preserve"> 596841111</t>
  </si>
  <si>
    <t xml:space="preserve">Kladenie dlažby betónovej komunikácií pre peších do lôžka z cementovej malty   </t>
  </si>
  <si>
    <t xml:space="preserve"> 979082213</t>
  </si>
  <si>
    <t xml:space="preserve">Odvoz sutiny a vybúraných hmôt na skládku do 1 km   </t>
  </si>
  <si>
    <t xml:space="preserve"> 979082219</t>
  </si>
  <si>
    <t xml:space="preserve">Odvoz sutiny a vybúraných hmôt na skládku za každý ďalší 1 km   </t>
  </si>
  <si>
    <t xml:space="preserve"> 979087213</t>
  </si>
  <si>
    <t xml:space="preserve">Nakladanie na dopravné prostriedky pre vodorovnú dopravu vybúraných hmôt   </t>
  </si>
  <si>
    <t>221/C 1</t>
  </si>
  <si>
    <t xml:space="preserve"> 572713112</t>
  </si>
  <si>
    <t xml:space="preserve">Vyrovnanie povrchu s rozprestr. hmôt a zhutnením podkladov kamenivom obaleným asfaltom (OK)   </t>
  </si>
  <si>
    <t xml:space="preserve"> 577134111</t>
  </si>
  <si>
    <t xml:space="preserve">Asfaltový betón vrstva obrusná AC 11 O v pruhu š. do 3 m z nemodifik. asfaltu tr. II, po zhutnení hr. 40 mm   </t>
  </si>
  <si>
    <t xml:space="preserve"> 577144231</t>
  </si>
  <si>
    <t xml:space="preserve">Asfaltový betón vrstva obrusná AC 11 O v pruhu š. do 3 m z nemodifik. asfaltu tr. II, po zhutnení hr. 50 mm   </t>
  </si>
  <si>
    <t xml:space="preserve"> 577154231</t>
  </si>
  <si>
    <t xml:space="preserve">Asfaltový betón vrstva obrusná AC 11 O v pruhu š. do 3 m z nemodifik. asfaltu tr. II, po zhutnení hr. 60 mm   </t>
  </si>
  <si>
    <t>S/S70</t>
  </si>
  <si>
    <t xml:space="preserve"> 5921953170</t>
  </si>
  <si>
    <t xml:space="preserve">Dlažba  pre nevidiacich   </t>
  </si>
  <si>
    <t xml:space="preserve"> 899232111</t>
  </si>
  <si>
    <t xml:space="preserve">Výšková úprava uličného vstupu alebo vpuste do 200 mm znížením / zvýšením mreže (poklopu)   </t>
  </si>
  <si>
    <t>ks</t>
  </si>
  <si>
    <t>271/A 3</t>
  </si>
  <si>
    <t xml:space="preserve"> 895941111</t>
  </si>
  <si>
    <t xml:space="preserve">Zriadenie kanalizačného vpustu uličného z betónových dielcov typ UV-50, UVB-50+ napojenie do šachty   </t>
  </si>
  <si>
    <t>S/S50</t>
  </si>
  <si>
    <t xml:space="preserve"> 5524360050</t>
  </si>
  <si>
    <t xml:space="preserve">Vpusť uličný, trieda  D-400 kN   </t>
  </si>
  <si>
    <t xml:space="preserve"> 914001111</t>
  </si>
  <si>
    <t xml:space="preserve">Osadenie a montáž cestnej zvislej dopravnej značky na stľpik, stľp, konzolu alebo objekt   </t>
  </si>
  <si>
    <t xml:space="preserve"> 915711111</t>
  </si>
  <si>
    <t xml:space="preserve">Vodorovné značenie krytu striekané farbou deliacich čiar šírky 125 mm   </t>
  </si>
  <si>
    <t xml:space="preserve"> 915719111</t>
  </si>
  <si>
    <t xml:space="preserve">Príplatok k cene za reflexnú úpravu balotinovú deliacich čiar šírky 125 mm   </t>
  </si>
  <si>
    <t xml:space="preserve">Príplatok k cene za reflexnú úpravu balotinovú </t>
  </si>
  <si>
    <t xml:space="preserve"> 915721111</t>
  </si>
  <si>
    <t xml:space="preserve">Vodorovné značenie krytu striekané farbou stopčiar, zebier, tieňov, šípok nápisov, prechodov a pod.   </t>
  </si>
  <si>
    <t xml:space="preserve"> 915729111</t>
  </si>
  <si>
    <t xml:space="preserve">Príplatok za reflexnú úpravu balotinovú stopčiar, zebier, tieňov, šípok nápisov, prechodov a pod.   </t>
  </si>
  <si>
    <t xml:space="preserve"> 915791111</t>
  </si>
  <si>
    <t xml:space="preserve">Predznačenie pre značenie striekané farbou z náterových hmôt deliace čiary, vodiace prúžky   </t>
  </si>
  <si>
    <t xml:space="preserve"> 915791112</t>
  </si>
  <si>
    <t xml:space="preserve">Predznačenie pre vodorovné značenie striekané farbou alebo vykonávané z náterových hmôt   </t>
  </si>
  <si>
    <t xml:space="preserve"> 916561111</t>
  </si>
  <si>
    <t xml:space="preserve">Osadenie záhon. obrubníka betónového, s bočnou oporou   </t>
  </si>
  <si>
    <t xml:space="preserve"> 917762111</t>
  </si>
  <si>
    <t xml:space="preserve">Osadenie chodník. obrubníka betónového stojatého s bočnou oporou z betónu prostého   </t>
  </si>
  <si>
    <t xml:space="preserve"> 918101111</t>
  </si>
  <si>
    <t xml:space="preserve">Lôžko pod obrub., krajníky alebo obruby z dlažob. kociek z betónu prostého tr. C 10/12,5   </t>
  </si>
  <si>
    <t xml:space="preserve"> 919735111</t>
  </si>
  <si>
    <t xml:space="preserve">Rezanie existujúceho asfaltového krytu alebo podkladu hĺbky do 50 mm - pozdĺž exist. parkoviska   </t>
  </si>
  <si>
    <t xml:space="preserve"> 938909311</t>
  </si>
  <si>
    <t xml:space="preserve">Odstránenie blata, prachu alebo hlineného nánosu, z povrchu podkladu alebo krytu bet. alebo asfalt.   </t>
  </si>
  <si>
    <t xml:space="preserve"> 000300031</t>
  </si>
  <si>
    <t xml:space="preserve">Geodetické práce - vykonávané po výstavbe zameranie skutočného vyhotovenia stavby   </t>
  </si>
  <si>
    <t>sub</t>
  </si>
  <si>
    <t xml:space="preserve"> 000600053</t>
  </si>
  <si>
    <t xml:space="preserve">Vytýčenie inžinierských sietí   </t>
  </si>
  <si>
    <t>súb.</t>
  </si>
  <si>
    <t xml:space="preserve"> 4044781420</t>
  </si>
  <si>
    <t xml:space="preserve">P1 „Daj prednosť v jazde !“ pozinkovaná, základný rozmer 900 mm, fólia RA1   </t>
  </si>
  <si>
    <t xml:space="preserve"> 4044789520</t>
  </si>
  <si>
    <t xml:space="preserve">IP6 „Priechod pre chodcov“,pozink.dopr.značka, základný rozmer 500x500 mm, fólia RA1   </t>
  </si>
  <si>
    <t xml:space="preserve"> 59217451001</t>
  </si>
  <si>
    <t xml:space="preserve">Obrubník betónový 100x20x10 cm   </t>
  </si>
  <si>
    <t>kus</t>
  </si>
  <si>
    <t xml:space="preserve"> 9157111111</t>
  </si>
  <si>
    <t xml:space="preserve">Vodorovné značenie krytu striekané farbou pre nevidiacich   </t>
  </si>
  <si>
    <t>M2</t>
  </si>
  <si>
    <t xml:space="preserve"> 915914111</t>
  </si>
  <si>
    <t xml:space="preserve">Dočasné dopravné značenie - označenie obchádzok a obmedzení (montáž, osadenie, demontáž)   </t>
  </si>
  <si>
    <t>S/S40</t>
  </si>
  <si>
    <t xml:space="preserve"> 4044777000</t>
  </si>
  <si>
    <t xml:space="preserve">Stĺpik pre dopravnú značku - Zn, f60 mm / 2,5 m   </t>
  </si>
  <si>
    <t xml:space="preserve"> 4044777004</t>
  </si>
  <si>
    <t xml:space="preserve">Objímka, f60 mm   </t>
  </si>
  <si>
    <t xml:space="preserve"> 4044777006</t>
  </si>
  <si>
    <t xml:space="preserve">Stĺpik viečko, f60 mm   </t>
  </si>
  <si>
    <t xml:space="preserve"> 5921745100</t>
  </si>
  <si>
    <t xml:space="preserve">Obrubník betónový ABO 1-15 100x15x26 cm   </t>
  </si>
  <si>
    <t xml:space="preserve"> 998225111</t>
  </si>
  <si>
    <t xml:space="preserve">Presun hmôt pre pozemnú komunikáciu a letisko s krytom asfaltovým akejkoľvek dĺžky objektu   </t>
  </si>
  <si>
    <t>721/C 1</t>
  </si>
  <si>
    <t xml:space="preserve"> 721300922</t>
  </si>
  <si>
    <t xml:space="preserve">Prečistenie ležatých zvodov do DN 300   </t>
  </si>
  <si>
    <t>Objekt SO 02 Parkovisko</t>
  </si>
  <si>
    <t>Montážne práce</t>
  </si>
  <si>
    <t>M-22 MONTÁŽ OZNAMOVACÍCH  A SIGNAL. ZARIADENÍ</t>
  </si>
  <si>
    <t xml:space="preserve">Asfaltový betón vrstva obrusná AC 8 O v pruhu š. do 3 m z nemodifik. asfaltu tr. II, po zhutnení hr. 40 mm   </t>
  </si>
  <si>
    <t xml:space="preserve"> RP43600501</t>
  </si>
  <si>
    <t xml:space="preserve">Vpusť uličný, trieda  D-400 kN, vrátane zabudovanej ORL   </t>
  </si>
  <si>
    <t xml:space="preserve"> 4044789670</t>
  </si>
  <si>
    <t xml:space="preserve">IP13a „Parkovisko – parkovacie miesta s kolmým státím“,pozink.dopr.značka, základný rozmer 500x700 mm, fólia RA1   </t>
  </si>
  <si>
    <t xml:space="preserve"> RP895941111</t>
  </si>
  <si>
    <t xml:space="preserve">Demontáž kanalizačného vpustu uličného z betónových dielcov   </t>
  </si>
  <si>
    <t>922/M22</t>
  </si>
  <si>
    <t xml:space="preserve"> 220010001</t>
  </si>
  <si>
    <t xml:space="preserve">Preložka telefónných stľpov jednoduchých, dĺžky 6-8 m,impregnovaný,zemných prác na rovine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</si>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</sst>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2" borderId="0" xfId="0" applyFont="1" applyFill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49" fontId="5" fillId="2" borderId="0" xfId="0" applyNumberFormat="1" applyFont="1" applyFill="1" applyAlignment="1">
      <alignment horizontal="left" wrapText="1"/>
    </xf>
    <xf numFmtId="166" fontId="5" fillId="2" borderId="0" xfId="0" applyNumberFormat="1" applyFont="1" applyFill="1" applyAlignment="1">
      <alignment wrapText="1"/>
    </xf>
    <xf numFmtId="164" fontId="5" fillId="2" borderId="0" xfId="0" applyNumberFormat="1" applyFont="1" applyFill="1" applyAlignment="1">
      <alignment wrapText="1"/>
    </xf>
    <xf numFmtId="166" fontId="5" fillId="2" borderId="0" xfId="0" applyNumberFormat="1" applyFont="1" applyFill="1"/>
    <xf numFmtId="166" fontId="5" fillId="0" borderId="0" xfId="0" applyNumberFormat="1" applyFont="1" applyFill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abSelected="1" workbookViewId="0">
      <selection activeCell="A14" sqref="A14:XFD25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79" t="s">
        <v>12</v>
      </c>
      <c r="B7" s="180">
        <f>'SO 13638'!I95-Rekapitulácia!D7</f>
        <v>0</v>
      </c>
      <c r="C7" s="180">
        <f>'Kryci_list 13638'!J26</f>
        <v>0</v>
      </c>
      <c r="D7" s="180">
        <v>0</v>
      </c>
      <c r="E7" s="180">
        <f>'Kryci_list 13638'!J17</f>
        <v>0</v>
      </c>
      <c r="F7" s="180">
        <v>0</v>
      </c>
      <c r="G7" s="180">
        <f>B7+C7+D7+E7+F7</f>
        <v>0</v>
      </c>
      <c r="K7">
        <f>'SO 13638'!K95</f>
        <v>0</v>
      </c>
      <c r="Q7">
        <v>30.126000000000001</v>
      </c>
    </row>
    <row r="8" spans="1:26" x14ac:dyDescent="0.25">
      <c r="A8" s="70" t="s">
        <v>13</v>
      </c>
      <c r="B8" s="77">
        <f>'SO 13639'!I79-Rekapitulácia!D8</f>
        <v>0</v>
      </c>
      <c r="C8" s="77">
        <f>'Kryci_list 13639'!J26</f>
        <v>0</v>
      </c>
      <c r="D8" s="77">
        <v>0</v>
      </c>
      <c r="E8" s="77">
        <f>'Kryci_list 13639'!J17</f>
        <v>0</v>
      </c>
      <c r="F8" s="77">
        <v>0</v>
      </c>
      <c r="G8" s="77">
        <f>B8+C8+D8+E8+F8</f>
        <v>0</v>
      </c>
      <c r="K8">
        <f>'SO 13639'!K79</f>
        <v>0</v>
      </c>
      <c r="Q8">
        <v>30.126000000000001</v>
      </c>
    </row>
    <row r="9" spans="1:26" x14ac:dyDescent="0.25">
      <c r="A9" s="186" t="s">
        <v>244</v>
      </c>
      <c r="B9" s="187">
        <f>SUM(B7:B8)</f>
        <v>0</v>
      </c>
      <c r="C9" s="187">
        <f>SUM(C7:C8)</f>
        <v>0</v>
      </c>
      <c r="D9" s="187">
        <f>SUM(D7:D8)</f>
        <v>0</v>
      </c>
      <c r="E9" s="187">
        <f>SUM(E7:E8)</f>
        <v>0</v>
      </c>
      <c r="F9" s="187">
        <f>SUM(F7:F8)</f>
        <v>0</v>
      </c>
      <c r="G9" s="187">
        <f>SUM(G7:G8)-SUM(Z7:Z8)</f>
        <v>0</v>
      </c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</row>
    <row r="10" spans="1:26" x14ac:dyDescent="0.25">
      <c r="A10" s="184" t="s">
        <v>245</v>
      </c>
      <c r="B10" s="185">
        <f>G9-SUM(Rekapitulácia!K7:'Rekapitulácia'!K8)*1</f>
        <v>0</v>
      </c>
      <c r="C10" s="185"/>
      <c r="D10" s="185"/>
      <c r="E10" s="185"/>
      <c r="F10" s="185"/>
      <c r="G10" s="185">
        <f>ROUND(((ROUND(B10,2)*20)/100),2)*1</f>
        <v>0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</row>
    <row r="11" spans="1:26" x14ac:dyDescent="0.25">
      <c r="A11" s="5" t="s">
        <v>246</v>
      </c>
      <c r="B11" s="182">
        <f>(G9-B10)</f>
        <v>0</v>
      </c>
      <c r="C11" s="182"/>
      <c r="D11" s="182"/>
      <c r="E11" s="182"/>
      <c r="F11" s="182"/>
      <c r="G11" s="182">
        <f>ROUND(((ROUND(B11,2)*0)/100),2)</f>
        <v>0</v>
      </c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</row>
    <row r="12" spans="1:26" x14ac:dyDescent="0.25">
      <c r="A12" s="5" t="s">
        <v>247</v>
      </c>
      <c r="B12" s="182"/>
      <c r="C12" s="182"/>
      <c r="D12" s="182"/>
      <c r="E12" s="182"/>
      <c r="F12" s="182"/>
      <c r="G12" s="182">
        <f>SUM(G9:G11)</f>
        <v>0</v>
      </c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x14ac:dyDescent="0.25">
      <c r="A13" s="10"/>
      <c r="B13" s="183"/>
      <c r="C13" s="183"/>
      <c r="D13" s="183"/>
      <c r="E13" s="183"/>
      <c r="F13" s="183"/>
      <c r="G13" s="183"/>
    </row>
    <row r="14" spans="1:26" x14ac:dyDescent="0.25">
      <c r="A14" s="1"/>
      <c r="B14" s="150"/>
      <c r="C14" s="150"/>
      <c r="D14" s="150"/>
      <c r="E14" s="150"/>
      <c r="F14" s="150"/>
      <c r="G14" s="150"/>
    </row>
    <row r="15" spans="1:26" x14ac:dyDescent="0.25">
      <c r="A15" s="1"/>
      <c r="B15" s="150"/>
      <c r="C15" s="150"/>
      <c r="D15" s="150"/>
      <c r="E15" s="150"/>
      <c r="F15" s="150"/>
      <c r="G15" s="150"/>
    </row>
    <row r="16" spans="1:26" x14ac:dyDescent="0.25">
      <c r="A16" s="1"/>
      <c r="B16" s="150"/>
      <c r="C16" s="150"/>
      <c r="D16" s="150"/>
      <c r="E16" s="150"/>
      <c r="F16" s="150"/>
      <c r="G16" s="150"/>
    </row>
    <row r="17" spans="1:7" x14ac:dyDescent="0.25">
      <c r="A17" s="1"/>
      <c r="B17" s="150"/>
      <c r="C17" s="150"/>
      <c r="D17" s="150"/>
      <c r="E17" s="150"/>
      <c r="F17" s="150"/>
      <c r="G17" s="150"/>
    </row>
    <row r="18" spans="1:7" x14ac:dyDescent="0.25">
      <c r="A18" s="1"/>
      <c r="B18" s="150"/>
      <c r="C18" s="150"/>
      <c r="D18" s="150"/>
      <c r="E18" s="150"/>
      <c r="F18" s="150"/>
      <c r="G18" s="150"/>
    </row>
    <row r="19" spans="1:7" x14ac:dyDescent="0.25">
      <c r="A19" s="1"/>
      <c r="B19" s="150"/>
      <c r="C19" s="150"/>
      <c r="D19" s="150"/>
      <c r="E19" s="150"/>
      <c r="F19" s="150"/>
      <c r="G19" s="150"/>
    </row>
    <row r="20" spans="1:7" x14ac:dyDescent="0.25">
      <c r="A20" s="1"/>
      <c r="B20" s="150"/>
      <c r="C20" s="150"/>
      <c r="D20" s="150"/>
      <c r="E20" s="150"/>
      <c r="F20" s="150"/>
      <c r="G20" s="150"/>
    </row>
    <row r="21" spans="1:7" x14ac:dyDescent="0.25">
      <c r="A21" s="1"/>
      <c r="B21" s="150"/>
      <c r="C21" s="150"/>
      <c r="D21" s="150"/>
      <c r="E21" s="150"/>
      <c r="F21" s="150"/>
      <c r="G21" s="150"/>
    </row>
    <row r="22" spans="1:7" x14ac:dyDescent="0.25">
      <c r="A22" s="1"/>
      <c r="B22" s="150"/>
      <c r="C22" s="150"/>
      <c r="D22" s="150"/>
      <c r="E22" s="150"/>
      <c r="F22" s="150"/>
      <c r="G22" s="150"/>
    </row>
    <row r="23" spans="1:7" x14ac:dyDescent="0.25">
      <c r="A23" s="1"/>
      <c r="B23" s="150"/>
      <c r="C23" s="150"/>
      <c r="D23" s="150"/>
      <c r="E23" s="150"/>
      <c r="F23" s="150"/>
      <c r="G23" s="150"/>
    </row>
    <row r="24" spans="1:7" x14ac:dyDescent="0.25">
      <c r="A24" s="1"/>
      <c r="B24" s="150"/>
      <c r="C24" s="150"/>
      <c r="D24" s="150"/>
      <c r="E24" s="150"/>
      <c r="F24" s="150"/>
      <c r="G24" s="150"/>
    </row>
    <row r="25" spans="1:7" x14ac:dyDescent="0.25">
      <c r="A25" s="1"/>
      <c r="B25" s="150"/>
      <c r="C25" s="150"/>
      <c r="D25" s="150"/>
      <c r="E25" s="150"/>
      <c r="F25" s="150"/>
      <c r="G25" s="150"/>
    </row>
    <row r="26" spans="1:7" x14ac:dyDescent="0.25">
      <c r="A26" s="1"/>
      <c r="B26" s="150"/>
      <c r="C26" s="150"/>
      <c r="D26" s="150"/>
      <c r="E26" s="150"/>
      <c r="F26" s="150"/>
      <c r="G26" s="150"/>
    </row>
    <row r="27" spans="1:7" x14ac:dyDescent="0.25">
      <c r="B27" s="181"/>
      <c r="C27" s="181"/>
      <c r="D27" s="181"/>
      <c r="E27" s="181"/>
      <c r="F27" s="181"/>
      <c r="G27" s="181"/>
    </row>
    <row r="28" spans="1:7" x14ac:dyDescent="0.25">
      <c r="B28" s="181"/>
      <c r="C28" s="181"/>
      <c r="D28" s="181"/>
      <c r="E28" s="181"/>
      <c r="F28" s="181"/>
      <c r="G28" s="181"/>
    </row>
    <row r="29" spans="1:7" x14ac:dyDescent="0.25">
      <c r="B29" s="181"/>
      <c r="C29" s="181"/>
      <c r="D29" s="181"/>
      <c r="E29" s="181"/>
      <c r="F29" s="181"/>
      <c r="G29" s="181"/>
    </row>
    <row r="30" spans="1:7" x14ac:dyDescent="0.25">
      <c r="B30" s="181"/>
      <c r="C30" s="181"/>
      <c r="D30" s="181"/>
      <c r="E30" s="181"/>
      <c r="F30" s="181"/>
      <c r="G30" s="181"/>
    </row>
    <row r="31" spans="1:7" x14ac:dyDescent="0.25">
      <c r="B31" s="181"/>
      <c r="C31" s="181"/>
      <c r="D31" s="181"/>
      <c r="E31" s="181"/>
      <c r="F31" s="181"/>
      <c r="G31" s="181"/>
    </row>
    <row r="32" spans="1:7" x14ac:dyDescent="0.25">
      <c r="B32" s="181"/>
      <c r="C32" s="181"/>
      <c r="D32" s="181"/>
      <c r="E32" s="181"/>
      <c r="F32" s="181"/>
      <c r="G32" s="181"/>
    </row>
    <row r="33" spans="2:7" x14ac:dyDescent="0.25">
      <c r="B33" s="181"/>
      <c r="C33" s="181"/>
      <c r="D33" s="181"/>
      <c r="E33" s="181"/>
      <c r="F33" s="181"/>
      <c r="G33" s="181"/>
    </row>
    <row r="34" spans="2:7" x14ac:dyDescent="0.25">
      <c r="B34" s="181"/>
      <c r="C34" s="181"/>
      <c r="D34" s="181"/>
      <c r="E34" s="181"/>
      <c r="F34" s="181"/>
      <c r="G34" s="181"/>
    </row>
    <row r="35" spans="2:7" x14ac:dyDescent="0.25">
      <c r="B35" s="181"/>
      <c r="C35" s="181"/>
      <c r="D35" s="181"/>
      <c r="E35" s="181"/>
      <c r="F35" s="181"/>
      <c r="G35" s="181"/>
    </row>
    <row r="36" spans="2:7" x14ac:dyDescent="0.25">
      <c r="B36" s="181"/>
      <c r="C36" s="181"/>
      <c r="D36" s="181"/>
      <c r="E36" s="181"/>
      <c r="F36" s="181"/>
      <c r="G36" s="181"/>
    </row>
    <row r="37" spans="2:7" x14ac:dyDescent="0.25">
      <c r="B37" s="181"/>
      <c r="C37" s="181"/>
      <c r="D37" s="181"/>
      <c r="E37" s="181"/>
      <c r="F37" s="181"/>
      <c r="G37" s="181"/>
    </row>
    <row r="38" spans="2:7" x14ac:dyDescent="0.25">
      <c r="B38" s="181"/>
      <c r="C38" s="181"/>
      <c r="D38" s="181"/>
      <c r="E38" s="181"/>
      <c r="F38" s="181"/>
      <c r="G38" s="181"/>
    </row>
    <row r="39" spans="2:7" x14ac:dyDescent="0.25">
      <c r="B39" s="181"/>
      <c r="C39" s="181"/>
      <c r="D39" s="181"/>
      <c r="E39" s="181"/>
      <c r="F39" s="181"/>
      <c r="G39" s="181"/>
    </row>
    <row r="40" spans="2:7" x14ac:dyDescent="0.25">
      <c r="B40" s="181"/>
      <c r="C40" s="181"/>
      <c r="D40" s="181"/>
      <c r="E40" s="181"/>
      <c r="F40" s="181"/>
      <c r="G40" s="181"/>
    </row>
    <row r="41" spans="2:7" x14ac:dyDescent="0.25">
      <c r="B41" s="181"/>
      <c r="C41" s="181"/>
      <c r="D41" s="181"/>
      <c r="E41" s="181"/>
      <c r="F41" s="181"/>
      <c r="G41" s="181"/>
    </row>
    <row r="42" spans="2:7" x14ac:dyDescent="0.25">
      <c r="B42" s="181"/>
      <c r="C42" s="181"/>
      <c r="D42" s="181"/>
      <c r="E42" s="181"/>
      <c r="F42" s="181"/>
      <c r="G42" s="181"/>
    </row>
    <row r="43" spans="2:7" x14ac:dyDescent="0.25">
      <c r="B43" s="181"/>
      <c r="C43" s="181"/>
      <c r="D43" s="181"/>
      <c r="E43" s="181"/>
      <c r="F43" s="181"/>
      <c r="G43" s="181"/>
    </row>
    <row r="44" spans="2:7" x14ac:dyDescent="0.25">
      <c r="B44" s="181"/>
      <c r="C44" s="181"/>
      <c r="D44" s="181"/>
      <c r="E44" s="181"/>
      <c r="F44" s="181"/>
      <c r="G44" s="181"/>
    </row>
    <row r="45" spans="2:7" x14ac:dyDescent="0.25">
      <c r="B45" s="181"/>
      <c r="C45" s="181"/>
      <c r="D45" s="181"/>
      <c r="E45" s="181"/>
      <c r="F45" s="181"/>
      <c r="G45" s="181"/>
    </row>
    <row r="46" spans="2:7" x14ac:dyDescent="0.25">
      <c r="B46" s="181"/>
      <c r="C46" s="181"/>
      <c r="D46" s="181"/>
      <c r="E46" s="181"/>
      <c r="F46" s="181"/>
      <c r="G46" s="181"/>
    </row>
    <row r="47" spans="2:7" x14ac:dyDescent="0.25">
      <c r="B47" s="181"/>
      <c r="C47" s="181"/>
      <c r="D47" s="181"/>
      <c r="E47" s="181"/>
      <c r="F47" s="181"/>
      <c r="G47" s="181"/>
    </row>
    <row r="48" spans="2:7" x14ac:dyDescent="0.25">
      <c r="B48" s="181"/>
      <c r="C48" s="181"/>
      <c r="D48" s="181"/>
      <c r="E48" s="181"/>
      <c r="F48" s="181"/>
      <c r="G48" s="181"/>
    </row>
    <row r="49" spans="2:7" x14ac:dyDescent="0.25">
      <c r="B49" s="181"/>
      <c r="C49" s="181"/>
      <c r="D49" s="181"/>
      <c r="E49" s="181"/>
      <c r="F49" s="181"/>
      <c r="G49" s="181"/>
    </row>
    <row r="50" spans="2:7" x14ac:dyDescent="0.25">
      <c r="B50" s="181"/>
      <c r="C50" s="181"/>
      <c r="D50" s="181"/>
      <c r="E50" s="181"/>
      <c r="F50" s="181"/>
      <c r="G50" s="181"/>
    </row>
    <row r="51" spans="2:7" x14ac:dyDescent="0.25">
      <c r="B51" s="181"/>
      <c r="C51" s="181"/>
      <c r="D51" s="181"/>
      <c r="E51" s="181"/>
      <c r="F51" s="181"/>
      <c r="G51" s="181"/>
    </row>
    <row r="52" spans="2:7" x14ac:dyDescent="0.25">
      <c r="B52" s="181"/>
      <c r="C52" s="181"/>
      <c r="D52" s="181"/>
      <c r="E52" s="181"/>
      <c r="F52" s="181"/>
      <c r="G52" s="181"/>
    </row>
    <row r="53" spans="2:7" x14ac:dyDescent="0.25">
      <c r="B53" s="181"/>
      <c r="C53" s="181"/>
      <c r="D53" s="181"/>
      <c r="E53" s="181"/>
      <c r="F53" s="181"/>
      <c r="G53" s="181"/>
    </row>
    <row r="54" spans="2:7" x14ac:dyDescent="0.25">
      <c r="B54" s="181"/>
      <c r="C54" s="181"/>
      <c r="D54" s="181"/>
      <c r="E54" s="181"/>
      <c r="F54" s="181"/>
      <c r="G54" s="181"/>
    </row>
    <row r="55" spans="2:7" x14ac:dyDescent="0.25">
      <c r="B55" s="181"/>
      <c r="C55" s="181"/>
      <c r="D55" s="181"/>
      <c r="E55" s="181"/>
      <c r="F55" s="181"/>
      <c r="G55" s="181"/>
    </row>
    <row r="56" spans="2:7" x14ac:dyDescent="0.25">
      <c r="B56" s="181"/>
      <c r="C56" s="181"/>
      <c r="D56" s="181"/>
      <c r="E56" s="181"/>
      <c r="F56" s="181"/>
      <c r="G56" s="181"/>
    </row>
    <row r="57" spans="2:7" x14ac:dyDescent="0.25">
      <c r="B57" s="181"/>
      <c r="C57" s="181"/>
      <c r="D57" s="181"/>
      <c r="E57" s="181"/>
      <c r="F57" s="181"/>
      <c r="G57" s="181"/>
    </row>
    <row r="58" spans="2:7" x14ac:dyDescent="0.25">
      <c r="B58" s="181"/>
      <c r="C58" s="181"/>
      <c r="D58" s="181"/>
      <c r="E58" s="181"/>
      <c r="F58" s="181"/>
      <c r="G58" s="181"/>
    </row>
    <row r="59" spans="2:7" x14ac:dyDescent="0.25">
      <c r="B59" s="181"/>
      <c r="C59" s="181"/>
      <c r="D59" s="181"/>
      <c r="E59" s="181"/>
      <c r="F59" s="181"/>
      <c r="G59" s="181"/>
    </row>
    <row r="60" spans="2:7" x14ac:dyDescent="0.25">
      <c r="B60" s="181"/>
      <c r="C60" s="181"/>
      <c r="D60" s="181"/>
      <c r="E60" s="181"/>
      <c r="F60" s="181"/>
      <c r="G60" s="181"/>
    </row>
    <row r="61" spans="2:7" x14ac:dyDescent="0.25">
      <c r="B61" s="181"/>
      <c r="C61" s="181"/>
      <c r="D61" s="181"/>
      <c r="E61" s="181"/>
      <c r="F61" s="181"/>
      <c r="G61" s="181"/>
    </row>
    <row r="62" spans="2:7" x14ac:dyDescent="0.25">
      <c r="B62" s="181"/>
      <c r="C62" s="181"/>
      <c r="D62" s="181"/>
      <c r="E62" s="181"/>
      <c r="F62" s="181"/>
      <c r="G62" s="181"/>
    </row>
    <row r="63" spans="2:7" x14ac:dyDescent="0.25">
      <c r="B63" s="181"/>
      <c r="C63" s="181"/>
      <c r="D63" s="181"/>
      <c r="E63" s="181"/>
      <c r="F63" s="181"/>
      <c r="G63" s="181"/>
    </row>
    <row r="64" spans="2:7" x14ac:dyDescent="0.25">
      <c r="B64" s="181"/>
      <c r="C64" s="181"/>
      <c r="D64" s="181"/>
      <c r="E64" s="181"/>
      <c r="F64" s="181"/>
      <c r="G64" s="181"/>
    </row>
    <row r="65" spans="2:7" x14ac:dyDescent="0.25">
      <c r="B65" s="181"/>
      <c r="C65" s="181"/>
      <c r="D65" s="181"/>
      <c r="E65" s="181"/>
      <c r="F65" s="181"/>
      <c r="G65" s="181"/>
    </row>
    <row r="66" spans="2:7" x14ac:dyDescent="0.25">
      <c r="B66" s="181"/>
      <c r="C66" s="181"/>
      <c r="D66" s="181"/>
      <c r="E66" s="181"/>
      <c r="F66" s="181"/>
      <c r="G66" s="181"/>
    </row>
    <row r="67" spans="2:7" x14ac:dyDescent="0.25">
      <c r="B67" s="181"/>
      <c r="C67" s="181"/>
      <c r="D67" s="181"/>
      <c r="E67" s="181"/>
      <c r="F67" s="181"/>
      <c r="G67" s="181"/>
    </row>
    <row r="68" spans="2:7" x14ac:dyDescent="0.25">
      <c r="B68" s="181"/>
      <c r="C68" s="181"/>
      <c r="D68" s="181"/>
      <c r="E68" s="181"/>
      <c r="F68" s="181"/>
      <c r="G68" s="181"/>
    </row>
    <row r="69" spans="2:7" x14ac:dyDescent="0.25">
      <c r="B69" s="181"/>
      <c r="C69" s="181"/>
      <c r="D69" s="181"/>
      <c r="E69" s="181"/>
      <c r="F69" s="181"/>
      <c r="G69" s="181"/>
    </row>
    <row r="70" spans="2:7" x14ac:dyDescent="0.25">
      <c r="B70" s="181"/>
      <c r="C70" s="181"/>
      <c r="D70" s="181"/>
      <c r="E70" s="181"/>
      <c r="F70" s="181"/>
      <c r="G70" s="181"/>
    </row>
    <row r="71" spans="2:7" x14ac:dyDescent="0.25">
      <c r="B71" s="181"/>
      <c r="C71" s="181"/>
      <c r="D71" s="181"/>
      <c r="E71" s="181"/>
      <c r="F71" s="181"/>
      <c r="G71" s="181"/>
    </row>
    <row r="72" spans="2:7" x14ac:dyDescent="0.25">
      <c r="B72" s="181"/>
      <c r="C72" s="181"/>
      <c r="D72" s="181"/>
      <c r="E72" s="181"/>
      <c r="F72" s="181"/>
      <c r="G72" s="181"/>
    </row>
    <row r="73" spans="2:7" x14ac:dyDescent="0.25">
      <c r="B73" s="181"/>
      <c r="C73" s="181"/>
      <c r="D73" s="181"/>
      <c r="E73" s="181"/>
      <c r="F73" s="181"/>
      <c r="G73" s="181"/>
    </row>
    <row r="74" spans="2:7" x14ac:dyDescent="0.25">
      <c r="B74" s="181"/>
      <c r="C74" s="181"/>
      <c r="D74" s="181"/>
      <c r="E74" s="181"/>
      <c r="F74" s="181"/>
      <c r="G74" s="181"/>
    </row>
    <row r="75" spans="2:7" x14ac:dyDescent="0.25">
      <c r="B75" s="181"/>
      <c r="C75" s="181"/>
      <c r="D75" s="181"/>
      <c r="E75" s="181"/>
      <c r="F75" s="181"/>
      <c r="G75" s="181"/>
    </row>
    <row r="76" spans="2:7" x14ac:dyDescent="0.25">
      <c r="B76" s="181"/>
      <c r="C76" s="181"/>
      <c r="D76" s="181"/>
      <c r="E76" s="181"/>
      <c r="F76" s="181"/>
      <c r="G76" s="181"/>
    </row>
    <row r="77" spans="2:7" x14ac:dyDescent="0.25">
      <c r="B77" s="181"/>
      <c r="C77" s="181"/>
      <c r="D77" s="181"/>
      <c r="E77" s="181"/>
      <c r="F77" s="181"/>
      <c r="G77" s="181"/>
    </row>
    <row r="78" spans="2:7" x14ac:dyDescent="0.25">
      <c r="B78" s="181"/>
      <c r="C78" s="181"/>
      <c r="D78" s="181"/>
      <c r="E78" s="181"/>
      <c r="F78" s="181"/>
      <c r="G78" s="181"/>
    </row>
    <row r="79" spans="2:7" x14ac:dyDescent="0.25">
      <c r="B79" s="181"/>
      <c r="C79" s="181"/>
      <c r="D79" s="181"/>
      <c r="E79" s="181"/>
      <c r="F79" s="181"/>
      <c r="G79" s="181"/>
    </row>
    <row r="80" spans="2:7" x14ac:dyDescent="0.25">
      <c r="B80" s="181"/>
      <c r="C80" s="181"/>
      <c r="D80" s="181"/>
      <c r="E80" s="181"/>
      <c r="F80" s="181"/>
      <c r="G80" s="18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248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17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'Kryci_list 13638'!D16+'Kryci_list 13639'!D16</f>
        <v>0</v>
      </c>
      <c r="E16" s="97">
        <f>'Kryci_list 13638'!E16+'Kryci_list 13639'!E16</f>
        <v>0</v>
      </c>
      <c r="F16" s="106">
        <f>'Kryci_list 13638'!F16+'Kryci_list 13639'!F16</f>
        <v>0</v>
      </c>
      <c r="G16" s="60">
        <v>6</v>
      </c>
      <c r="H16" s="115" t="s">
        <v>34</v>
      </c>
      <c r="I16" s="129"/>
      <c r="J16" s="126">
        <f>Rekapitulácia!F9</f>
        <v>0</v>
      </c>
    </row>
    <row r="17" spans="1:10" ht="18" customHeight="1" x14ac:dyDescent="0.25">
      <c r="A17" s="11"/>
      <c r="B17" s="67">
        <v>2</v>
      </c>
      <c r="C17" s="71" t="s">
        <v>29</v>
      </c>
      <c r="D17" s="78">
        <f>'Kryci_list 13638'!D17+'Kryci_list 13639'!D17</f>
        <v>0</v>
      </c>
      <c r="E17" s="76">
        <f>'Kryci_list 13638'!E17+'Kryci_list 13639'!E17</f>
        <v>0</v>
      </c>
      <c r="F17" s="81">
        <f>'Kryci_list 13638'!F17+'Kryci_list 13639'!F17</f>
        <v>0</v>
      </c>
      <c r="G17" s="61">
        <v>7</v>
      </c>
      <c r="H17" s="116" t="s">
        <v>35</v>
      </c>
      <c r="I17" s="129"/>
      <c r="J17" s="127">
        <f>Rekapitulácia!E9</f>
        <v>0</v>
      </c>
    </row>
    <row r="18" spans="1:10" ht="18" customHeight="1" x14ac:dyDescent="0.25">
      <c r="A18" s="11"/>
      <c r="B18" s="68">
        <v>3</v>
      </c>
      <c r="C18" s="72" t="s">
        <v>30</v>
      </c>
      <c r="D18" s="79">
        <f>'Kryci_list 13638'!D18+'Kryci_list 13639'!D18</f>
        <v>0</v>
      </c>
      <c r="E18" s="77">
        <f>'Kryci_list 13638'!E18+'Kryci_list 13639'!E18</f>
        <v>0</v>
      </c>
      <c r="F18" s="82">
        <f>'Kryci_list 13638'!F18+'Kryci_list 13639'!F18</f>
        <v>0</v>
      </c>
      <c r="G18" s="61">
        <v>8</v>
      </c>
      <c r="H18" s="116" t="s">
        <v>36</v>
      </c>
      <c r="I18" s="129"/>
      <c r="J18" s="127">
        <f>Rekapitulácia!D9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45</v>
      </c>
      <c r="D22" s="87"/>
      <c r="E22" s="90"/>
      <c r="F22" s="81">
        <f>'Kryci_list 13638'!F22+'Kryci_list 13639'!F22</f>
        <v>0</v>
      </c>
      <c r="G22" s="60">
        <v>16</v>
      </c>
      <c r="H22" s="115" t="s">
        <v>51</v>
      </c>
      <c r="I22" s="129"/>
      <c r="J22" s="126">
        <f>'Kryci_list 13638'!J22+'Kryci_list 13639'!J22</f>
        <v>0</v>
      </c>
    </row>
    <row r="23" spans="1:10" ht="18" customHeight="1" x14ac:dyDescent="0.25">
      <c r="A23" s="11"/>
      <c r="B23" s="61">
        <v>12</v>
      </c>
      <c r="C23" s="64" t="s">
        <v>46</v>
      </c>
      <c r="D23" s="66"/>
      <c r="E23" s="90"/>
      <c r="F23" s="82">
        <f>'Kryci_list 13638'!F23+'Kryci_list 13639'!F23</f>
        <v>0</v>
      </c>
      <c r="G23" s="61">
        <v>17</v>
      </c>
      <c r="H23" s="116" t="s">
        <v>52</v>
      </c>
      <c r="I23" s="129"/>
      <c r="J23" s="127">
        <f>'Kryci_list 13638'!J23+'Kryci_list 13639'!J23</f>
        <v>0</v>
      </c>
    </row>
    <row r="24" spans="1:10" ht="18" customHeight="1" x14ac:dyDescent="0.25">
      <c r="A24" s="11"/>
      <c r="B24" s="61">
        <v>13</v>
      </c>
      <c r="C24" s="64" t="s">
        <v>47</v>
      </c>
      <c r="D24" s="66"/>
      <c r="E24" s="90"/>
      <c r="F24" s="82">
        <f>'Kryci_list 13638'!F24+'Kryci_list 13639'!F24</f>
        <v>0</v>
      </c>
      <c r="G24" s="61">
        <v>18</v>
      </c>
      <c r="H24" s="116" t="s">
        <v>53</v>
      </c>
      <c r="I24" s="129"/>
      <c r="J24" s="127">
        <f>'Kryci_list 13638'!J24+'Kryci_list 13639'!J24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Rekapitulácia!B10</f>
        <v>0</v>
      </c>
      <c r="J29" s="119">
        <f>ROUND(((ROUND(I29,2)*20)/100),2)*1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Rekapitulácia!B11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42</v>
      </c>
      <c r="I31" s="28"/>
      <c r="J31" s="192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8" t="s">
        <v>43</v>
      </c>
      <c r="H32" s="189"/>
      <c r="I32" s="190"/>
      <c r="J32" s="19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5"/>
      <c r="G33" s="14"/>
      <c r="H33" s="141" t="s">
        <v>58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16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13638'!B16</f>
        <v>0</v>
      </c>
      <c r="E16" s="97">
        <f>'Rekap 13638'!C16</f>
        <v>0</v>
      </c>
      <c r="F16" s="106">
        <f>'Rekap 13638'!D16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>
        <f>'Rekap 13638'!B20</f>
        <v>0</v>
      </c>
      <c r="E17" s="76">
        <f>'Rekap 13638'!C20</f>
        <v>0</v>
      </c>
      <c r="F17" s="81">
        <f>'Rekap 13638'!D20</f>
        <v>0</v>
      </c>
      <c r="G17" s="61">
        <v>7</v>
      </c>
      <c r="H17" s="116" t="s">
        <v>35</v>
      </c>
      <c r="I17" s="129"/>
      <c r="J17" s="127">
        <f>'SO 13638'!Z95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13638'!K9:'SO 13638'!K94)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13638'!K9:'SO 13638'!K94)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6" t="s">
        <v>22</v>
      </c>
      <c r="B1" s="145"/>
      <c r="C1" s="145"/>
      <c r="D1" s="146" t="s">
        <v>19</v>
      </c>
      <c r="E1" s="145"/>
      <c r="F1" s="145"/>
      <c r="W1">
        <v>30.126000000000001</v>
      </c>
    </row>
    <row r="2" spans="1:26" x14ac:dyDescent="0.25">
      <c r="A2" s="146" t="s">
        <v>26</v>
      </c>
      <c r="B2" s="145"/>
      <c r="C2" s="145"/>
      <c r="D2" s="146" t="s">
        <v>17</v>
      </c>
      <c r="E2" s="145"/>
      <c r="F2" s="145"/>
    </row>
    <row r="3" spans="1:26" x14ac:dyDescent="0.25">
      <c r="A3" s="146" t="s">
        <v>25</v>
      </c>
      <c r="B3" s="145"/>
      <c r="C3" s="145"/>
      <c r="D3" s="146" t="s">
        <v>63</v>
      </c>
      <c r="E3" s="145"/>
      <c r="F3" s="145"/>
    </row>
    <row r="4" spans="1:26" x14ac:dyDescent="0.25">
      <c r="A4" s="146" t="s">
        <v>1</v>
      </c>
      <c r="B4" s="145"/>
      <c r="C4" s="145"/>
      <c r="D4" s="145"/>
      <c r="E4" s="145"/>
      <c r="F4" s="145"/>
    </row>
    <row r="5" spans="1:26" x14ac:dyDescent="0.25">
      <c r="A5" s="146" t="s">
        <v>16</v>
      </c>
      <c r="B5" s="145"/>
      <c r="C5" s="145"/>
      <c r="D5" s="145"/>
      <c r="E5" s="145"/>
      <c r="F5" s="145"/>
    </row>
    <row r="6" spans="1:26" x14ac:dyDescent="0.25">
      <c r="A6" s="145"/>
      <c r="B6" s="145"/>
      <c r="C6" s="145"/>
      <c r="D6" s="145"/>
      <c r="E6" s="145"/>
      <c r="F6" s="145"/>
    </row>
    <row r="7" spans="1:26" x14ac:dyDescent="0.25">
      <c r="A7" s="145"/>
      <c r="B7" s="145"/>
      <c r="C7" s="145"/>
      <c r="D7" s="145"/>
      <c r="E7" s="145"/>
      <c r="F7" s="145"/>
    </row>
    <row r="8" spans="1:26" x14ac:dyDescent="0.25">
      <c r="A8" s="147" t="s">
        <v>64</v>
      </c>
      <c r="B8" s="145"/>
      <c r="C8" s="145"/>
      <c r="D8" s="145"/>
      <c r="E8" s="145"/>
      <c r="F8" s="145"/>
    </row>
    <row r="9" spans="1:26" x14ac:dyDescent="0.25">
      <c r="A9" s="148" t="s">
        <v>60</v>
      </c>
      <c r="B9" s="148" t="s">
        <v>54</v>
      </c>
      <c r="C9" s="148" t="s">
        <v>55</v>
      </c>
      <c r="D9" s="148" t="s">
        <v>31</v>
      </c>
      <c r="E9" s="148" t="s">
        <v>61</v>
      </c>
      <c r="F9" s="148" t="s">
        <v>62</v>
      </c>
    </row>
    <row r="10" spans="1:26" x14ac:dyDescent="0.25">
      <c r="A10" s="155" t="s">
        <v>65</v>
      </c>
      <c r="B10" s="156"/>
      <c r="C10" s="152"/>
      <c r="D10" s="152"/>
      <c r="E10" s="153"/>
      <c r="F10" s="153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</row>
    <row r="11" spans="1:26" x14ac:dyDescent="0.25">
      <c r="A11" s="157" t="s">
        <v>66</v>
      </c>
      <c r="B11" s="158">
        <f>'SO 13638'!L29</f>
        <v>0</v>
      </c>
      <c r="C11" s="158">
        <f>'SO 13638'!M29</f>
        <v>0</v>
      </c>
      <c r="D11" s="158">
        <f>'SO 13638'!I29</f>
        <v>0</v>
      </c>
      <c r="E11" s="159">
        <f>'SO 13638'!P29</f>
        <v>137.21</v>
      </c>
      <c r="F11" s="159">
        <f>'SO 13638'!S29</f>
        <v>0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</row>
    <row r="12" spans="1:26" x14ac:dyDescent="0.25">
      <c r="A12" s="157" t="s">
        <v>67</v>
      </c>
      <c r="B12" s="158">
        <f>'SO 13638'!L48</f>
        <v>0</v>
      </c>
      <c r="C12" s="158">
        <f>'SO 13638'!M48</f>
        <v>0</v>
      </c>
      <c r="D12" s="158">
        <f>'SO 13638'!I48</f>
        <v>0</v>
      </c>
      <c r="E12" s="159">
        <f>'SO 13638'!P48</f>
        <v>2362.14</v>
      </c>
      <c r="F12" s="159">
        <f>'SO 13638'!S48</f>
        <v>0</v>
      </c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x14ac:dyDescent="0.25">
      <c r="A13" s="157" t="s">
        <v>68</v>
      </c>
      <c r="B13" s="158">
        <f>'SO 13638'!L54</f>
        <v>0</v>
      </c>
      <c r="C13" s="158">
        <f>'SO 13638'!M54</f>
        <v>0</v>
      </c>
      <c r="D13" s="158">
        <f>'SO 13638'!I54</f>
        <v>0</v>
      </c>
      <c r="E13" s="159">
        <f>'SO 13638'!P54</f>
        <v>28.79</v>
      </c>
      <c r="F13" s="159">
        <f>'SO 13638'!S54</f>
        <v>0</v>
      </c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x14ac:dyDescent="0.25">
      <c r="A14" s="157" t="s">
        <v>69</v>
      </c>
      <c r="B14" s="158">
        <f>'SO 13638'!L81</f>
        <v>0</v>
      </c>
      <c r="C14" s="158">
        <f>'SO 13638'!M81</f>
        <v>0</v>
      </c>
      <c r="D14" s="158">
        <f>'SO 13638'!I81</f>
        <v>0</v>
      </c>
      <c r="E14" s="159">
        <f>'SO 13638'!P81</f>
        <v>755.04</v>
      </c>
      <c r="F14" s="159">
        <f>'SO 13638'!S81</f>
        <v>0</v>
      </c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x14ac:dyDescent="0.25">
      <c r="A15" s="157" t="s">
        <v>70</v>
      </c>
      <c r="B15" s="158">
        <f>'SO 13638'!L85</f>
        <v>0</v>
      </c>
      <c r="C15" s="158">
        <f>'SO 13638'!M85</f>
        <v>0</v>
      </c>
      <c r="D15" s="158">
        <f>'SO 13638'!I85</f>
        <v>0</v>
      </c>
      <c r="E15" s="159">
        <f>'SO 13638'!P85</f>
        <v>0</v>
      </c>
      <c r="F15" s="159">
        <f>'SO 13638'!S85</f>
        <v>0</v>
      </c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x14ac:dyDescent="0.25">
      <c r="A16" s="2" t="s">
        <v>65</v>
      </c>
      <c r="B16" s="160">
        <f>'SO 13638'!L87</f>
        <v>0</v>
      </c>
      <c r="C16" s="160">
        <f>'SO 13638'!M87</f>
        <v>0</v>
      </c>
      <c r="D16" s="160">
        <f>'SO 13638'!I87</f>
        <v>0</v>
      </c>
      <c r="E16" s="161">
        <f>'SO 13638'!P87</f>
        <v>3283.18</v>
      </c>
      <c r="F16" s="161">
        <f>'SO 13638'!S87</f>
        <v>0</v>
      </c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x14ac:dyDescent="0.25">
      <c r="A17" s="1"/>
      <c r="B17" s="150"/>
      <c r="C17" s="150"/>
      <c r="D17" s="150"/>
      <c r="E17" s="149"/>
      <c r="F17" s="149"/>
    </row>
    <row r="18" spans="1:26" x14ac:dyDescent="0.25">
      <c r="A18" s="2" t="s">
        <v>71</v>
      </c>
      <c r="B18" s="160"/>
      <c r="C18" s="158"/>
      <c r="D18" s="158"/>
      <c r="E18" s="159"/>
      <c r="F18" s="159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x14ac:dyDescent="0.25">
      <c r="A19" s="157" t="s">
        <v>72</v>
      </c>
      <c r="B19" s="158">
        <f>'SO 13638'!L92</f>
        <v>0</v>
      </c>
      <c r="C19" s="158">
        <f>'SO 13638'!M92</f>
        <v>0</v>
      </c>
      <c r="D19" s="158">
        <f>'SO 13638'!I92</f>
        <v>0</v>
      </c>
      <c r="E19" s="159">
        <f>'SO 13638'!P92</f>
        <v>0</v>
      </c>
      <c r="F19" s="159">
        <f>'SO 13638'!S92</f>
        <v>0</v>
      </c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x14ac:dyDescent="0.25">
      <c r="A20" s="2" t="s">
        <v>71</v>
      </c>
      <c r="B20" s="160">
        <f>'SO 13638'!L94</f>
        <v>0</v>
      </c>
      <c r="C20" s="160">
        <f>'SO 13638'!M94</f>
        <v>0</v>
      </c>
      <c r="D20" s="160">
        <f>'SO 13638'!I94</f>
        <v>0</v>
      </c>
      <c r="E20" s="161">
        <f>'SO 13638'!P94</f>
        <v>0</v>
      </c>
      <c r="F20" s="161">
        <f>'SO 13638'!S94</f>
        <v>0</v>
      </c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x14ac:dyDescent="0.25">
      <c r="A21" s="1"/>
      <c r="B21" s="150"/>
      <c r="C21" s="150"/>
      <c r="D21" s="150"/>
      <c r="E21" s="149"/>
      <c r="F21" s="149"/>
    </row>
    <row r="22" spans="1:26" x14ac:dyDescent="0.25">
      <c r="A22" s="2" t="s">
        <v>73</v>
      </c>
      <c r="B22" s="160">
        <f>'SO 13638'!L95</f>
        <v>0</v>
      </c>
      <c r="C22" s="160">
        <f>'SO 13638'!M95</f>
        <v>0</v>
      </c>
      <c r="D22" s="160">
        <f>'SO 13638'!I95</f>
        <v>0</v>
      </c>
      <c r="E22" s="161">
        <f>'SO 13638'!P95</f>
        <v>3283.18</v>
      </c>
      <c r="F22" s="161">
        <f>'SO 13638'!S95</f>
        <v>0</v>
      </c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x14ac:dyDescent="0.25">
      <c r="A23" s="1"/>
      <c r="B23" s="150"/>
      <c r="C23" s="150"/>
      <c r="D23" s="150"/>
      <c r="E23" s="149"/>
      <c r="F23" s="149"/>
    </row>
    <row r="24" spans="1:26" x14ac:dyDescent="0.25">
      <c r="A24" s="1"/>
      <c r="B24" s="150"/>
      <c r="C24" s="150"/>
      <c r="D24" s="150"/>
      <c r="E24" s="149"/>
      <c r="F24" s="149"/>
    </row>
    <row r="25" spans="1:26" x14ac:dyDescent="0.25">
      <c r="A25" s="1"/>
      <c r="B25" s="150"/>
      <c r="C25" s="150"/>
      <c r="D25" s="150"/>
      <c r="E25" s="149"/>
      <c r="F25" s="149"/>
    </row>
    <row r="26" spans="1:26" x14ac:dyDescent="0.25">
      <c r="A26" s="1"/>
      <c r="B26" s="150"/>
      <c r="C26" s="150"/>
      <c r="D26" s="150"/>
      <c r="E26" s="149"/>
      <c r="F26" s="149"/>
    </row>
    <row r="27" spans="1:26" x14ac:dyDescent="0.25">
      <c r="A27" s="1"/>
      <c r="B27" s="150"/>
      <c r="C27" s="150"/>
      <c r="D27" s="150"/>
      <c r="E27" s="149"/>
      <c r="F27" s="149"/>
    </row>
    <row r="28" spans="1:26" x14ac:dyDescent="0.25">
      <c r="A28" s="1"/>
      <c r="B28" s="150"/>
      <c r="C28" s="150"/>
      <c r="D28" s="150"/>
      <c r="E28" s="149"/>
      <c r="F28" s="149"/>
    </row>
    <row r="29" spans="1:26" x14ac:dyDescent="0.25">
      <c r="A29" s="1"/>
      <c r="B29" s="150"/>
      <c r="C29" s="150"/>
      <c r="D29" s="150"/>
      <c r="E29" s="149"/>
      <c r="F29" s="149"/>
    </row>
    <row r="30" spans="1:26" x14ac:dyDescent="0.25">
      <c r="A30" s="1"/>
      <c r="B30" s="150"/>
      <c r="C30" s="150"/>
      <c r="D30" s="150"/>
      <c r="E30" s="149"/>
      <c r="F30" s="149"/>
    </row>
    <row r="31" spans="1:26" x14ac:dyDescent="0.25">
      <c r="A31" s="1"/>
      <c r="B31" s="150"/>
      <c r="C31" s="150"/>
      <c r="D31" s="150"/>
      <c r="E31" s="149"/>
      <c r="F31" s="149"/>
    </row>
    <row r="32" spans="1:26" x14ac:dyDescent="0.25">
      <c r="A32" s="1"/>
      <c r="B32" s="150"/>
      <c r="C32" s="150"/>
      <c r="D32" s="150"/>
      <c r="E32" s="149"/>
      <c r="F32" s="149"/>
    </row>
    <row r="33" spans="1:6" x14ac:dyDescent="0.25">
      <c r="A33" s="1"/>
      <c r="B33" s="150"/>
      <c r="C33" s="150"/>
      <c r="D33" s="150"/>
      <c r="E33" s="149"/>
      <c r="F33" s="149"/>
    </row>
    <row r="34" spans="1:6" x14ac:dyDescent="0.25">
      <c r="A34" s="1"/>
      <c r="B34" s="150"/>
      <c r="C34" s="150"/>
      <c r="D34" s="150"/>
      <c r="E34" s="149"/>
      <c r="F34" s="149"/>
    </row>
    <row r="35" spans="1:6" x14ac:dyDescent="0.25">
      <c r="A35" s="1"/>
      <c r="B35" s="150"/>
      <c r="C35" s="150"/>
      <c r="D35" s="150"/>
      <c r="E35" s="149"/>
      <c r="F35" s="149"/>
    </row>
    <row r="36" spans="1:6" x14ac:dyDescent="0.25">
      <c r="A36" s="1"/>
      <c r="B36" s="150"/>
      <c r="C36" s="150"/>
      <c r="D36" s="150"/>
      <c r="E36" s="149"/>
      <c r="F36" s="149"/>
    </row>
    <row r="37" spans="1:6" x14ac:dyDescent="0.25">
      <c r="A37" s="1"/>
      <c r="B37" s="150"/>
      <c r="C37" s="150"/>
      <c r="D37" s="150"/>
      <c r="E37" s="149"/>
      <c r="F37" s="149"/>
    </row>
    <row r="38" spans="1:6" x14ac:dyDescent="0.25">
      <c r="A38" s="1"/>
      <c r="B38" s="150"/>
      <c r="C38" s="150"/>
      <c r="D38" s="150"/>
      <c r="E38" s="149"/>
      <c r="F38" s="149"/>
    </row>
    <row r="39" spans="1:6" x14ac:dyDescent="0.25">
      <c r="A39" s="1"/>
      <c r="B39" s="150"/>
      <c r="C39" s="150"/>
      <c r="D39" s="150"/>
      <c r="E39" s="149"/>
      <c r="F39" s="149"/>
    </row>
    <row r="40" spans="1:6" x14ac:dyDescent="0.25">
      <c r="A40" s="1"/>
      <c r="B40" s="150"/>
      <c r="C40" s="150"/>
      <c r="D40" s="150"/>
      <c r="E40" s="149"/>
      <c r="F40" s="149"/>
    </row>
    <row r="41" spans="1:6" x14ac:dyDescent="0.25">
      <c r="A41" s="1"/>
      <c r="B41" s="150"/>
      <c r="C41" s="150"/>
      <c r="D41" s="150"/>
      <c r="E41" s="149"/>
      <c r="F41" s="149"/>
    </row>
    <row r="42" spans="1:6" x14ac:dyDescent="0.25">
      <c r="A42" s="1"/>
      <c r="B42" s="150"/>
      <c r="C42" s="150"/>
      <c r="D42" s="150"/>
      <c r="E42" s="149"/>
      <c r="F42" s="149"/>
    </row>
    <row r="43" spans="1:6" x14ac:dyDescent="0.25">
      <c r="A43" s="1"/>
      <c r="B43" s="150"/>
      <c r="C43" s="150"/>
      <c r="D43" s="150"/>
      <c r="E43" s="149"/>
      <c r="F43" s="149"/>
    </row>
    <row r="44" spans="1:6" x14ac:dyDescent="0.25">
      <c r="A44" s="1"/>
      <c r="B44" s="150"/>
      <c r="C44" s="150"/>
      <c r="D44" s="150"/>
      <c r="E44" s="149"/>
      <c r="F44" s="149"/>
    </row>
    <row r="45" spans="1:6" x14ac:dyDescent="0.25">
      <c r="A45" s="1"/>
      <c r="B45" s="150"/>
      <c r="C45" s="150"/>
      <c r="D45" s="150"/>
      <c r="E45" s="149"/>
      <c r="F45" s="149"/>
    </row>
    <row r="46" spans="1:6" x14ac:dyDescent="0.25">
      <c r="A46" s="1"/>
      <c r="B46" s="150"/>
      <c r="C46" s="150"/>
      <c r="D46" s="150"/>
      <c r="E46" s="149"/>
      <c r="F46" s="149"/>
    </row>
    <row r="47" spans="1:6" x14ac:dyDescent="0.25">
      <c r="A47" s="1"/>
      <c r="B47" s="150"/>
      <c r="C47" s="150"/>
      <c r="D47" s="150"/>
      <c r="E47" s="149"/>
      <c r="F47" s="149"/>
    </row>
    <row r="48" spans="1:6" x14ac:dyDescent="0.25">
      <c r="A48" s="1"/>
      <c r="B48" s="150"/>
      <c r="C48" s="150"/>
      <c r="D48" s="150"/>
      <c r="E48" s="149"/>
      <c r="F48" s="149"/>
    </row>
    <row r="49" spans="1:6" x14ac:dyDescent="0.25">
      <c r="A49" s="1"/>
      <c r="B49" s="150"/>
      <c r="C49" s="150"/>
      <c r="D49" s="150"/>
      <c r="E49" s="149"/>
      <c r="F49" s="149"/>
    </row>
    <row r="50" spans="1:6" x14ac:dyDescent="0.25">
      <c r="A50" s="1"/>
      <c r="B50" s="150"/>
      <c r="C50" s="150"/>
      <c r="D50" s="150"/>
      <c r="E50" s="149"/>
      <c r="F50" s="149"/>
    </row>
    <row r="51" spans="1:6" x14ac:dyDescent="0.25">
      <c r="A51" s="1"/>
      <c r="B51" s="150"/>
      <c r="C51" s="150"/>
      <c r="D51" s="150"/>
      <c r="E51" s="149"/>
      <c r="F51" s="149"/>
    </row>
    <row r="52" spans="1:6" x14ac:dyDescent="0.25">
      <c r="A52" s="1"/>
      <c r="B52" s="150"/>
      <c r="C52" s="150"/>
      <c r="D52" s="150"/>
      <c r="E52" s="149"/>
      <c r="F52" s="149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pane ySplit="8" topLeftCell="A48" activePane="bottomLeft" state="frozen"/>
      <selection pane="bottomLeft" activeCell="G61" sqref="G61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9.2851562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22</v>
      </c>
      <c r="B1" s="3"/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26</v>
      </c>
      <c r="B2" s="3"/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25</v>
      </c>
      <c r="B3" s="3"/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16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5" t="s">
        <v>74</v>
      </c>
      <c r="B8" s="165" t="s">
        <v>75</v>
      </c>
      <c r="C8" s="165" t="s">
        <v>76</v>
      </c>
      <c r="D8" s="165" t="s">
        <v>77</v>
      </c>
      <c r="E8" s="165" t="s">
        <v>78</v>
      </c>
      <c r="F8" s="165" t="s">
        <v>79</v>
      </c>
      <c r="G8" s="165" t="s">
        <v>80</v>
      </c>
      <c r="H8" s="165" t="s">
        <v>55</v>
      </c>
      <c r="I8" s="165" t="s">
        <v>81</v>
      </c>
      <c r="J8" s="165"/>
      <c r="K8" s="165"/>
      <c r="L8" s="165"/>
      <c r="M8" s="165"/>
      <c r="N8" s="165"/>
      <c r="O8" s="165"/>
      <c r="P8" s="165" t="s">
        <v>82</v>
      </c>
      <c r="Q8" s="162"/>
      <c r="R8" s="162"/>
      <c r="S8" s="165" t="s">
        <v>83</v>
      </c>
      <c r="T8" s="163"/>
      <c r="U8" s="163"/>
      <c r="V8" s="163"/>
      <c r="W8" s="163"/>
      <c r="X8" s="163"/>
      <c r="Y8" s="163"/>
      <c r="Z8" s="163"/>
    </row>
    <row r="9" spans="1:26" x14ac:dyDescent="0.25">
      <c r="A9" s="151"/>
      <c r="B9" s="151"/>
      <c r="C9" s="166"/>
      <c r="D9" s="155" t="s">
        <v>65</v>
      </c>
      <c r="E9" s="151"/>
      <c r="F9" s="167"/>
      <c r="G9" s="152"/>
      <c r="H9" s="152"/>
      <c r="I9" s="152"/>
      <c r="J9" s="151"/>
      <c r="K9" s="151"/>
      <c r="L9" s="151"/>
      <c r="M9" s="151"/>
      <c r="N9" s="151"/>
      <c r="O9" s="151"/>
      <c r="P9" s="151"/>
      <c r="Q9" s="154"/>
      <c r="R9" s="154"/>
      <c r="S9" s="151"/>
      <c r="T9" s="154"/>
      <c r="U9" s="154"/>
      <c r="V9" s="154"/>
      <c r="W9" s="154"/>
      <c r="X9" s="154"/>
      <c r="Y9" s="154"/>
      <c r="Z9" s="154"/>
    </row>
    <row r="10" spans="1:26" x14ac:dyDescent="0.25">
      <c r="A10" s="157"/>
      <c r="B10" s="157"/>
      <c r="C10" s="157"/>
      <c r="D10" s="157" t="s">
        <v>66</v>
      </c>
      <c r="E10" s="157"/>
      <c r="F10" s="168"/>
      <c r="G10" s="158"/>
      <c r="H10" s="158"/>
      <c r="I10" s="158"/>
      <c r="J10" s="157"/>
      <c r="K10" s="157"/>
      <c r="L10" s="157"/>
      <c r="M10" s="157"/>
      <c r="N10" s="157"/>
      <c r="O10" s="157"/>
      <c r="P10" s="157"/>
      <c r="Q10" s="154"/>
      <c r="R10" s="154"/>
      <c r="S10" s="157"/>
      <c r="T10" s="154"/>
      <c r="U10" s="154"/>
      <c r="V10" s="154"/>
      <c r="W10" s="154"/>
      <c r="X10" s="154"/>
      <c r="Y10" s="154"/>
      <c r="Z10" s="154"/>
    </row>
    <row r="11" spans="1:26" ht="24.95" customHeight="1" x14ac:dyDescent="0.25">
      <c r="A11" s="172">
        <v>1</v>
      </c>
      <c r="B11" s="169" t="s">
        <v>84</v>
      </c>
      <c r="C11" s="173" t="s">
        <v>85</v>
      </c>
      <c r="D11" s="169" t="s">
        <v>86</v>
      </c>
      <c r="E11" s="169" t="s">
        <v>87</v>
      </c>
      <c r="F11" s="170">
        <v>55</v>
      </c>
      <c r="G11" s="171"/>
      <c r="H11" s="171"/>
      <c r="I11" s="171">
        <f t="shared" ref="I11:I28" si="0">ROUND(F11*(G11+H11),2)</f>
        <v>0</v>
      </c>
      <c r="J11" s="169">
        <f t="shared" ref="J11:J28" si="1">ROUND(F11*(N11),2)</f>
        <v>154</v>
      </c>
      <c r="K11" s="1">
        <f t="shared" ref="K11:K28" si="2">ROUND(F11*(O11),2)</f>
        <v>0</v>
      </c>
      <c r="L11" s="1">
        <f t="shared" ref="L11:L27" si="3">ROUND(F11*(G11),2)</f>
        <v>0</v>
      </c>
      <c r="M11" s="1"/>
      <c r="N11" s="1">
        <v>2.8</v>
      </c>
      <c r="O11" s="1"/>
      <c r="P11" s="168"/>
      <c r="Q11" s="174"/>
      <c r="R11" s="174"/>
      <c r="S11" s="168"/>
      <c r="Z11">
        <v>0</v>
      </c>
    </row>
    <row r="12" spans="1:26" ht="24.95" customHeight="1" x14ac:dyDescent="0.25">
      <c r="A12" s="172">
        <v>2</v>
      </c>
      <c r="B12" s="169" t="s">
        <v>84</v>
      </c>
      <c r="C12" s="173" t="s">
        <v>88</v>
      </c>
      <c r="D12" s="169" t="s">
        <v>89</v>
      </c>
      <c r="E12" s="169" t="s">
        <v>87</v>
      </c>
      <c r="F12" s="170">
        <v>55</v>
      </c>
      <c r="G12" s="171"/>
      <c r="H12" s="171"/>
      <c r="I12" s="171">
        <f t="shared" si="0"/>
        <v>0</v>
      </c>
      <c r="J12" s="169">
        <f t="shared" si="1"/>
        <v>33</v>
      </c>
      <c r="K12" s="1">
        <f t="shared" si="2"/>
        <v>0</v>
      </c>
      <c r="L12" s="1">
        <f t="shared" si="3"/>
        <v>0</v>
      </c>
      <c r="M12" s="1"/>
      <c r="N12" s="1">
        <v>0.6</v>
      </c>
      <c r="O12" s="1"/>
      <c r="P12" s="168"/>
      <c r="Q12" s="174"/>
      <c r="R12" s="174"/>
      <c r="S12" s="168"/>
      <c r="Z12">
        <v>0</v>
      </c>
    </row>
    <row r="13" spans="1:26" ht="24.95" customHeight="1" x14ac:dyDescent="0.25">
      <c r="A13" s="172">
        <v>3</v>
      </c>
      <c r="B13" s="169" t="s">
        <v>84</v>
      </c>
      <c r="C13" s="173" t="s">
        <v>90</v>
      </c>
      <c r="D13" s="169" t="s">
        <v>91</v>
      </c>
      <c r="E13" s="169" t="s">
        <v>87</v>
      </c>
      <c r="F13" s="170">
        <v>482.24</v>
      </c>
      <c r="G13" s="171"/>
      <c r="H13" s="171"/>
      <c r="I13" s="171">
        <f t="shared" si="0"/>
        <v>0</v>
      </c>
      <c r="J13" s="169">
        <f t="shared" si="1"/>
        <v>2025.41</v>
      </c>
      <c r="K13" s="1">
        <f t="shared" si="2"/>
        <v>0</v>
      </c>
      <c r="L13" s="1">
        <f t="shared" si="3"/>
        <v>0</v>
      </c>
      <c r="M13" s="1"/>
      <c r="N13" s="1">
        <v>4.2</v>
      </c>
      <c r="O13" s="1"/>
      <c r="P13" s="168"/>
      <c r="Q13" s="174"/>
      <c r="R13" s="174"/>
      <c r="S13" s="168"/>
      <c r="Z13">
        <v>0</v>
      </c>
    </row>
    <row r="14" spans="1:26" ht="24.95" customHeight="1" x14ac:dyDescent="0.25">
      <c r="A14" s="172">
        <v>4</v>
      </c>
      <c r="B14" s="169" t="s">
        <v>84</v>
      </c>
      <c r="C14" s="173" t="s">
        <v>92</v>
      </c>
      <c r="D14" s="169" t="s">
        <v>89</v>
      </c>
      <c r="E14" s="169" t="s">
        <v>87</v>
      </c>
      <c r="F14" s="170">
        <v>482.24</v>
      </c>
      <c r="G14" s="171"/>
      <c r="H14" s="171"/>
      <c r="I14" s="171">
        <f t="shared" si="0"/>
        <v>0</v>
      </c>
      <c r="J14" s="169">
        <f t="shared" si="1"/>
        <v>385.79</v>
      </c>
      <c r="K14" s="1">
        <f t="shared" si="2"/>
        <v>0</v>
      </c>
      <c r="L14" s="1">
        <f t="shared" si="3"/>
        <v>0</v>
      </c>
      <c r="M14" s="1"/>
      <c r="N14" s="1">
        <v>0.8</v>
      </c>
      <c r="O14" s="1"/>
      <c r="P14" s="168"/>
      <c r="Q14" s="174"/>
      <c r="R14" s="174"/>
      <c r="S14" s="168"/>
      <c r="Z14">
        <v>0</v>
      </c>
    </row>
    <row r="15" spans="1:26" ht="24.95" customHeight="1" x14ac:dyDescent="0.25">
      <c r="A15" s="172">
        <v>5</v>
      </c>
      <c r="B15" s="169" t="s">
        <v>84</v>
      </c>
      <c r="C15" s="173" t="s">
        <v>93</v>
      </c>
      <c r="D15" s="169" t="s">
        <v>94</v>
      </c>
      <c r="E15" s="169" t="s">
        <v>87</v>
      </c>
      <c r="F15" s="170">
        <v>537.24</v>
      </c>
      <c r="G15" s="171"/>
      <c r="H15" s="171"/>
      <c r="I15" s="171">
        <f t="shared" si="0"/>
        <v>0</v>
      </c>
      <c r="J15" s="169">
        <f t="shared" si="1"/>
        <v>1880.34</v>
      </c>
      <c r="K15" s="1">
        <f t="shared" si="2"/>
        <v>0</v>
      </c>
      <c r="L15" s="1">
        <f t="shared" si="3"/>
        <v>0</v>
      </c>
      <c r="M15" s="1"/>
      <c r="N15" s="1">
        <v>3.5</v>
      </c>
      <c r="O15" s="1"/>
      <c r="P15" s="168"/>
      <c r="Q15" s="174"/>
      <c r="R15" s="174"/>
      <c r="S15" s="168"/>
      <c r="Z15">
        <v>0</v>
      </c>
    </row>
    <row r="16" spans="1:26" ht="24.95" customHeight="1" x14ac:dyDescent="0.25">
      <c r="A16" s="172">
        <v>6</v>
      </c>
      <c r="B16" s="169" t="s">
        <v>84</v>
      </c>
      <c r="C16" s="173" t="s">
        <v>95</v>
      </c>
      <c r="D16" s="169" t="s">
        <v>96</v>
      </c>
      <c r="E16" s="169" t="s">
        <v>87</v>
      </c>
      <c r="F16" s="170">
        <v>537.24</v>
      </c>
      <c r="G16" s="171"/>
      <c r="H16" s="171"/>
      <c r="I16" s="171">
        <f t="shared" si="0"/>
        <v>0</v>
      </c>
      <c r="J16" s="169">
        <f t="shared" si="1"/>
        <v>531.87</v>
      </c>
      <c r="K16" s="1">
        <f t="shared" si="2"/>
        <v>0</v>
      </c>
      <c r="L16" s="1">
        <f t="shared" si="3"/>
        <v>0</v>
      </c>
      <c r="M16" s="1"/>
      <c r="N16" s="1">
        <v>0.99</v>
      </c>
      <c r="O16" s="1"/>
      <c r="P16" s="168"/>
      <c r="Q16" s="174"/>
      <c r="R16" s="174"/>
      <c r="S16" s="168"/>
      <c r="Z16">
        <v>0</v>
      </c>
    </row>
    <row r="17" spans="1:26" ht="24.95" customHeight="1" x14ac:dyDescent="0.25">
      <c r="A17" s="172">
        <v>7</v>
      </c>
      <c r="B17" s="169" t="s">
        <v>84</v>
      </c>
      <c r="C17" s="173" t="s">
        <v>97</v>
      </c>
      <c r="D17" s="169" t="s">
        <v>98</v>
      </c>
      <c r="E17" s="169" t="s">
        <v>87</v>
      </c>
      <c r="F17" s="170">
        <v>537.24</v>
      </c>
      <c r="G17" s="171"/>
      <c r="H17" s="171"/>
      <c r="I17" s="171">
        <f t="shared" si="0"/>
        <v>0</v>
      </c>
      <c r="J17" s="169">
        <f t="shared" si="1"/>
        <v>1515.02</v>
      </c>
      <c r="K17" s="1">
        <f t="shared" si="2"/>
        <v>0</v>
      </c>
      <c r="L17" s="1">
        <f t="shared" si="3"/>
        <v>0</v>
      </c>
      <c r="M17" s="1"/>
      <c r="N17" s="1">
        <v>2.82</v>
      </c>
      <c r="O17" s="1"/>
      <c r="P17" s="168"/>
      <c r="Q17" s="174"/>
      <c r="R17" s="174"/>
      <c r="S17" s="168"/>
      <c r="Z17">
        <v>0</v>
      </c>
    </row>
    <row r="18" spans="1:26" ht="24.95" customHeight="1" x14ac:dyDescent="0.25">
      <c r="A18" s="172">
        <v>8</v>
      </c>
      <c r="B18" s="169" t="s">
        <v>84</v>
      </c>
      <c r="C18" s="173" t="s">
        <v>99</v>
      </c>
      <c r="D18" s="169" t="s">
        <v>100</v>
      </c>
      <c r="E18" s="169" t="s">
        <v>101</v>
      </c>
      <c r="F18" s="170">
        <v>1074.48</v>
      </c>
      <c r="G18" s="171"/>
      <c r="H18" s="171"/>
      <c r="I18" s="171">
        <f t="shared" si="0"/>
        <v>0</v>
      </c>
      <c r="J18" s="169">
        <f t="shared" si="1"/>
        <v>8595.84</v>
      </c>
      <c r="K18" s="1">
        <f t="shared" si="2"/>
        <v>0</v>
      </c>
      <c r="L18" s="1">
        <f t="shared" si="3"/>
        <v>0</v>
      </c>
      <c r="M18" s="1"/>
      <c r="N18" s="1">
        <v>8</v>
      </c>
      <c r="O18" s="1"/>
      <c r="P18" s="168"/>
      <c r="Q18" s="174"/>
      <c r="R18" s="174"/>
      <c r="S18" s="168"/>
      <c r="Z18">
        <v>0</v>
      </c>
    </row>
    <row r="19" spans="1:26" ht="24.95" customHeight="1" x14ac:dyDescent="0.25">
      <c r="A19" s="172">
        <v>9</v>
      </c>
      <c r="B19" s="169" t="s">
        <v>84</v>
      </c>
      <c r="C19" s="173" t="s">
        <v>102</v>
      </c>
      <c r="D19" s="169" t="s">
        <v>103</v>
      </c>
      <c r="E19" s="169" t="s">
        <v>104</v>
      </c>
      <c r="F19" s="170">
        <v>1315.6</v>
      </c>
      <c r="G19" s="171"/>
      <c r="H19" s="171"/>
      <c r="I19" s="171">
        <f t="shared" si="0"/>
        <v>0</v>
      </c>
      <c r="J19" s="169">
        <f t="shared" si="1"/>
        <v>986.7</v>
      </c>
      <c r="K19" s="1">
        <f t="shared" si="2"/>
        <v>0</v>
      </c>
      <c r="L19" s="1">
        <f t="shared" si="3"/>
        <v>0</v>
      </c>
      <c r="M19" s="1"/>
      <c r="N19" s="1">
        <v>0.75</v>
      </c>
      <c r="O19" s="1"/>
      <c r="P19" s="168"/>
      <c r="Q19" s="174"/>
      <c r="R19" s="174"/>
      <c r="S19" s="168"/>
      <c r="Z19">
        <v>0</v>
      </c>
    </row>
    <row r="20" spans="1:26" ht="24.95" customHeight="1" x14ac:dyDescent="0.25">
      <c r="A20" s="172">
        <v>10</v>
      </c>
      <c r="B20" s="169" t="s">
        <v>105</v>
      </c>
      <c r="C20" s="173" t="s">
        <v>106</v>
      </c>
      <c r="D20" s="169" t="s">
        <v>107</v>
      </c>
      <c r="E20" s="169" t="s">
        <v>104</v>
      </c>
      <c r="F20" s="197">
        <v>1602</v>
      </c>
      <c r="G20" s="171"/>
      <c r="H20" s="171"/>
      <c r="I20" s="171">
        <f t="shared" si="0"/>
        <v>0</v>
      </c>
      <c r="J20" s="169">
        <f t="shared" si="1"/>
        <v>4485.6000000000004</v>
      </c>
      <c r="K20" s="1">
        <f t="shared" si="2"/>
        <v>0</v>
      </c>
      <c r="L20" s="1">
        <f t="shared" si="3"/>
        <v>0</v>
      </c>
      <c r="M20" s="1"/>
      <c r="N20" s="1">
        <v>2.8</v>
      </c>
      <c r="O20" s="1"/>
      <c r="P20" s="168"/>
      <c r="Q20" s="174"/>
      <c r="R20" s="174"/>
      <c r="S20" s="168"/>
      <c r="Z20">
        <v>0</v>
      </c>
    </row>
    <row r="21" spans="1:26" ht="24.95" customHeight="1" x14ac:dyDescent="0.25">
      <c r="A21" s="172">
        <v>11</v>
      </c>
      <c r="B21" s="169" t="s">
        <v>105</v>
      </c>
      <c r="C21" s="173" t="s">
        <v>108</v>
      </c>
      <c r="D21" s="169" t="s">
        <v>109</v>
      </c>
      <c r="E21" s="169" t="s">
        <v>104</v>
      </c>
      <c r="F21" s="197">
        <v>1602</v>
      </c>
      <c r="G21" s="171"/>
      <c r="H21" s="171"/>
      <c r="I21" s="171">
        <f t="shared" si="0"/>
        <v>0</v>
      </c>
      <c r="J21" s="169">
        <f t="shared" si="1"/>
        <v>11214</v>
      </c>
      <c r="K21" s="1">
        <f t="shared" si="2"/>
        <v>0</v>
      </c>
      <c r="L21" s="1">
        <f t="shared" si="3"/>
        <v>0</v>
      </c>
      <c r="M21" s="1"/>
      <c r="N21" s="1">
        <v>7</v>
      </c>
      <c r="O21" s="1"/>
      <c r="P21" s="168"/>
      <c r="Q21" s="174"/>
      <c r="R21" s="174"/>
      <c r="S21" s="168"/>
      <c r="Z21">
        <v>0</v>
      </c>
    </row>
    <row r="22" spans="1:26" ht="24.95" customHeight="1" x14ac:dyDescent="0.25">
      <c r="A22" s="172">
        <v>12</v>
      </c>
      <c r="B22" s="169" t="s">
        <v>105</v>
      </c>
      <c r="C22" s="173" t="s">
        <v>110</v>
      </c>
      <c r="D22" s="169" t="s">
        <v>111</v>
      </c>
      <c r="E22" s="169" t="s">
        <v>104</v>
      </c>
      <c r="F22" s="197">
        <v>1602</v>
      </c>
      <c r="G22" s="171"/>
      <c r="H22" s="171"/>
      <c r="I22" s="171">
        <f t="shared" si="0"/>
        <v>0</v>
      </c>
      <c r="J22" s="169">
        <f t="shared" si="1"/>
        <v>3764.7</v>
      </c>
      <c r="K22" s="1">
        <f t="shared" si="2"/>
        <v>0</v>
      </c>
      <c r="L22" s="1">
        <f t="shared" si="3"/>
        <v>0</v>
      </c>
      <c r="M22" s="1"/>
      <c r="N22" s="1">
        <v>2.35</v>
      </c>
      <c r="O22" s="1"/>
      <c r="P22" s="168"/>
      <c r="Q22" s="174"/>
      <c r="R22" s="174"/>
      <c r="S22" s="168"/>
      <c r="Z22">
        <v>0</v>
      </c>
    </row>
    <row r="23" spans="1:26" ht="35.1" customHeight="1" x14ac:dyDescent="0.25">
      <c r="A23" s="172">
        <v>13</v>
      </c>
      <c r="B23" s="169" t="s">
        <v>105</v>
      </c>
      <c r="C23" s="173" t="s">
        <v>112</v>
      </c>
      <c r="D23" s="169" t="s">
        <v>113</v>
      </c>
      <c r="E23" s="169" t="s">
        <v>104</v>
      </c>
      <c r="F23" s="170">
        <v>7085</v>
      </c>
      <c r="G23" s="171"/>
      <c r="H23" s="171"/>
      <c r="I23" s="171">
        <f t="shared" si="0"/>
        <v>0</v>
      </c>
      <c r="J23" s="169">
        <f t="shared" si="1"/>
        <v>24797.5</v>
      </c>
      <c r="K23" s="1">
        <f t="shared" si="2"/>
        <v>0</v>
      </c>
      <c r="L23" s="1">
        <f t="shared" si="3"/>
        <v>0</v>
      </c>
      <c r="M23" s="1"/>
      <c r="N23" s="1">
        <v>3.5</v>
      </c>
      <c r="O23" s="1"/>
      <c r="P23" s="168">
        <f>ROUND(F23*(R23),3)</f>
        <v>0.21299999999999999</v>
      </c>
      <c r="Q23" s="174"/>
      <c r="R23" s="174">
        <v>3.0000000000000004E-5</v>
      </c>
      <c r="S23" s="168"/>
      <c r="Z23">
        <v>0</v>
      </c>
    </row>
    <row r="24" spans="1:26" ht="24.95" customHeight="1" x14ac:dyDescent="0.25">
      <c r="A24" s="172">
        <v>14</v>
      </c>
      <c r="B24" s="169" t="s">
        <v>105</v>
      </c>
      <c r="C24" s="173" t="s">
        <v>114</v>
      </c>
      <c r="D24" s="169" t="s">
        <v>115</v>
      </c>
      <c r="E24" s="169" t="s">
        <v>116</v>
      </c>
      <c r="F24" s="170">
        <v>3021</v>
      </c>
      <c r="G24" s="171"/>
      <c r="H24" s="171"/>
      <c r="I24" s="171">
        <f t="shared" si="0"/>
        <v>0</v>
      </c>
      <c r="J24" s="169">
        <f t="shared" si="1"/>
        <v>10573.5</v>
      </c>
      <c r="K24" s="1">
        <f t="shared" si="2"/>
        <v>0</v>
      </c>
      <c r="L24" s="1">
        <f t="shared" si="3"/>
        <v>0</v>
      </c>
      <c r="M24" s="1"/>
      <c r="N24" s="1">
        <v>3.5</v>
      </c>
      <c r="O24" s="1"/>
      <c r="P24" s="168"/>
      <c r="Q24" s="174"/>
      <c r="R24" s="174"/>
      <c r="S24" s="168"/>
      <c r="Z24">
        <v>0</v>
      </c>
    </row>
    <row r="25" spans="1:26" ht="24.95" customHeight="1" x14ac:dyDescent="0.25">
      <c r="A25" s="172">
        <v>15</v>
      </c>
      <c r="B25" s="169" t="s">
        <v>117</v>
      </c>
      <c r="C25" s="173" t="s">
        <v>118</v>
      </c>
      <c r="D25" s="169" t="s">
        <v>119</v>
      </c>
      <c r="E25" s="169" t="s">
        <v>104</v>
      </c>
      <c r="F25" s="170">
        <v>1507</v>
      </c>
      <c r="G25" s="171"/>
      <c r="H25" s="171"/>
      <c r="I25" s="171">
        <f t="shared" si="0"/>
        <v>0</v>
      </c>
      <c r="J25" s="169">
        <f t="shared" si="1"/>
        <v>2637.25</v>
      </c>
      <c r="K25" s="1">
        <f t="shared" si="2"/>
        <v>0</v>
      </c>
      <c r="L25" s="1">
        <f t="shared" si="3"/>
        <v>0</v>
      </c>
      <c r="M25" s="1"/>
      <c r="N25" s="1">
        <v>1.75</v>
      </c>
      <c r="O25" s="1"/>
      <c r="P25" s="168"/>
      <c r="Q25" s="174"/>
      <c r="R25" s="174"/>
      <c r="S25" s="168"/>
      <c r="Z25">
        <v>0</v>
      </c>
    </row>
    <row r="26" spans="1:26" ht="24.95" customHeight="1" x14ac:dyDescent="0.25">
      <c r="A26" s="172">
        <v>16</v>
      </c>
      <c r="B26" s="169" t="s">
        <v>117</v>
      </c>
      <c r="C26" s="173" t="s">
        <v>120</v>
      </c>
      <c r="D26" s="169" t="s">
        <v>121</v>
      </c>
      <c r="E26" s="169" t="s">
        <v>104</v>
      </c>
      <c r="F26" s="170">
        <v>1507</v>
      </c>
      <c r="G26" s="171"/>
      <c r="H26" s="171"/>
      <c r="I26" s="171">
        <f t="shared" si="0"/>
        <v>0</v>
      </c>
      <c r="J26" s="169">
        <f t="shared" si="1"/>
        <v>3767.5</v>
      </c>
      <c r="K26" s="1">
        <f t="shared" si="2"/>
        <v>0</v>
      </c>
      <c r="L26" s="1">
        <f t="shared" si="3"/>
        <v>0</v>
      </c>
      <c r="M26" s="1"/>
      <c r="N26" s="1">
        <v>2.5</v>
      </c>
      <c r="O26" s="1"/>
      <c r="P26" s="168"/>
      <c r="Q26" s="174"/>
      <c r="R26" s="174"/>
      <c r="S26" s="168"/>
      <c r="Z26">
        <v>0</v>
      </c>
    </row>
    <row r="27" spans="1:26" ht="24.95" customHeight="1" x14ac:dyDescent="0.25">
      <c r="A27" s="172">
        <v>17</v>
      </c>
      <c r="B27" s="169" t="s">
        <v>122</v>
      </c>
      <c r="C27" s="173" t="s">
        <v>123</v>
      </c>
      <c r="D27" s="169" t="s">
        <v>124</v>
      </c>
      <c r="E27" s="169" t="s">
        <v>101</v>
      </c>
      <c r="F27" s="170">
        <v>537.24</v>
      </c>
      <c r="G27" s="171"/>
      <c r="H27" s="171"/>
      <c r="I27" s="171">
        <f t="shared" si="0"/>
        <v>0</v>
      </c>
      <c r="J27" s="169">
        <f t="shared" si="1"/>
        <v>709.16</v>
      </c>
      <c r="K27" s="1">
        <f t="shared" si="2"/>
        <v>0</v>
      </c>
      <c r="L27" s="1">
        <f t="shared" si="3"/>
        <v>0</v>
      </c>
      <c r="M27" s="1"/>
      <c r="N27" s="1">
        <v>1.32</v>
      </c>
      <c r="O27" s="1"/>
      <c r="P27" s="168"/>
      <c r="Q27" s="174"/>
      <c r="R27" s="174"/>
      <c r="S27" s="168"/>
      <c r="Z27">
        <v>0</v>
      </c>
    </row>
    <row r="28" spans="1:26" ht="24.95" customHeight="1" x14ac:dyDescent="0.25">
      <c r="A28" s="172">
        <v>18</v>
      </c>
      <c r="B28" s="169" t="s">
        <v>125</v>
      </c>
      <c r="C28" s="173" t="s">
        <v>126</v>
      </c>
      <c r="D28" s="169" t="s">
        <v>127</v>
      </c>
      <c r="E28" s="169" t="s">
        <v>101</v>
      </c>
      <c r="F28" s="170">
        <v>137</v>
      </c>
      <c r="G28" s="171"/>
      <c r="H28" s="171"/>
      <c r="I28" s="171">
        <f t="shared" si="0"/>
        <v>0</v>
      </c>
      <c r="J28" s="169">
        <f t="shared" si="1"/>
        <v>1644</v>
      </c>
      <c r="K28" s="1">
        <f t="shared" si="2"/>
        <v>0</v>
      </c>
      <c r="L28" s="1"/>
      <c r="M28" s="1">
        <f>ROUND(F28*(G28),2)</f>
        <v>0</v>
      </c>
      <c r="N28" s="1">
        <v>12</v>
      </c>
      <c r="O28" s="1"/>
      <c r="P28" s="168">
        <f>ROUND(F28*(R28),3)</f>
        <v>137</v>
      </c>
      <c r="Q28" s="174"/>
      <c r="R28" s="174">
        <v>1</v>
      </c>
      <c r="S28" s="168"/>
      <c r="Z28">
        <v>0</v>
      </c>
    </row>
    <row r="29" spans="1:26" x14ac:dyDescent="0.25">
      <c r="A29" s="157"/>
      <c r="B29" s="157"/>
      <c r="C29" s="157"/>
      <c r="D29" s="157" t="s">
        <v>66</v>
      </c>
      <c r="E29" s="157"/>
      <c r="F29" s="168"/>
      <c r="G29" s="160"/>
      <c r="H29" s="160">
        <f>ROUND((SUM(M10:M28))/1,2)</f>
        <v>0</v>
      </c>
      <c r="I29" s="160">
        <f>ROUND((SUM(I10:I28))/1,2)</f>
        <v>0</v>
      </c>
      <c r="J29" s="157"/>
      <c r="K29" s="157"/>
      <c r="L29" s="157">
        <f>ROUND((SUM(L10:L28))/1,2)</f>
        <v>0</v>
      </c>
      <c r="M29" s="157">
        <f>ROUND((SUM(M10:M28))/1,2)</f>
        <v>0</v>
      </c>
      <c r="N29" s="157"/>
      <c r="O29" s="157"/>
      <c r="P29" s="175">
        <f>ROUND((SUM(P10:P28))/1,2)</f>
        <v>137.21</v>
      </c>
      <c r="Q29" s="154"/>
      <c r="R29" s="154"/>
      <c r="S29" s="175">
        <f>ROUND((SUM(S10:S28))/1,2)</f>
        <v>0</v>
      </c>
      <c r="T29" s="154"/>
      <c r="U29" s="154"/>
      <c r="V29" s="154"/>
      <c r="W29" s="154"/>
      <c r="X29" s="154"/>
      <c r="Y29" s="154"/>
      <c r="Z29" s="154"/>
    </row>
    <row r="30" spans="1:26" x14ac:dyDescent="0.25">
      <c r="A30" s="1"/>
      <c r="B30" s="1"/>
      <c r="C30" s="1"/>
      <c r="D30" s="1"/>
      <c r="E30" s="1"/>
      <c r="F30" s="164"/>
      <c r="G30" s="150"/>
      <c r="H30" s="150"/>
      <c r="I30" s="150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7"/>
      <c r="B31" s="157"/>
      <c r="C31" s="157"/>
      <c r="D31" s="157" t="s">
        <v>67</v>
      </c>
      <c r="E31" s="157"/>
      <c r="F31" s="168"/>
      <c r="G31" s="158"/>
      <c r="H31" s="158"/>
      <c r="I31" s="158"/>
      <c r="J31" s="157"/>
      <c r="K31" s="157"/>
      <c r="L31" s="157"/>
      <c r="M31" s="157"/>
      <c r="N31" s="157"/>
      <c r="O31" s="157"/>
      <c r="P31" s="157"/>
      <c r="Q31" s="154"/>
      <c r="R31" s="154"/>
      <c r="S31" s="157"/>
      <c r="T31" s="154"/>
      <c r="U31" s="154"/>
      <c r="V31" s="154"/>
      <c r="W31" s="154"/>
      <c r="X31" s="154"/>
      <c r="Y31" s="154"/>
      <c r="Z31" s="154"/>
    </row>
    <row r="32" spans="1:26" ht="24.95" customHeight="1" x14ac:dyDescent="0.25">
      <c r="A32" s="172">
        <v>19</v>
      </c>
      <c r="B32" s="169" t="s">
        <v>128</v>
      </c>
      <c r="C32" s="173" t="s">
        <v>129</v>
      </c>
      <c r="D32" s="169" t="s">
        <v>130</v>
      </c>
      <c r="E32" s="169" t="s">
        <v>101</v>
      </c>
      <c r="F32" s="197">
        <v>1801.71</v>
      </c>
      <c r="G32" s="171"/>
      <c r="H32" s="171"/>
      <c r="I32" s="171">
        <f t="shared" ref="I32:I47" si="4">ROUND(F32*(G32+H32),2)</f>
        <v>0</v>
      </c>
      <c r="J32" s="169">
        <f t="shared" ref="J32:J47" si="5">ROUND(F32*(N32),2)</f>
        <v>864.82</v>
      </c>
      <c r="K32" s="1">
        <f t="shared" ref="K32:K47" si="6">ROUND(F32*(O32),2)</f>
        <v>0</v>
      </c>
      <c r="L32" s="1">
        <f t="shared" ref="L32:L46" si="7">ROUND(F32*(G32),2)</f>
        <v>0</v>
      </c>
      <c r="M32" s="1"/>
      <c r="N32" s="1">
        <v>0.48</v>
      </c>
      <c r="O32" s="1"/>
      <c r="P32" s="168"/>
      <c r="Q32" s="174"/>
      <c r="R32" s="174"/>
      <c r="S32" s="168"/>
      <c r="Z32">
        <v>0</v>
      </c>
    </row>
    <row r="33" spans="1:26" ht="24.95" customHeight="1" x14ac:dyDescent="0.25">
      <c r="A33" s="172">
        <v>20</v>
      </c>
      <c r="B33" s="169" t="s">
        <v>131</v>
      </c>
      <c r="C33" s="173" t="s">
        <v>132</v>
      </c>
      <c r="D33" s="169" t="s">
        <v>133</v>
      </c>
      <c r="E33" s="169" t="s">
        <v>101</v>
      </c>
      <c r="F33" s="197">
        <v>1801.71</v>
      </c>
      <c r="G33" s="171"/>
      <c r="H33" s="171"/>
      <c r="I33" s="171">
        <f t="shared" si="4"/>
        <v>0</v>
      </c>
      <c r="J33" s="169">
        <f t="shared" si="5"/>
        <v>14413.68</v>
      </c>
      <c r="K33" s="1">
        <f t="shared" si="6"/>
        <v>0</v>
      </c>
      <c r="L33" s="1">
        <f t="shared" si="7"/>
        <v>0</v>
      </c>
      <c r="M33" s="1"/>
      <c r="N33" s="1">
        <v>8</v>
      </c>
      <c r="O33" s="1"/>
      <c r="P33" s="168"/>
      <c r="Q33" s="174"/>
      <c r="R33" s="174"/>
      <c r="S33" s="168"/>
      <c r="Z33">
        <v>0</v>
      </c>
    </row>
    <row r="34" spans="1:26" ht="24.95" customHeight="1" x14ac:dyDescent="0.25">
      <c r="A34" s="172">
        <v>21</v>
      </c>
      <c r="B34" s="169" t="s">
        <v>134</v>
      </c>
      <c r="C34" s="173" t="s">
        <v>135</v>
      </c>
      <c r="D34" s="169" t="s">
        <v>136</v>
      </c>
      <c r="E34" s="169" t="s">
        <v>104</v>
      </c>
      <c r="F34" s="170">
        <v>2848</v>
      </c>
      <c r="G34" s="171"/>
      <c r="H34" s="171"/>
      <c r="I34" s="171">
        <f t="shared" si="4"/>
        <v>0</v>
      </c>
      <c r="J34" s="169">
        <f t="shared" si="5"/>
        <v>15948.8</v>
      </c>
      <c r="K34" s="1">
        <f t="shared" si="6"/>
        <v>0</v>
      </c>
      <c r="L34" s="1">
        <f t="shared" si="7"/>
        <v>0</v>
      </c>
      <c r="M34" s="1"/>
      <c r="N34" s="1">
        <v>5.6</v>
      </c>
      <c r="O34" s="1"/>
      <c r="P34" s="168">
        <f t="shared" ref="P34:P39" si="8">ROUND(F34*(R34),3)</f>
        <v>1152.8989999999999</v>
      </c>
      <c r="Q34" s="174"/>
      <c r="R34" s="174">
        <v>0.40481</v>
      </c>
      <c r="S34" s="168"/>
      <c r="Z34">
        <v>0</v>
      </c>
    </row>
    <row r="35" spans="1:26" ht="24.95" customHeight="1" x14ac:dyDescent="0.25">
      <c r="A35" s="172">
        <v>22</v>
      </c>
      <c r="B35" s="169" t="s">
        <v>134</v>
      </c>
      <c r="C35" s="173" t="s">
        <v>137</v>
      </c>
      <c r="D35" s="169" t="s">
        <v>138</v>
      </c>
      <c r="E35" s="169" t="s">
        <v>104</v>
      </c>
      <c r="F35" s="170">
        <v>1205.5999999999999</v>
      </c>
      <c r="G35" s="171"/>
      <c r="H35" s="171"/>
      <c r="I35" s="171">
        <f t="shared" si="4"/>
        <v>0</v>
      </c>
      <c r="J35" s="169">
        <f t="shared" si="5"/>
        <v>3014</v>
      </c>
      <c r="K35" s="1">
        <f t="shared" si="6"/>
        <v>0</v>
      </c>
      <c r="L35" s="1">
        <f t="shared" si="7"/>
        <v>0</v>
      </c>
      <c r="M35" s="1"/>
      <c r="N35" s="1">
        <v>2.5</v>
      </c>
      <c r="O35" s="1"/>
      <c r="P35" s="168">
        <f t="shared" si="8"/>
        <v>227.94300000000001</v>
      </c>
      <c r="Q35" s="174"/>
      <c r="R35" s="174">
        <v>0.18906999999999999</v>
      </c>
      <c r="S35" s="168"/>
      <c r="Z35">
        <v>0</v>
      </c>
    </row>
    <row r="36" spans="1:26" ht="24.95" customHeight="1" x14ac:dyDescent="0.25">
      <c r="A36" s="172">
        <v>23</v>
      </c>
      <c r="B36" s="169" t="s">
        <v>134</v>
      </c>
      <c r="C36" s="173" t="s">
        <v>139</v>
      </c>
      <c r="D36" s="169" t="s">
        <v>140</v>
      </c>
      <c r="E36" s="169" t="s">
        <v>104</v>
      </c>
      <c r="F36" s="170">
        <v>843</v>
      </c>
      <c r="G36" s="171"/>
      <c r="H36" s="171"/>
      <c r="I36" s="171">
        <f t="shared" si="4"/>
        <v>0</v>
      </c>
      <c r="J36" s="169">
        <f t="shared" si="5"/>
        <v>8008.5</v>
      </c>
      <c r="K36" s="1">
        <f t="shared" si="6"/>
        <v>0</v>
      </c>
      <c r="L36" s="1">
        <f t="shared" si="7"/>
        <v>0</v>
      </c>
      <c r="M36" s="1"/>
      <c r="N36" s="1">
        <v>9.5</v>
      </c>
      <c r="O36" s="1"/>
      <c r="P36" s="168">
        <f t="shared" si="8"/>
        <v>196.84899999999999</v>
      </c>
      <c r="Q36" s="174"/>
      <c r="R36" s="174">
        <v>0.23351000000000002</v>
      </c>
      <c r="S36" s="168"/>
      <c r="Z36">
        <v>0</v>
      </c>
    </row>
    <row r="37" spans="1:26" ht="24.95" customHeight="1" x14ac:dyDescent="0.25">
      <c r="A37" s="172">
        <v>24</v>
      </c>
      <c r="B37" s="169" t="s">
        <v>134</v>
      </c>
      <c r="C37" s="173" t="s">
        <v>141</v>
      </c>
      <c r="D37" s="169" t="s">
        <v>142</v>
      </c>
      <c r="E37" s="169" t="s">
        <v>104</v>
      </c>
      <c r="F37" s="170">
        <v>759</v>
      </c>
      <c r="G37" s="171"/>
      <c r="H37" s="171"/>
      <c r="I37" s="171">
        <f t="shared" si="4"/>
        <v>0</v>
      </c>
      <c r="J37" s="169">
        <f t="shared" si="5"/>
        <v>10246.5</v>
      </c>
      <c r="K37" s="1">
        <f t="shared" si="6"/>
        <v>0</v>
      </c>
      <c r="L37" s="1">
        <f t="shared" si="7"/>
        <v>0</v>
      </c>
      <c r="M37" s="1"/>
      <c r="N37" s="1">
        <v>13.5</v>
      </c>
      <c r="O37" s="1"/>
      <c r="P37" s="168">
        <f t="shared" si="8"/>
        <v>245.75700000000001</v>
      </c>
      <c r="Q37" s="174"/>
      <c r="R37" s="174">
        <v>0.32379000000000002</v>
      </c>
      <c r="S37" s="168"/>
      <c r="Z37">
        <v>0</v>
      </c>
    </row>
    <row r="38" spans="1:26" ht="24.95" customHeight="1" x14ac:dyDescent="0.25">
      <c r="A38" s="172">
        <v>25</v>
      </c>
      <c r="B38" s="169" t="s">
        <v>134</v>
      </c>
      <c r="C38" s="173" t="s">
        <v>143</v>
      </c>
      <c r="D38" s="169" t="s">
        <v>144</v>
      </c>
      <c r="E38" s="169" t="s">
        <v>104</v>
      </c>
      <c r="F38" s="170">
        <v>14560</v>
      </c>
      <c r="G38" s="171"/>
      <c r="H38" s="171"/>
      <c r="I38" s="171">
        <f t="shared" si="4"/>
        <v>0</v>
      </c>
      <c r="J38" s="169">
        <f t="shared" si="5"/>
        <v>12376</v>
      </c>
      <c r="K38" s="1">
        <f t="shared" si="6"/>
        <v>0</v>
      </c>
      <c r="L38" s="1">
        <f t="shared" si="7"/>
        <v>0</v>
      </c>
      <c r="M38" s="1"/>
      <c r="N38" s="1">
        <v>0.85</v>
      </c>
      <c r="O38" s="1"/>
      <c r="P38" s="168">
        <f t="shared" si="8"/>
        <v>8.8819999999999997</v>
      </c>
      <c r="Q38" s="174"/>
      <c r="R38" s="174">
        <v>6.0999999999999997E-4</v>
      </c>
      <c r="S38" s="168"/>
      <c r="Z38">
        <v>0</v>
      </c>
    </row>
    <row r="39" spans="1:26" ht="24.95" customHeight="1" x14ac:dyDescent="0.25">
      <c r="A39" s="172">
        <v>26</v>
      </c>
      <c r="B39" s="169" t="s">
        <v>134</v>
      </c>
      <c r="C39" s="173" t="s">
        <v>145</v>
      </c>
      <c r="D39" s="169" t="s">
        <v>146</v>
      </c>
      <c r="E39" s="169" t="s">
        <v>104</v>
      </c>
      <c r="F39" s="170">
        <v>16</v>
      </c>
      <c r="G39" s="171"/>
      <c r="H39" s="171"/>
      <c r="I39" s="171">
        <f t="shared" si="4"/>
        <v>0</v>
      </c>
      <c r="J39" s="169">
        <f t="shared" si="5"/>
        <v>132.63999999999999</v>
      </c>
      <c r="K39" s="1">
        <f t="shared" si="6"/>
        <v>0</v>
      </c>
      <c r="L39" s="1">
        <f t="shared" si="7"/>
        <v>0</v>
      </c>
      <c r="M39" s="1"/>
      <c r="N39" s="1">
        <v>8.2899999999999991</v>
      </c>
      <c r="O39" s="1"/>
      <c r="P39" s="168">
        <f t="shared" si="8"/>
        <v>2.4340000000000002</v>
      </c>
      <c r="Q39" s="174"/>
      <c r="R39" s="174">
        <v>0.15211</v>
      </c>
      <c r="S39" s="168"/>
      <c r="Z39">
        <v>0</v>
      </c>
    </row>
    <row r="40" spans="1:26" ht="24.95" customHeight="1" x14ac:dyDescent="0.25">
      <c r="A40" s="172">
        <v>27</v>
      </c>
      <c r="B40" s="169" t="s">
        <v>105</v>
      </c>
      <c r="C40" s="173" t="s">
        <v>147</v>
      </c>
      <c r="D40" s="169" t="s">
        <v>148</v>
      </c>
      <c r="E40" s="169" t="s">
        <v>101</v>
      </c>
      <c r="F40" s="197">
        <v>1801.71</v>
      </c>
      <c r="G40" s="171"/>
      <c r="H40" s="171"/>
      <c r="I40" s="171">
        <f t="shared" si="4"/>
        <v>0</v>
      </c>
      <c r="J40" s="169">
        <f t="shared" si="5"/>
        <v>5405.13</v>
      </c>
      <c r="K40" s="1">
        <f t="shared" si="6"/>
        <v>0</v>
      </c>
      <c r="L40" s="1">
        <f t="shared" si="7"/>
        <v>0</v>
      </c>
      <c r="M40" s="1"/>
      <c r="N40" s="1">
        <v>3</v>
      </c>
      <c r="O40" s="1"/>
      <c r="P40" s="168"/>
      <c r="Q40" s="174"/>
      <c r="R40" s="174"/>
      <c r="S40" s="168"/>
      <c r="Z40">
        <v>0</v>
      </c>
    </row>
    <row r="41" spans="1:26" ht="24.95" customHeight="1" x14ac:dyDescent="0.25">
      <c r="A41" s="172">
        <v>28</v>
      </c>
      <c r="B41" s="169" t="s">
        <v>105</v>
      </c>
      <c r="C41" s="173" t="s">
        <v>149</v>
      </c>
      <c r="D41" s="169" t="s">
        <v>150</v>
      </c>
      <c r="E41" s="169" t="s">
        <v>101</v>
      </c>
      <c r="F41" s="197">
        <v>36034.199999999997</v>
      </c>
      <c r="G41" s="171"/>
      <c r="H41" s="171"/>
      <c r="I41" s="171">
        <f t="shared" si="4"/>
        <v>0</v>
      </c>
      <c r="J41" s="169">
        <f t="shared" si="5"/>
        <v>12611.97</v>
      </c>
      <c r="K41" s="1">
        <f t="shared" si="6"/>
        <v>0</v>
      </c>
      <c r="L41" s="1">
        <f t="shared" si="7"/>
        <v>0</v>
      </c>
      <c r="M41" s="1"/>
      <c r="N41" s="1">
        <v>0.35</v>
      </c>
      <c r="O41" s="1"/>
      <c r="P41" s="168"/>
      <c r="Q41" s="174"/>
      <c r="R41" s="174"/>
      <c r="S41" s="168"/>
      <c r="Z41">
        <v>0</v>
      </c>
    </row>
    <row r="42" spans="1:26" ht="24.95" customHeight="1" x14ac:dyDescent="0.25">
      <c r="A42" s="172">
        <v>29</v>
      </c>
      <c r="B42" s="169" t="s">
        <v>105</v>
      </c>
      <c r="C42" s="173" t="s">
        <v>151</v>
      </c>
      <c r="D42" s="169" t="s">
        <v>152</v>
      </c>
      <c r="E42" s="169" t="s">
        <v>101</v>
      </c>
      <c r="F42" s="197">
        <v>1801.71</v>
      </c>
      <c r="G42" s="171"/>
      <c r="H42" s="171"/>
      <c r="I42" s="171">
        <f t="shared" si="4"/>
        <v>0</v>
      </c>
      <c r="J42" s="169">
        <f t="shared" si="5"/>
        <v>5134.87</v>
      </c>
      <c r="K42" s="1">
        <f t="shared" si="6"/>
        <v>0</v>
      </c>
      <c r="L42" s="1">
        <f t="shared" si="7"/>
        <v>0</v>
      </c>
      <c r="M42" s="1"/>
      <c r="N42" s="1">
        <v>2.85</v>
      </c>
      <c r="O42" s="1"/>
      <c r="P42" s="168"/>
      <c r="Q42" s="174"/>
      <c r="R42" s="174"/>
      <c r="S42" s="168"/>
      <c r="Z42">
        <v>0</v>
      </c>
    </row>
    <row r="43" spans="1:26" ht="24.95" customHeight="1" x14ac:dyDescent="0.25">
      <c r="A43" s="172">
        <v>30</v>
      </c>
      <c r="B43" s="169" t="s">
        <v>153</v>
      </c>
      <c r="C43" s="173" t="s">
        <v>154</v>
      </c>
      <c r="D43" s="169" t="s">
        <v>155</v>
      </c>
      <c r="E43" s="169" t="s">
        <v>101</v>
      </c>
      <c r="F43" s="200">
        <v>510.12</v>
      </c>
      <c r="G43" s="171"/>
      <c r="H43" s="171"/>
      <c r="I43" s="171">
        <f t="shared" si="4"/>
        <v>0</v>
      </c>
      <c r="J43" s="169">
        <f t="shared" si="5"/>
        <v>45910.8</v>
      </c>
      <c r="K43" s="1">
        <f t="shared" si="6"/>
        <v>0</v>
      </c>
      <c r="L43" s="1">
        <f t="shared" si="7"/>
        <v>0</v>
      </c>
      <c r="M43" s="1"/>
      <c r="N43" s="1">
        <v>90</v>
      </c>
      <c r="O43" s="1"/>
      <c r="P43" s="168">
        <f>ROUND(F43*(R43),3)</f>
        <v>524.40300000000002</v>
      </c>
      <c r="Q43" s="174"/>
      <c r="R43" s="174">
        <v>1.028</v>
      </c>
      <c r="S43" s="168"/>
      <c r="Z43">
        <v>0</v>
      </c>
    </row>
    <row r="44" spans="1:26" ht="23.25" x14ac:dyDescent="0.25">
      <c r="A44" s="172">
        <v>31</v>
      </c>
      <c r="B44" s="169" t="s">
        <v>122</v>
      </c>
      <c r="C44" s="173" t="s">
        <v>156</v>
      </c>
      <c r="D44" s="169" t="s">
        <v>157</v>
      </c>
      <c r="E44" s="169" t="s">
        <v>104</v>
      </c>
      <c r="F44" s="170">
        <v>7280</v>
      </c>
      <c r="G44" s="171"/>
      <c r="H44" s="171"/>
      <c r="I44" s="171">
        <f t="shared" si="4"/>
        <v>0</v>
      </c>
      <c r="J44" s="169">
        <f t="shared" si="5"/>
        <v>65520</v>
      </c>
      <c r="K44" s="1">
        <f t="shared" si="6"/>
        <v>0</v>
      </c>
      <c r="L44" s="1">
        <f t="shared" si="7"/>
        <v>0</v>
      </c>
      <c r="M44" s="1"/>
      <c r="N44" s="1">
        <v>9</v>
      </c>
      <c r="O44" s="1"/>
      <c r="P44" s="168"/>
      <c r="Q44" s="174"/>
      <c r="R44" s="174"/>
      <c r="S44" s="168"/>
      <c r="Z44">
        <v>0</v>
      </c>
    </row>
    <row r="45" spans="1:26" ht="23.25" x14ac:dyDescent="0.25">
      <c r="A45" s="172">
        <v>32</v>
      </c>
      <c r="B45" s="169" t="s">
        <v>122</v>
      </c>
      <c r="C45" s="173" t="s">
        <v>158</v>
      </c>
      <c r="D45" s="169" t="s">
        <v>159</v>
      </c>
      <c r="E45" s="169" t="s">
        <v>104</v>
      </c>
      <c r="F45" s="170">
        <v>1602</v>
      </c>
      <c r="G45" s="171"/>
      <c r="H45" s="171"/>
      <c r="I45" s="171">
        <f t="shared" si="4"/>
        <v>0</v>
      </c>
      <c r="J45" s="169">
        <f t="shared" si="5"/>
        <v>17622</v>
      </c>
      <c r="K45" s="1">
        <f t="shared" si="6"/>
        <v>0</v>
      </c>
      <c r="L45" s="1">
        <f t="shared" si="7"/>
        <v>0</v>
      </c>
      <c r="M45" s="1"/>
      <c r="N45" s="1">
        <v>11</v>
      </c>
      <c r="O45" s="1"/>
      <c r="P45" s="168"/>
      <c r="Q45" s="174"/>
      <c r="R45" s="174"/>
      <c r="S45" s="168"/>
      <c r="Z45">
        <v>0</v>
      </c>
    </row>
    <row r="46" spans="1:26" ht="23.25" x14ac:dyDescent="0.25">
      <c r="A46" s="172">
        <v>33</v>
      </c>
      <c r="B46" s="169" t="s">
        <v>122</v>
      </c>
      <c r="C46" s="173" t="s">
        <v>160</v>
      </c>
      <c r="D46" s="169" t="s">
        <v>161</v>
      </c>
      <c r="E46" s="169" t="s">
        <v>104</v>
      </c>
      <c r="F46" s="170">
        <v>615</v>
      </c>
      <c r="G46" s="171"/>
      <c r="H46" s="171"/>
      <c r="I46" s="171">
        <f t="shared" si="4"/>
        <v>0</v>
      </c>
      <c r="J46" s="169">
        <f t="shared" si="5"/>
        <v>7404.6</v>
      </c>
      <c r="K46" s="1">
        <f t="shared" si="6"/>
        <v>0</v>
      </c>
      <c r="L46" s="1">
        <f t="shared" si="7"/>
        <v>0</v>
      </c>
      <c r="M46" s="1"/>
      <c r="N46" s="1">
        <v>12.04</v>
      </c>
      <c r="O46" s="1"/>
      <c r="P46" s="168"/>
      <c r="Q46" s="174"/>
      <c r="R46" s="174"/>
      <c r="S46" s="168"/>
      <c r="Z46">
        <v>0</v>
      </c>
    </row>
    <row r="47" spans="1:26" ht="24.95" customHeight="1" x14ac:dyDescent="0.25">
      <c r="A47" s="172">
        <v>34</v>
      </c>
      <c r="B47" s="169" t="s">
        <v>162</v>
      </c>
      <c r="C47" s="173" t="s">
        <v>163</v>
      </c>
      <c r="D47" s="194" t="s">
        <v>164</v>
      </c>
      <c r="E47" s="169" t="s">
        <v>104</v>
      </c>
      <c r="F47" s="170">
        <v>16.16</v>
      </c>
      <c r="G47" s="171"/>
      <c r="H47" s="171"/>
      <c r="I47" s="171">
        <f t="shared" si="4"/>
        <v>0</v>
      </c>
      <c r="J47" s="169">
        <f t="shared" si="5"/>
        <v>272.13</v>
      </c>
      <c r="K47" s="1">
        <f t="shared" si="6"/>
        <v>0</v>
      </c>
      <c r="L47" s="1"/>
      <c r="M47" s="1">
        <f>ROUND(F47*(G47),2)</f>
        <v>0</v>
      </c>
      <c r="N47" s="1">
        <v>16.84</v>
      </c>
      <c r="O47" s="1"/>
      <c r="P47" s="168">
        <f>ROUND(F47*(R47),3)</f>
        <v>2.9729999999999999</v>
      </c>
      <c r="Q47" s="174"/>
      <c r="R47" s="174">
        <v>0.184</v>
      </c>
      <c r="S47" s="168"/>
      <c r="Z47">
        <v>0</v>
      </c>
    </row>
    <row r="48" spans="1:26" x14ac:dyDescent="0.25">
      <c r="A48" s="157"/>
      <c r="B48" s="157"/>
      <c r="C48" s="157"/>
      <c r="D48" s="157" t="s">
        <v>67</v>
      </c>
      <c r="E48" s="157"/>
      <c r="F48" s="168"/>
      <c r="G48" s="160"/>
      <c r="H48" s="160">
        <f>ROUND((SUM(M31:M47))/1,2)</f>
        <v>0</v>
      </c>
      <c r="I48" s="160">
        <f>ROUND((SUM(I31:I47))/1,2)</f>
        <v>0</v>
      </c>
      <c r="J48" s="157"/>
      <c r="K48" s="157"/>
      <c r="L48" s="157">
        <f>ROUND((SUM(L31:L47))/1,2)</f>
        <v>0</v>
      </c>
      <c r="M48" s="157">
        <f>ROUND((SUM(M31:M47))/1,2)</f>
        <v>0</v>
      </c>
      <c r="N48" s="157"/>
      <c r="O48" s="157"/>
      <c r="P48" s="175">
        <f>ROUND((SUM(P31:P47))/1,2)</f>
        <v>2362.14</v>
      </c>
      <c r="Q48" s="154"/>
      <c r="R48" s="154"/>
      <c r="S48" s="175">
        <f>ROUND((SUM(S31:S47))/1,2)</f>
        <v>0</v>
      </c>
      <c r="T48" s="154"/>
      <c r="U48" s="154"/>
      <c r="V48" s="154"/>
      <c r="W48" s="154"/>
      <c r="X48" s="154"/>
      <c r="Y48" s="154"/>
      <c r="Z48" s="154"/>
    </row>
    <row r="49" spans="1:26" x14ac:dyDescent="0.25">
      <c r="A49" s="1"/>
      <c r="B49" s="1"/>
      <c r="C49" s="1"/>
      <c r="D49" s="1"/>
      <c r="E49" s="1"/>
      <c r="F49" s="164"/>
      <c r="G49" s="150"/>
      <c r="H49" s="150"/>
      <c r="I49" s="150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57"/>
      <c r="B50" s="157"/>
      <c r="C50" s="157"/>
      <c r="D50" s="157" t="s">
        <v>68</v>
      </c>
      <c r="E50" s="157"/>
      <c r="F50" s="168"/>
      <c r="G50" s="158"/>
      <c r="H50" s="158"/>
      <c r="I50" s="158"/>
      <c r="J50" s="157"/>
      <c r="K50" s="157"/>
      <c r="L50" s="157"/>
      <c r="M50" s="157"/>
      <c r="N50" s="157"/>
      <c r="O50" s="157"/>
      <c r="P50" s="157"/>
      <c r="Q50" s="154"/>
      <c r="R50" s="154"/>
      <c r="S50" s="157"/>
      <c r="T50" s="154"/>
      <c r="U50" s="154"/>
      <c r="V50" s="154"/>
      <c r="W50" s="154"/>
      <c r="X50" s="154"/>
      <c r="Y50" s="154"/>
      <c r="Z50" s="154"/>
    </row>
    <row r="51" spans="1:26" ht="24.95" customHeight="1" x14ac:dyDescent="0.25">
      <c r="A51" s="172">
        <v>35</v>
      </c>
      <c r="B51" s="169" t="s">
        <v>153</v>
      </c>
      <c r="C51" s="173" t="s">
        <v>165</v>
      </c>
      <c r="D51" s="169" t="s">
        <v>166</v>
      </c>
      <c r="E51" s="169" t="s">
        <v>167</v>
      </c>
      <c r="F51" s="170">
        <v>79</v>
      </c>
      <c r="G51" s="171"/>
      <c r="H51" s="171"/>
      <c r="I51" s="171">
        <f>ROUND(F51*(G51+H51),2)</f>
        <v>0</v>
      </c>
      <c r="J51" s="169">
        <f>ROUND(F51*(N51),2)</f>
        <v>9875</v>
      </c>
      <c r="K51" s="1">
        <f>ROUND(F51*(O51),2)</f>
        <v>0</v>
      </c>
      <c r="L51" s="1">
        <f>ROUND(F51*(G51),2)</f>
        <v>0</v>
      </c>
      <c r="M51" s="1"/>
      <c r="N51" s="1">
        <v>125</v>
      </c>
      <c r="O51" s="1"/>
      <c r="P51" s="168">
        <f>ROUND(F51*(R51),3)</f>
        <v>26.071999999999999</v>
      </c>
      <c r="Q51" s="174"/>
      <c r="R51" s="174">
        <v>0.33001999999999998</v>
      </c>
      <c r="S51" s="168"/>
      <c r="Z51">
        <v>0</v>
      </c>
    </row>
    <row r="52" spans="1:26" ht="24.95" customHeight="1" x14ac:dyDescent="0.25">
      <c r="A52" s="172">
        <v>36</v>
      </c>
      <c r="B52" s="169" t="s">
        <v>168</v>
      </c>
      <c r="C52" s="173" t="s">
        <v>169</v>
      </c>
      <c r="D52" s="169" t="s">
        <v>170</v>
      </c>
      <c r="E52" s="169" t="s">
        <v>167</v>
      </c>
      <c r="F52" s="170">
        <v>6</v>
      </c>
      <c r="G52" s="171"/>
      <c r="H52" s="171"/>
      <c r="I52" s="171">
        <f>ROUND(F52*(G52+H52),2)</f>
        <v>0</v>
      </c>
      <c r="J52" s="169">
        <f>ROUND(F52*(N52),2)</f>
        <v>2712</v>
      </c>
      <c r="K52" s="1">
        <f>ROUND(F52*(O52),2)</f>
        <v>0</v>
      </c>
      <c r="L52" s="1">
        <f>ROUND(F52*(G52),2)</f>
        <v>0</v>
      </c>
      <c r="M52" s="1"/>
      <c r="N52" s="1">
        <v>452</v>
      </c>
      <c r="O52" s="1"/>
      <c r="P52" s="168">
        <f>ROUND(F52*(R52),3)</f>
        <v>2.0470000000000002</v>
      </c>
      <c r="Q52" s="174"/>
      <c r="R52" s="174">
        <v>0.34110000000000001</v>
      </c>
      <c r="S52" s="168"/>
      <c r="Z52">
        <v>0</v>
      </c>
    </row>
    <row r="53" spans="1:26" ht="24.95" customHeight="1" x14ac:dyDescent="0.25">
      <c r="A53" s="172">
        <v>37</v>
      </c>
      <c r="B53" s="169" t="s">
        <v>171</v>
      </c>
      <c r="C53" s="173" t="s">
        <v>172</v>
      </c>
      <c r="D53" s="169" t="s">
        <v>173</v>
      </c>
      <c r="E53" s="169" t="s">
        <v>167</v>
      </c>
      <c r="F53" s="170">
        <v>6</v>
      </c>
      <c r="G53" s="171"/>
      <c r="H53" s="171"/>
      <c r="I53" s="171">
        <f>ROUND(F53*(G53+H53),2)</f>
        <v>0</v>
      </c>
      <c r="J53" s="169">
        <f>ROUND(F53*(N53),2)</f>
        <v>1410</v>
      </c>
      <c r="K53" s="1">
        <f>ROUND(F53*(O53),2)</f>
        <v>0</v>
      </c>
      <c r="L53" s="1"/>
      <c r="M53" s="1">
        <f>ROUND(F53*(G53),2)</f>
        <v>0</v>
      </c>
      <c r="N53" s="1">
        <v>235</v>
      </c>
      <c r="O53" s="1"/>
      <c r="P53" s="168">
        <f>ROUND(F53*(R53),3)</f>
        <v>0.67200000000000004</v>
      </c>
      <c r="Q53" s="174"/>
      <c r="R53" s="174">
        <v>0.112</v>
      </c>
      <c r="S53" s="168"/>
      <c r="Z53">
        <v>0</v>
      </c>
    </row>
    <row r="54" spans="1:26" x14ac:dyDescent="0.25">
      <c r="A54" s="157"/>
      <c r="B54" s="157"/>
      <c r="C54" s="157"/>
      <c r="D54" s="157" t="s">
        <v>68</v>
      </c>
      <c r="E54" s="157"/>
      <c r="F54" s="168"/>
      <c r="G54" s="160"/>
      <c r="H54" s="160">
        <f>ROUND((SUM(M50:M53))/1,2)</f>
        <v>0</v>
      </c>
      <c r="I54" s="160">
        <f>ROUND((SUM(I50:I53))/1,2)</f>
        <v>0</v>
      </c>
      <c r="J54" s="157"/>
      <c r="K54" s="157"/>
      <c r="L54" s="157">
        <f>ROUND((SUM(L50:L53))/1,2)</f>
        <v>0</v>
      </c>
      <c r="M54" s="157">
        <f>ROUND((SUM(M50:M53))/1,2)</f>
        <v>0</v>
      </c>
      <c r="N54" s="157"/>
      <c r="O54" s="157"/>
      <c r="P54" s="175">
        <f>ROUND((SUM(P50:P53))/1,2)</f>
        <v>28.79</v>
      </c>
      <c r="Q54" s="154"/>
      <c r="R54" s="154"/>
      <c r="S54" s="175">
        <f>ROUND((SUM(S50:S53))/1,2)</f>
        <v>0</v>
      </c>
      <c r="T54" s="154"/>
      <c r="U54" s="154"/>
      <c r="V54" s="154"/>
      <c r="W54" s="154"/>
      <c r="X54" s="154"/>
      <c r="Y54" s="154"/>
      <c r="Z54" s="154"/>
    </row>
    <row r="55" spans="1:26" x14ac:dyDescent="0.25">
      <c r="A55" s="1"/>
      <c r="B55" s="1"/>
      <c r="C55" s="1"/>
      <c r="D55" s="1"/>
      <c r="E55" s="1"/>
      <c r="F55" s="164"/>
      <c r="G55" s="150"/>
      <c r="H55" s="150"/>
      <c r="I55" s="150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7"/>
      <c r="B56" s="157"/>
      <c r="C56" s="157"/>
      <c r="D56" s="157" t="s">
        <v>69</v>
      </c>
      <c r="E56" s="157"/>
      <c r="F56" s="168"/>
      <c r="G56" s="158"/>
      <c r="H56" s="158"/>
      <c r="I56" s="158"/>
      <c r="J56" s="157"/>
      <c r="K56" s="157"/>
      <c r="L56" s="157"/>
      <c r="M56" s="157"/>
      <c r="N56" s="157"/>
      <c r="O56" s="157"/>
      <c r="P56" s="157"/>
      <c r="Q56" s="154"/>
      <c r="R56" s="154"/>
      <c r="S56" s="157"/>
      <c r="T56" s="154"/>
      <c r="U56" s="154"/>
      <c r="V56" s="154"/>
      <c r="W56" s="154"/>
      <c r="X56" s="154"/>
      <c r="Y56" s="154"/>
      <c r="Z56" s="154"/>
    </row>
    <row r="57" spans="1:26" ht="24.95" customHeight="1" x14ac:dyDescent="0.25">
      <c r="A57" s="172">
        <v>38</v>
      </c>
      <c r="B57" s="169" t="s">
        <v>134</v>
      </c>
      <c r="C57" s="173" t="s">
        <v>174</v>
      </c>
      <c r="D57" s="169" t="s">
        <v>175</v>
      </c>
      <c r="E57" s="169" t="s">
        <v>167</v>
      </c>
      <c r="F57" s="170">
        <v>6</v>
      </c>
      <c r="G57" s="171"/>
      <c r="H57" s="171"/>
      <c r="I57" s="171">
        <f t="shared" ref="I57:I80" si="9">ROUND(F57*(G57+H57),2)</f>
        <v>0</v>
      </c>
      <c r="J57" s="169">
        <f t="shared" ref="J57:J80" si="10">ROUND(F57*(N57),2)</f>
        <v>99.24</v>
      </c>
      <c r="K57" s="1">
        <f t="shared" ref="K57:K80" si="11">ROUND(F57*(O57),2)</f>
        <v>0</v>
      </c>
      <c r="L57" s="1">
        <f t="shared" ref="L57:L76" si="12">ROUND(F57*(G57),2)</f>
        <v>0</v>
      </c>
      <c r="M57" s="1"/>
      <c r="N57" s="1">
        <v>16.54</v>
      </c>
      <c r="O57" s="1"/>
      <c r="P57" s="168">
        <f t="shared" ref="P57:P62" si="13">ROUND(F57*(R57),3)</f>
        <v>1.361</v>
      </c>
      <c r="Q57" s="174"/>
      <c r="R57" s="174">
        <v>0.22684000000000001</v>
      </c>
      <c r="S57" s="168"/>
      <c r="Z57">
        <v>0</v>
      </c>
    </row>
    <row r="58" spans="1:26" ht="24.95" customHeight="1" x14ac:dyDescent="0.25">
      <c r="A58" s="172">
        <v>39</v>
      </c>
      <c r="B58" s="169" t="s">
        <v>134</v>
      </c>
      <c r="C58" s="173" t="s">
        <v>176</v>
      </c>
      <c r="D58" s="169" t="s">
        <v>177</v>
      </c>
      <c r="E58" s="169" t="s">
        <v>116</v>
      </c>
      <c r="F58" s="170">
        <v>1100</v>
      </c>
      <c r="G58" s="171"/>
      <c r="H58" s="171"/>
      <c r="I58" s="171">
        <f t="shared" si="9"/>
        <v>0</v>
      </c>
      <c r="J58" s="169">
        <f t="shared" si="10"/>
        <v>891</v>
      </c>
      <c r="K58" s="1">
        <f t="shared" si="11"/>
        <v>0</v>
      </c>
      <c r="L58" s="1">
        <f t="shared" si="12"/>
        <v>0</v>
      </c>
      <c r="M58" s="1"/>
      <c r="N58" s="1">
        <v>0.81</v>
      </c>
      <c r="O58" s="1"/>
      <c r="P58" s="168">
        <f t="shared" si="13"/>
        <v>9.9000000000000005E-2</v>
      </c>
      <c r="Q58" s="174"/>
      <c r="R58" s="174">
        <v>9.0000000000000006E-5</v>
      </c>
      <c r="S58" s="168"/>
      <c r="Z58">
        <v>0</v>
      </c>
    </row>
    <row r="59" spans="1:26" ht="24.95" customHeight="1" x14ac:dyDescent="0.25">
      <c r="A59" s="172">
        <v>40</v>
      </c>
      <c r="B59" s="169" t="s">
        <v>134</v>
      </c>
      <c r="C59" s="173" t="s">
        <v>178</v>
      </c>
      <c r="D59" s="169" t="s">
        <v>179</v>
      </c>
      <c r="E59" s="169" t="s">
        <v>116</v>
      </c>
      <c r="F59" s="170">
        <v>1100</v>
      </c>
      <c r="G59" s="171"/>
      <c r="H59" s="171"/>
      <c r="I59" s="171">
        <f t="shared" si="9"/>
        <v>0</v>
      </c>
      <c r="J59" s="169">
        <f t="shared" si="10"/>
        <v>187</v>
      </c>
      <c r="K59" s="1">
        <f t="shared" si="11"/>
        <v>0</v>
      </c>
      <c r="L59" s="1">
        <f t="shared" si="12"/>
        <v>0</v>
      </c>
      <c r="M59" s="1"/>
      <c r="N59" s="1">
        <v>0.17</v>
      </c>
      <c r="O59" s="1"/>
      <c r="P59" s="168">
        <f t="shared" si="13"/>
        <v>4.3999999999999997E-2</v>
      </c>
      <c r="Q59" s="174"/>
      <c r="R59" s="174">
        <v>4.0000000000000003E-5</v>
      </c>
      <c r="S59" s="168"/>
      <c r="Z59">
        <v>0</v>
      </c>
    </row>
    <row r="60" spans="1:26" ht="24.95" customHeight="1" x14ac:dyDescent="0.25">
      <c r="A60" s="195">
        <v>41</v>
      </c>
      <c r="B60" s="194" t="s">
        <v>134</v>
      </c>
      <c r="C60" s="196" t="s">
        <v>178</v>
      </c>
      <c r="D60" s="194" t="s">
        <v>180</v>
      </c>
      <c r="E60" s="194" t="s">
        <v>104</v>
      </c>
      <c r="F60" s="197">
        <v>3</v>
      </c>
      <c r="G60" s="198"/>
      <c r="H60" s="198"/>
      <c r="I60" s="198">
        <f t="shared" si="9"/>
        <v>0</v>
      </c>
      <c r="J60" s="194">
        <f t="shared" si="10"/>
        <v>3</v>
      </c>
      <c r="K60" s="144">
        <f t="shared" si="11"/>
        <v>0</v>
      </c>
      <c r="L60" s="144">
        <f t="shared" si="12"/>
        <v>0</v>
      </c>
      <c r="M60" s="144"/>
      <c r="N60" s="144">
        <v>1</v>
      </c>
      <c r="O60" s="144"/>
      <c r="P60" s="199">
        <f t="shared" si="13"/>
        <v>0</v>
      </c>
      <c r="Q60" s="174"/>
      <c r="R60" s="174">
        <v>4.0000000000000003E-5</v>
      </c>
      <c r="S60" s="168"/>
      <c r="Z60">
        <v>0</v>
      </c>
    </row>
    <row r="61" spans="1:26" ht="24.95" customHeight="1" x14ac:dyDescent="0.25">
      <c r="A61" s="172">
        <v>42</v>
      </c>
      <c r="B61" s="169" t="s">
        <v>134</v>
      </c>
      <c r="C61" s="173" t="s">
        <v>181</v>
      </c>
      <c r="D61" s="169" t="s">
        <v>182</v>
      </c>
      <c r="E61" s="169" t="s">
        <v>104</v>
      </c>
      <c r="F61" s="170">
        <v>30</v>
      </c>
      <c r="G61" s="171"/>
      <c r="H61" s="171"/>
      <c r="I61" s="171">
        <f t="shared" si="9"/>
        <v>0</v>
      </c>
      <c r="J61" s="169">
        <f t="shared" si="10"/>
        <v>429.9</v>
      </c>
      <c r="K61" s="1">
        <f t="shared" si="11"/>
        <v>0</v>
      </c>
      <c r="L61" s="1">
        <f t="shared" si="12"/>
        <v>0</v>
      </c>
      <c r="M61" s="1"/>
      <c r="N61" s="1">
        <v>14.33</v>
      </c>
      <c r="O61" s="1"/>
      <c r="P61" s="168">
        <f t="shared" si="13"/>
        <v>0.02</v>
      </c>
      <c r="Q61" s="174"/>
      <c r="R61" s="174">
        <v>6.6E-4</v>
      </c>
      <c r="S61" s="168"/>
      <c r="Z61">
        <v>0</v>
      </c>
    </row>
    <row r="62" spans="1:26" ht="24.95" customHeight="1" x14ac:dyDescent="0.25">
      <c r="A62" s="172">
        <v>43</v>
      </c>
      <c r="B62" s="169" t="s">
        <v>134</v>
      </c>
      <c r="C62" s="173" t="s">
        <v>183</v>
      </c>
      <c r="D62" s="169" t="s">
        <v>184</v>
      </c>
      <c r="E62" s="169" t="s">
        <v>104</v>
      </c>
      <c r="F62" s="170">
        <v>30</v>
      </c>
      <c r="G62" s="171"/>
      <c r="H62" s="171"/>
      <c r="I62" s="171">
        <f t="shared" si="9"/>
        <v>0</v>
      </c>
      <c r="J62" s="169">
        <f t="shared" si="10"/>
        <v>17.7</v>
      </c>
      <c r="K62" s="1">
        <f t="shared" si="11"/>
        <v>0</v>
      </c>
      <c r="L62" s="1">
        <f t="shared" si="12"/>
        <v>0</v>
      </c>
      <c r="M62" s="1"/>
      <c r="N62" s="1">
        <v>0.59</v>
      </c>
      <c r="O62" s="1"/>
      <c r="P62" s="168">
        <f t="shared" si="13"/>
        <v>0.01</v>
      </c>
      <c r="Q62" s="174"/>
      <c r="R62" s="174">
        <v>3.2000000000000003E-4</v>
      </c>
      <c r="S62" s="168"/>
      <c r="Z62">
        <v>0</v>
      </c>
    </row>
    <row r="63" spans="1:26" ht="24.95" customHeight="1" x14ac:dyDescent="0.25">
      <c r="A63" s="172">
        <v>44</v>
      </c>
      <c r="B63" s="169" t="s">
        <v>134</v>
      </c>
      <c r="C63" s="173" t="s">
        <v>185</v>
      </c>
      <c r="D63" s="169" t="s">
        <v>186</v>
      </c>
      <c r="E63" s="169" t="s">
        <v>116</v>
      </c>
      <c r="F63" s="170">
        <v>1100</v>
      </c>
      <c r="G63" s="171"/>
      <c r="H63" s="171"/>
      <c r="I63" s="171">
        <f t="shared" si="9"/>
        <v>0</v>
      </c>
      <c r="J63" s="169">
        <f t="shared" si="10"/>
        <v>176</v>
      </c>
      <c r="K63" s="1">
        <f t="shared" si="11"/>
        <v>0</v>
      </c>
      <c r="L63" s="1">
        <f t="shared" si="12"/>
        <v>0</v>
      </c>
      <c r="M63" s="1"/>
      <c r="N63" s="1">
        <v>0.16</v>
      </c>
      <c r="O63" s="1"/>
      <c r="P63" s="168"/>
      <c r="Q63" s="174"/>
      <c r="R63" s="174"/>
      <c r="S63" s="168"/>
      <c r="Z63">
        <v>0</v>
      </c>
    </row>
    <row r="64" spans="1:26" ht="24.95" customHeight="1" x14ac:dyDescent="0.25">
      <c r="A64" s="172">
        <v>45</v>
      </c>
      <c r="B64" s="169" t="s">
        <v>134</v>
      </c>
      <c r="C64" s="173" t="s">
        <v>187</v>
      </c>
      <c r="D64" s="169" t="s">
        <v>188</v>
      </c>
      <c r="E64" s="169" t="s">
        <v>104</v>
      </c>
      <c r="F64" s="170">
        <v>30</v>
      </c>
      <c r="G64" s="171"/>
      <c r="H64" s="171"/>
      <c r="I64" s="171">
        <f t="shared" si="9"/>
        <v>0</v>
      </c>
      <c r="J64" s="169">
        <f t="shared" si="10"/>
        <v>46.5</v>
      </c>
      <c r="K64" s="1">
        <f t="shared" si="11"/>
        <v>0</v>
      </c>
      <c r="L64" s="1">
        <f t="shared" si="12"/>
        <v>0</v>
      </c>
      <c r="M64" s="1"/>
      <c r="N64" s="1">
        <v>1.55</v>
      </c>
      <c r="O64" s="1"/>
      <c r="P64" s="168"/>
      <c r="Q64" s="174"/>
      <c r="R64" s="174"/>
      <c r="S64" s="168"/>
      <c r="Z64">
        <v>0</v>
      </c>
    </row>
    <row r="65" spans="1:26" ht="24.95" customHeight="1" x14ac:dyDescent="0.25">
      <c r="A65" s="172">
        <v>46</v>
      </c>
      <c r="B65" s="169" t="s">
        <v>134</v>
      </c>
      <c r="C65" s="173" t="s">
        <v>189</v>
      </c>
      <c r="D65" s="169" t="s">
        <v>190</v>
      </c>
      <c r="E65" s="169" t="s">
        <v>116</v>
      </c>
      <c r="F65" s="170">
        <v>830</v>
      </c>
      <c r="G65" s="171"/>
      <c r="H65" s="171"/>
      <c r="I65" s="171">
        <f t="shared" si="9"/>
        <v>0</v>
      </c>
      <c r="J65" s="169">
        <f t="shared" si="10"/>
        <v>9960</v>
      </c>
      <c r="K65" s="1">
        <f t="shared" si="11"/>
        <v>0</v>
      </c>
      <c r="L65" s="1">
        <f t="shared" si="12"/>
        <v>0</v>
      </c>
      <c r="M65" s="1"/>
      <c r="N65" s="1">
        <v>12</v>
      </c>
      <c r="O65" s="1"/>
      <c r="P65" s="168">
        <f>ROUND(F65*(R65),3)</f>
        <v>81.307000000000002</v>
      </c>
      <c r="Q65" s="174"/>
      <c r="R65" s="174">
        <v>9.7960000000000005E-2</v>
      </c>
      <c r="S65" s="168"/>
      <c r="Z65">
        <v>0</v>
      </c>
    </row>
    <row r="66" spans="1:26" ht="24.95" customHeight="1" x14ac:dyDescent="0.25">
      <c r="A66" s="172">
        <v>47</v>
      </c>
      <c r="B66" s="169" t="s">
        <v>134</v>
      </c>
      <c r="C66" s="173" t="s">
        <v>191</v>
      </c>
      <c r="D66" s="169" t="s">
        <v>192</v>
      </c>
      <c r="E66" s="169" t="s">
        <v>116</v>
      </c>
      <c r="F66" s="170">
        <v>2184</v>
      </c>
      <c r="G66" s="171"/>
      <c r="H66" s="171"/>
      <c r="I66" s="171">
        <f t="shared" si="9"/>
        <v>0</v>
      </c>
      <c r="J66" s="169">
        <f t="shared" si="10"/>
        <v>30576</v>
      </c>
      <c r="K66" s="1">
        <f t="shared" si="11"/>
        <v>0</v>
      </c>
      <c r="L66" s="1">
        <f t="shared" si="12"/>
        <v>0</v>
      </c>
      <c r="M66" s="1"/>
      <c r="N66" s="1">
        <v>14</v>
      </c>
      <c r="O66" s="1"/>
      <c r="P66" s="168">
        <f>ROUND(F66*(R66),3)</f>
        <v>358.24200000000002</v>
      </c>
      <c r="Q66" s="174"/>
      <c r="R66" s="174">
        <v>0.16403000000000001</v>
      </c>
      <c r="S66" s="168"/>
      <c r="Z66">
        <v>0</v>
      </c>
    </row>
    <row r="67" spans="1:26" ht="24.95" customHeight="1" x14ac:dyDescent="0.25">
      <c r="A67" s="172">
        <v>48</v>
      </c>
      <c r="B67" s="169" t="s">
        <v>134</v>
      </c>
      <c r="C67" s="173" t="s">
        <v>193</v>
      </c>
      <c r="D67" s="169" t="s">
        <v>194</v>
      </c>
      <c r="E67" s="169" t="s">
        <v>87</v>
      </c>
      <c r="F67" s="170">
        <v>120.56</v>
      </c>
      <c r="G67" s="171"/>
      <c r="H67" s="171"/>
      <c r="I67" s="171">
        <f t="shared" si="9"/>
        <v>0</v>
      </c>
      <c r="J67" s="169">
        <f t="shared" si="10"/>
        <v>10247.6</v>
      </c>
      <c r="K67" s="1">
        <f t="shared" si="11"/>
        <v>0</v>
      </c>
      <c r="L67" s="1">
        <f t="shared" si="12"/>
        <v>0</v>
      </c>
      <c r="M67" s="1"/>
      <c r="N67" s="1">
        <v>85</v>
      </c>
      <c r="O67" s="1"/>
      <c r="P67" s="168">
        <f>ROUND(F67*(R67),3)</f>
        <v>265.363</v>
      </c>
      <c r="Q67" s="174"/>
      <c r="R67" s="174">
        <v>2.2010900000000002</v>
      </c>
      <c r="S67" s="168"/>
      <c r="Z67">
        <v>0</v>
      </c>
    </row>
    <row r="68" spans="1:26" ht="24.95" customHeight="1" x14ac:dyDescent="0.25">
      <c r="A68" s="172">
        <v>49</v>
      </c>
      <c r="B68" s="169" t="s">
        <v>105</v>
      </c>
      <c r="C68" s="173" t="s">
        <v>195</v>
      </c>
      <c r="D68" s="169" t="s">
        <v>196</v>
      </c>
      <c r="E68" s="169" t="s">
        <v>116</v>
      </c>
      <c r="F68" s="170">
        <v>3014</v>
      </c>
      <c r="G68" s="171"/>
      <c r="H68" s="171"/>
      <c r="I68" s="171">
        <f t="shared" si="9"/>
        <v>0</v>
      </c>
      <c r="J68" s="169">
        <f t="shared" si="10"/>
        <v>9644.7999999999993</v>
      </c>
      <c r="K68" s="1">
        <f t="shared" si="11"/>
        <v>0</v>
      </c>
      <c r="L68" s="1">
        <f t="shared" si="12"/>
        <v>0</v>
      </c>
      <c r="M68" s="1"/>
      <c r="N68" s="1">
        <v>3.2</v>
      </c>
      <c r="O68" s="1"/>
      <c r="P68" s="168">
        <f>ROUND(F68*(R68),3)</f>
        <v>0.06</v>
      </c>
      <c r="Q68" s="174"/>
      <c r="R68" s="174">
        <v>2.0000000000000002E-5</v>
      </c>
      <c r="S68" s="168"/>
      <c r="Z68">
        <v>0</v>
      </c>
    </row>
    <row r="69" spans="1:26" ht="24.95" customHeight="1" x14ac:dyDescent="0.25">
      <c r="A69" s="172">
        <v>50</v>
      </c>
      <c r="B69" s="169" t="s">
        <v>153</v>
      </c>
      <c r="C69" s="173" t="s">
        <v>197</v>
      </c>
      <c r="D69" s="169" t="s">
        <v>198</v>
      </c>
      <c r="E69" s="169" t="s">
        <v>104</v>
      </c>
      <c r="F69" s="170">
        <v>7085</v>
      </c>
      <c r="G69" s="171"/>
      <c r="H69" s="171"/>
      <c r="I69" s="171">
        <f t="shared" si="9"/>
        <v>0</v>
      </c>
      <c r="J69" s="169">
        <f t="shared" si="10"/>
        <v>2834</v>
      </c>
      <c r="K69" s="1">
        <f t="shared" si="11"/>
        <v>0</v>
      </c>
      <c r="L69" s="1">
        <f t="shared" si="12"/>
        <v>0</v>
      </c>
      <c r="M69" s="1"/>
      <c r="N69" s="1">
        <v>0.4</v>
      </c>
      <c r="O69" s="1"/>
      <c r="P69" s="168"/>
      <c r="Q69" s="174"/>
      <c r="R69" s="174"/>
      <c r="S69" s="168"/>
      <c r="Z69">
        <v>0</v>
      </c>
    </row>
    <row r="70" spans="1:26" ht="24.95" customHeight="1" x14ac:dyDescent="0.25">
      <c r="A70" s="172">
        <v>51</v>
      </c>
      <c r="B70" s="169" t="s">
        <v>122</v>
      </c>
      <c r="C70" s="173" t="s">
        <v>199</v>
      </c>
      <c r="D70" s="169" t="s">
        <v>200</v>
      </c>
      <c r="E70" s="169" t="s">
        <v>201</v>
      </c>
      <c r="F70" s="170">
        <v>1</v>
      </c>
      <c r="G70" s="171"/>
      <c r="H70" s="171"/>
      <c r="I70" s="171">
        <f t="shared" si="9"/>
        <v>0</v>
      </c>
      <c r="J70" s="169">
        <f t="shared" si="10"/>
        <v>1500</v>
      </c>
      <c r="K70" s="1">
        <f t="shared" si="11"/>
        <v>0</v>
      </c>
      <c r="L70" s="1">
        <f t="shared" si="12"/>
        <v>0</v>
      </c>
      <c r="M70" s="1"/>
      <c r="N70" s="1">
        <v>1500</v>
      </c>
      <c r="O70" s="1"/>
      <c r="P70" s="168"/>
      <c r="Q70" s="174"/>
      <c r="R70" s="174"/>
      <c r="S70" s="168"/>
      <c r="Z70">
        <v>0</v>
      </c>
    </row>
    <row r="71" spans="1:26" ht="24.95" customHeight="1" x14ac:dyDescent="0.25">
      <c r="A71" s="172">
        <v>52</v>
      </c>
      <c r="B71" s="169" t="s">
        <v>122</v>
      </c>
      <c r="C71" s="173" t="s">
        <v>202</v>
      </c>
      <c r="D71" s="169" t="s">
        <v>203</v>
      </c>
      <c r="E71" s="169" t="s">
        <v>204</v>
      </c>
      <c r="F71" s="170">
        <v>1</v>
      </c>
      <c r="G71" s="171"/>
      <c r="H71" s="171"/>
      <c r="I71" s="171">
        <f t="shared" si="9"/>
        <v>0</v>
      </c>
      <c r="J71" s="169">
        <f t="shared" si="10"/>
        <v>750</v>
      </c>
      <c r="K71" s="1">
        <f t="shared" si="11"/>
        <v>0</v>
      </c>
      <c r="L71" s="1">
        <f t="shared" si="12"/>
        <v>0</v>
      </c>
      <c r="M71" s="1"/>
      <c r="N71" s="1">
        <v>750</v>
      </c>
      <c r="O71" s="1"/>
      <c r="P71" s="168"/>
      <c r="Q71" s="174"/>
      <c r="R71" s="174"/>
      <c r="S71" s="168"/>
      <c r="Z71">
        <v>0</v>
      </c>
    </row>
    <row r="72" spans="1:26" ht="24.95" customHeight="1" x14ac:dyDescent="0.25">
      <c r="A72" s="172">
        <v>53</v>
      </c>
      <c r="B72" s="169" t="s">
        <v>122</v>
      </c>
      <c r="C72" s="173" t="s">
        <v>205</v>
      </c>
      <c r="D72" s="169" t="s">
        <v>206</v>
      </c>
      <c r="E72" s="169" t="s">
        <v>167</v>
      </c>
      <c r="F72" s="170">
        <v>3</v>
      </c>
      <c r="G72" s="171"/>
      <c r="H72" s="171"/>
      <c r="I72" s="171">
        <f t="shared" si="9"/>
        <v>0</v>
      </c>
      <c r="J72" s="169">
        <f t="shared" si="10"/>
        <v>90.72</v>
      </c>
      <c r="K72" s="1">
        <f t="shared" si="11"/>
        <v>0</v>
      </c>
      <c r="L72" s="1">
        <f t="shared" si="12"/>
        <v>0</v>
      </c>
      <c r="M72" s="1"/>
      <c r="N72" s="1">
        <v>30.24</v>
      </c>
      <c r="O72" s="1"/>
      <c r="P72" s="168"/>
      <c r="Q72" s="174"/>
      <c r="R72" s="174"/>
      <c r="S72" s="168"/>
      <c r="Z72">
        <v>0</v>
      </c>
    </row>
    <row r="73" spans="1:26" ht="24.95" customHeight="1" x14ac:dyDescent="0.25">
      <c r="A73" s="172">
        <v>54</v>
      </c>
      <c r="B73" s="169" t="s">
        <v>122</v>
      </c>
      <c r="C73" s="173" t="s">
        <v>207</v>
      </c>
      <c r="D73" s="169" t="s">
        <v>208</v>
      </c>
      <c r="E73" s="169" t="s">
        <v>167</v>
      </c>
      <c r="F73" s="170">
        <v>3</v>
      </c>
      <c r="G73" s="171"/>
      <c r="H73" s="171"/>
      <c r="I73" s="171">
        <f t="shared" si="9"/>
        <v>0</v>
      </c>
      <c r="J73" s="169">
        <f t="shared" si="10"/>
        <v>75.63</v>
      </c>
      <c r="K73" s="1">
        <f t="shared" si="11"/>
        <v>0</v>
      </c>
      <c r="L73" s="1">
        <f t="shared" si="12"/>
        <v>0</v>
      </c>
      <c r="M73" s="1"/>
      <c r="N73" s="1">
        <v>25.21</v>
      </c>
      <c r="O73" s="1"/>
      <c r="P73" s="168"/>
      <c r="Q73" s="174"/>
      <c r="R73" s="174"/>
      <c r="S73" s="168"/>
      <c r="Z73">
        <v>0</v>
      </c>
    </row>
    <row r="74" spans="1:26" ht="24.95" customHeight="1" x14ac:dyDescent="0.25">
      <c r="A74" s="172">
        <v>55</v>
      </c>
      <c r="B74" s="169" t="s">
        <v>122</v>
      </c>
      <c r="C74" s="173" t="s">
        <v>209</v>
      </c>
      <c r="D74" s="169" t="s">
        <v>210</v>
      </c>
      <c r="E74" s="169" t="s">
        <v>211</v>
      </c>
      <c r="F74" s="170">
        <v>838.3</v>
      </c>
      <c r="G74" s="171"/>
      <c r="H74" s="171"/>
      <c r="I74" s="171">
        <f t="shared" si="9"/>
        <v>0</v>
      </c>
      <c r="J74" s="169">
        <f t="shared" si="10"/>
        <v>2162.81</v>
      </c>
      <c r="K74" s="1">
        <f t="shared" si="11"/>
        <v>0</v>
      </c>
      <c r="L74" s="1">
        <f t="shared" si="12"/>
        <v>0</v>
      </c>
      <c r="M74" s="1"/>
      <c r="N74" s="1">
        <v>2.58</v>
      </c>
      <c r="O74" s="1"/>
      <c r="P74" s="168"/>
      <c r="Q74" s="174"/>
      <c r="R74" s="174"/>
      <c r="S74" s="168"/>
      <c r="Z74">
        <v>0</v>
      </c>
    </row>
    <row r="75" spans="1:26" ht="24.95" customHeight="1" x14ac:dyDescent="0.25">
      <c r="A75" s="195">
        <v>56</v>
      </c>
      <c r="B75" s="194" t="s">
        <v>122</v>
      </c>
      <c r="C75" s="196" t="s">
        <v>212</v>
      </c>
      <c r="D75" s="194" t="s">
        <v>213</v>
      </c>
      <c r="E75" s="194" t="s">
        <v>214</v>
      </c>
      <c r="F75" s="197">
        <v>3</v>
      </c>
      <c r="G75" s="198"/>
      <c r="H75" s="198"/>
      <c r="I75" s="198">
        <f t="shared" si="9"/>
        <v>0</v>
      </c>
      <c r="J75" s="194">
        <f t="shared" si="10"/>
        <v>55.5</v>
      </c>
      <c r="K75" s="144">
        <f t="shared" si="11"/>
        <v>0</v>
      </c>
      <c r="L75" s="144">
        <f t="shared" si="12"/>
        <v>0</v>
      </c>
      <c r="M75" s="144"/>
      <c r="N75" s="144">
        <v>18.5</v>
      </c>
      <c r="O75" s="144"/>
      <c r="P75" s="199"/>
      <c r="Q75" s="174"/>
      <c r="R75" s="174"/>
      <c r="S75" s="168"/>
      <c r="Z75">
        <v>0</v>
      </c>
    </row>
    <row r="76" spans="1:26" ht="24.95" customHeight="1" x14ac:dyDescent="0.25">
      <c r="A76" s="172">
        <v>57</v>
      </c>
      <c r="B76" s="169" t="s">
        <v>122</v>
      </c>
      <c r="C76" s="173" t="s">
        <v>215</v>
      </c>
      <c r="D76" s="169" t="s">
        <v>216</v>
      </c>
      <c r="E76" s="169" t="s">
        <v>204</v>
      </c>
      <c r="F76" s="170">
        <v>1</v>
      </c>
      <c r="G76" s="171"/>
      <c r="H76" s="171"/>
      <c r="I76" s="171">
        <f t="shared" si="9"/>
        <v>0</v>
      </c>
      <c r="J76" s="169">
        <f t="shared" si="10"/>
        <v>500</v>
      </c>
      <c r="K76" s="1">
        <f t="shared" si="11"/>
        <v>0</v>
      </c>
      <c r="L76" s="1">
        <f t="shared" si="12"/>
        <v>0</v>
      </c>
      <c r="M76" s="1"/>
      <c r="N76" s="1">
        <v>500</v>
      </c>
      <c r="O76" s="1"/>
      <c r="P76" s="168"/>
      <c r="Q76" s="174"/>
      <c r="R76" s="174"/>
      <c r="S76" s="168"/>
      <c r="Z76">
        <v>0</v>
      </c>
    </row>
    <row r="77" spans="1:26" ht="24.95" customHeight="1" x14ac:dyDescent="0.25">
      <c r="A77" s="172">
        <v>58</v>
      </c>
      <c r="B77" s="169" t="s">
        <v>217</v>
      </c>
      <c r="C77" s="173" t="s">
        <v>218</v>
      </c>
      <c r="D77" s="169" t="s">
        <v>219</v>
      </c>
      <c r="E77" s="169" t="s">
        <v>167</v>
      </c>
      <c r="F77" s="170">
        <v>6</v>
      </c>
      <c r="G77" s="171"/>
      <c r="H77" s="171"/>
      <c r="I77" s="171">
        <f t="shared" si="9"/>
        <v>0</v>
      </c>
      <c r="J77" s="169">
        <f t="shared" si="10"/>
        <v>99</v>
      </c>
      <c r="K77" s="1">
        <f t="shared" si="11"/>
        <v>0</v>
      </c>
      <c r="L77" s="1"/>
      <c r="M77" s="1">
        <f>ROUND(F77*(G77),2)</f>
        <v>0</v>
      </c>
      <c r="N77" s="1">
        <v>16.5</v>
      </c>
      <c r="O77" s="1"/>
      <c r="P77" s="168">
        <f>ROUND(F77*(R77),3)</f>
        <v>8.0000000000000002E-3</v>
      </c>
      <c r="Q77" s="174"/>
      <c r="R77" s="174">
        <v>1.4E-3</v>
      </c>
      <c r="S77" s="168"/>
      <c r="Z77">
        <v>0</v>
      </c>
    </row>
    <row r="78" spans="1:26" ht="24.95" customHeight="1" x14ac:dyDescent="0.25">
      <c r="A78" s="172">
        <v>59</v>
      </c>
      <c r="B78" s="169" t="s">
        <v>217</v>
      </c>
      <c r="C78" s="173" t="s">
        <v>220</v>
      </c>
      <c r="D78" s="169" t="s">
        <v>221</v>
      </c>
      <c r="E78" s="169" t="s">
        <v>167</v>
      </c>
      <c r="F78" s="170">
        <v>12</v>
      </c>
      <c r="G78" s="171"/>
      <c r="H78" s="171"/>
      <c r="I78" s="171">
        <f t="shared" si="9"/>
        <v>0</v>
      </c>
      <c r="J78" s="169">
        <f t="shared" si="10"/>
        <v>30</v>
      </c>
      <c r="K78" s="1">
        <f t="shared" si="11"/>
        <v>0</v>
      </c>
      <c r="L78" s="1"/>
      <c r="M78" s="1">
        <f>ROUND(F78*(G78),2)</f>
        <v>0</v>
      </c>
      <c r="N78" s="1">
        <v>2.5</v>
      </c>
      <c r="O78" s="1"/>
      <c r="P78" s="168"/>
      <c r="Q78" s="174"/>
      <c r="R78" s="174"/>
      <c r="S78" s="168"/>
      <c r="Z78">
        <v>0</v>
      </c>
    </row>
    <row r="79" spans="1:26" ht="24.95" customHeight="1" x14ac:dyDescent="0.25">
      <c r="A79" s="172">
        <v>60</v>
      </c>
      <c r="B79" s="169" t="s">
        <v>217</v>
      </c>
      <c r="C79" s="173" t="s">
        <v>222</v>
      </c>
      <c r="D79" s="169" t="s">
        <v>223</v>
      </c>
      <c r="E79" s="169" t="s">
        <v>167</v>
      </c>
      <c r="F79" s="170">
        <v>6</v>
      </c>
      <c r="G79" s="171"/>
      <c r="H79" s="171"/>
      <c r="I79" s="171">
        <f t="shared" si="9"/>
        <v>0</v>
      </c>
      <c r="J79" s="169">
        <f t="shared" si="10"/>
        <v>4.2</v>
      </c>
      <c r="K79" s="1">
        <f t="shared" si="11"/>
        <v>0</v>
      </c>
      <c r="L79" s="1"/>
      <c r="M79" s="1">
        <f>ROUND(F79*(G79),2)</f>
        <v>0</v>
      </c>
      <c r="N79" s="1">
        <v>0.7</v>
      </c>
      <c r="O79" s="1"/>
      <c r="P79" s="168"/>
      <c r="Q79" s="174"/>
      <c r="R79" s="174"/>
      <c r="S79" s="168"/>
      <c r="Z79">
        <v>0</v>
      </c>
    </row>
    <row r="80" spans="1:26" ht="24.95" customHeight="1" x14ac:dyDescent="0.25">
      <c r="A80" s="172">
        <v>61</v>
      </c>
      <c r="B80" s="169" t="s">
        <v>162</v>
      </c>
      <c r="C80" s="173" t="s">
        <v>224</v>
      </c>
      <c r="D80" s="169" t="s">
        <v>225</v>
      </c>
      <c r="E80" s="169" t="s">
        <v>167</v>
      </c>
      <c r="F80" s="170">
        <v>2205.84</v>
      </c>
      <c r="G80" s="171"/>
      <c r="H80" s="171"/>
      <c r="I80" s="171">
        <f t="shared" si="9"/>
        <v>0</v>
      </c>
      <c r="J80" s="169">
        <f t="shared" si="10"/>
        <v>9926.2800000000007</v>
      </c>
      <c r="K80" s="1">
        <f t="shared" si="11"/>
        <v>0</v>
      </c>
      <c r="L80" s="1"/>
      <c r="M80" s="1">
        <f>ROUND(F80*(G80),2)</f>
        <v>0</v>
      </c>
      <c r="N80" s="1">
        <v>4.5</v>
      </c>
      <c r="O80" s="1"/>
      <c r="P80" s="168">
        <f>ROUND(F80*(R80),3)</f>
        <v>48.527999999999999</v>
      </c>
      <c r="Q80" s="174"/>
      <c r="R80" s="174">
        <v>2.1999999999999999E-2</v>
      </c>
      <c r="S80" s="168"/>
      <c r="Z80">
        <v>0</v>
      </c>
    </row>
    <row r="81" spans="1:26" x14ac:dyDescent="0.25">
      <c r="A81" s="157"/>
      <c r="B81" s="157"/>
      <c r="C81" s="157"/>
      <c r="D81" s="157" t="s">
        <v>69</v>
      </c>
      <c r="E81" s="157"/>
      <c r="F81" s="168"/>
      <c r="G81" s="160"/>
      <c r="H81" s="160">
        <f>ROUND((SUM(M56:M80))/1,2)</f>
        <v>0</v>
      </c>
      <c r="I81" s="160">
        <f>ROUND((SUM(I56:I80))/1,2)</f>
        <v>0</v>
      </c>
      <c r="J81" s="157"/>
      <c r="K81" s="157"/>
      <c r="L81" s="157">
        <f>ROUND((SUM(L56:L80))/1,2)</f>
        <v>0</v>
      </c>
      <c r="M81" s="157">
        <f>ROUND((SUM(M56:M80))/1,2)</f>
        <v>0</v>
      </c>
      <c r="N81" s="157"/>
      <c r="O81" s="157"/>
      <c r="P81" s="175">
        <f>ROUND((SUM(P56:P80))/1,2)</f>
        <v>755.04</v>
      </c>
      <c r="Q81" s="154"/>
      <c r="R81" s="154"/>
      <c r="S81" s="175">
        <f>ROUND((SUM(S56:S80))/1,2)</f>
        <v>0</v>
      </c>
      <c r="T81" s="154"/>
      <c r="U81" s="154"/>
      <c r="V81" s="154"/>
      <c r="W81" s="154"/>
      <c r="X81" s="154"/>
      <c r="Y81" s="154"/>
      <c r="Z81" s="154"/>
    </row>
    <row r="82" spans="1:26" x14ac:dyDescent="0.25">
      <c r="A82" s="1"/>
      <c r="B82" s="1"/>
      <c r="C82" s="1"/>
      <c r="D82" s="1"/>
      <c r="E82" s="1"/>
      <c r="F82" s="164"/>
      <c r="G82" s="150"/>
      <c r="H82" s="150"/>
      <c r="I82" s="150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57"/>
      <c r="B83" s="157"/>
      <c r="C83" s="157"/>
      <c r="D83" s="157" t="s">
        <v>70</v>
      </c>
      <c r="E83" s="157"/>
      <c r="F83" s="168"/>
      <c r="G83" s="158"/>
      <c r="H83" s="158"/>
      <c r="I83" s="158"/>
      <c r="J83" s="157"/>
      <c r="K83" s="157"/>
      <c r="L83" s="157"/>
      <c r="M83" s="157"/>
      <c r="N83" s="157"/>
      <c r="O83" s="157"/>
      <c r="P83" s="157"/>
      <c r="Q83" s="154"/>
      <c r="R83" s="154"/>
      <c r="S83" s="157"/>
      <c r="T83" s="154"/>
      <c r="U83" s="154"/>
      <c r="V83" s="154"/>
      <c r="W83" s="154"/>
      <c r="X83" s="154"/>
      <c r="Y83" s="154"/>
      <c r="Z83" s="154"/>
    </row>
    <row r="84" spans="1:26" ht="24.95" customHeight="1" x14ac:dyDescent="0.25">
      <c r="A84" s="172">
        <v>62</v>
      </c>
      <c r="B84" s="169" t="s">
        <v>134</v>
      </c>
      <c r="C84" s="173" t="s">
        <v>226</v>
      </c>
      <c r="D84" s="169" t="s">
        <v>227</v>
      </c>
      <c r="E84" s="169" t="s">
        <v>101</v>
      </c>
      <c r="F84" s="170">
        <v>3781.7020000000002</v>
      </c>
      <c r="G84" s="171"/>
      <c r="H84" s="171"/>
      <c r="I84" s="171">
        <f>ROUND(F84*(G84+H84),2)</f>
        <v>0</v>
      </c>
      <c r="J84" s="169">
        <f>ROUND(F84*(N84),2)</f>
        <v>8092.84</v>
      </c>
      <c r="K84" s="1">
        <f>ROUND(F84*(O84),2)</f>
        <v>0</v>
      </c>
      <c r="L84" s="1">
        <f>ROUND(F84*(G84),2)</f>
        <v>0</v>
      </c>
      <c r="M84" s="1"/>
      <c r="N84" s="1">
        <v>2.14</v>
      </c>
      <c r="O84" s="1"/>
      <c r="P84" s="168"/>
      <c r="Q84" s="174"/>
      <c r="R84" s="174"/>
      <c r="S84" s="168"/>
      <c r="Z84">
        <v>0</v>
      </c>
    </row>
    <row r="85" spans="1:26" x14ac:dyDescent="0.25">
      <c r="A85" s="157"/>
      <c r="B85" s="157"/>
      <c r="C85" s="157"/>
      <c r="D85" s="157" t="s">
        <v>70</v>
      </c>
      <c r="E85" s="157"/>
      <c r="F85" s="168"/>
      <c r="G85" s="160"/>
      <c r="H85" s="160">
        <f>ROUND((SUM(M83:M84))/1,2)</f>
        <v>0</v>
      </c>
      <c r="I85" s="160">
        <f>ROUND((SUM(I83:I84))/1,2)</f>
        <v>0</v>
      </c>
      <c r="J85" s="157"/>
      <c r="K85" s="157"/>
      <c r="L85" s="157">
        <f>ROUND((SUM(L83:L84))/1,2)</f>
        <v>0</v>
      </c>
      <c r="M85" s="157">
        <f>ROUND((SUM(M83:M84))/1,2)</f>
        <v>0</v>
      </c>
      <c r="N85" s="157"/>
      <c r="O85" s="157"/>
      <c r="P85" s="175">
        <f>ROUND((SUM(P83:P84))/1,2)</f>
        <v>0</v>
      </c>
      <c r="Q85" s="154"/>
      <c r="R85" s="154"/>
      <c r="S85" s="175">
        <f>ROUND((SUM(S83:S84))/1,2)</f>
        <v>0</v>
      </c>
      <c r="T85" s="154"/>
      <c r="U85" s="154"/>
      <c r="V85" s="154"/>
      <c r="W85" s="154"/>
      <c r="X85" s="154"/>
      <c r="Y85" s="154"/>
      <c r="Z85" s="154"/>
    </row>
    <row r="86" spans="1:26" x14ac:dyDescent="0.25">
      <c r="A86" s="1"/>
      <c r="B86" s="1"/>
      <c r="C86" s="1"/>
      <c r="D86" s="1"/>
      <c r="E86" s="1"/>
      <c r="F86" s="164"/>
      <c r="G86" s="150"/>
      <c r="H86" s="150"/>
      <c r="I86" s="150"/>
      <c r="J86" s="1"/>
      <c r="K86" s="1"/>
      <c r="L86" s="1"/>
      <c r="M86" s="1"/>
      <c r="N86" s="1"/>
      <c r="O86" s="1"/>
      <c r="P86" s="1"/>
      <c r="S86" s="1"/>
    </row>
    <row r="87" spans="1:26" x14ac:dyDescent="0.25">
      <c r="A87" s="157"/>
      <c r="B87" s="157"/>
      <c r="C87" s="157"/>
      <c r="D87" s="2" t="s">
        <v>65</v>
      </c>
      <c r="E87" s="157"/>
      <c r="F87" s="168"/>
      <c r="G87" s="160"/>
      <c r="H87" s="160">
        <f>ROUND((SUM(M9:M86))/2,2)</f>
        <v>0</v>
      </c>
      <c r="I87" s="160">
        <f>ROUND((SUM(I9:I86))/2,2)</f>
        <v>0</v>
      </c>
      <c r="J87" s="158"/>
      <c r="K87" s="157"/>
      <c r="L87" s="158">
        <f>ROUND((SUM(L9:L86))/2,2)</f>
        <v>0</v>
      </c>
      <c r="M87" s="158">
        <f>ROUND((SUM(M9:M86))/2,2)</f>
        <v>0</v>
      </c>
      <c r="N87" s="157"/>
      <c r="O87" s="157"/>
      <c r="P87" s="175">
        <f>ROUND((SUM(P9:P86))/2,2)</f>
        <v>3283.18</v>
      </c>
      <c r="S87" s="175">
        <f>ROUND((SUM(S9:S86))/2,2)</f>
        <v>0</v>
      </c>
    </row>
    <row r="88" spans="1:26" x14ac:dyDescent="0.25">
      <c r="A88" s="1"/>
      <c r="B88" s="1"/>
      <c r="C88" s="1"/>
      <c r="D88" s="1"/>
      <c r="E88" s="1"/>
      <c r="F88" s="164"/>
      <c r="G88" s="150"/>
      <c r="H88" s="150"/>
      <c r="I88" s="150"/>
      <c r="J88" s="1"/>
      <c r="K88" s="1"/>
      <c r="L88" s="1"/>
      <c r="M88" s="1"/>
      <c r="N88" s="1"/>
      <c r="O88" s="1"/>
      <c r="P88" s="1"/>
      <c r="S88" s="1"/>
    </row>
    <row r="89" spans="1:26" x14ac:dyDescent="0.25">
      <c r="A89" s="157"/>
      <c r="B89" s="157"/>
      <c r="C89" s="157"/>
      <c r="D89" s="2" t="s">
        <v>71</v>
      </c>
      <c r="E89" s="157"/>
      <c r="F89" s="168"/>
      <c r="G89" s="158"/>
      <c r="H89" s="158"/>
      <c r="I89" s="158"/>
      <c r="J89" s="157"/>
      <c r="K89" s="157"/>
      <c r="L89" s="157"/>
      <c r="M89" s="157"/>
      <c r="N89" s="157"/>
      <c r="O89" s="157"/>
      <c r="P89" s="157"/>
      <c r="Q89" s="154"/>
      <c r="R89" s="154"/>
      <c r="S89" s="157"/>
      <c r="T89" s="154"/>
      <c r="U89" s="154"/>
      <c r="V89" s="154"/>
      <c r="W89" s="154"/>
      <c r="X89" s="154"/>
      <c r="Y89" s="154"/>
      <c r="Z89" s="154"/>
    </row>
    <row r="90" spans="1:26" x14ac:dyDescent="0.25">
      <c r="A90" s="157"/>
      <c r="B90" s="157"/>
      <c r="C90" s="157"/>
      <c r="D90" s="157" t="s">
        <v>72</v>
      </c>
      <c r="E90" s="157"/>
      <c r="F90" s="168"/>
      <c r="G90" s="158"/>
      <c r="H90" s="158"/>
      <c r="I90" s="158"/>
      <c r="J90" s="157"/>
      <c r="K90" s="157"/>
      <c r="L90" s="157"/>
      <c r="M90" s="157"/>
      <c r="N90" s="157"/>
      <c r="O90" s="157"/>
      <c r="P90" s="157"/>
      <c r="Q90" s="154"/>
      <c r="R90" s="154"/>
      <c r="S90" s="157"/>
      <c r="T90" s="154"/>
      <c r="U90" s="154"/>
      <c r="V90" s="154"/>
      <c r="W90" s="154"/>
      <c r="X90" s="154"/>
      <c r="Y90" s="154"/>
      <c r="Z90" s="154"/>
    </row>
    <row r="91" spans="1:26" ht="24.95" customHeight="1" x14ac:dyDescent="0.25">
      <c r="A91" s="172">
        <v>63</v>
      </c>
      <c r="B91" s="169" t="s">
        <v>228</v>
      </c>
      <c r="C91" s="173" t="s">
        <v>229</v>
      </c>
      <c r="D91" s="169" t="s">
        <v>230</v>
      </c>
      <c r="E91" s="169" t="s">
        <v>116</v>
      </c>
      <c r="F91" s="170">
        <v>1100</v>
      </c>
      <c r="G91" s="171"/>
      <c r="H91" s="171"/>
      <c r="I91" s="171">
        <f>ROUND(F91*(G91+H91),2)</f>
        <v>0</v>
      </c>
      <c r="J91" s="169">
        <f>ROUND(F91*(N91),2)</f>
        <v>6391</v>
      </c>
      <c r="K91" s="1">
        <f>ROUND(F91*(O91),2)</f>
        <v>0</v>
      </c>
      <c r="L91" s="1">
        <f>ROUND(F91*(G91),2)</f>
        <v>0</v>
      </c>
      <c r="M91" s="1"/>
      <c r="N91" s="1">
        <v>5.8100000000000005</v>
      </c>
      <c r="O91" s="1"/>
      <c r="P91" s="168"/>
      <c r="Q91" s="174"/>
      <c r="R91" s="174"/>
      <c r="S91" s="168"/>
      <c r="Z91">
        <v>0</v>
      </c>
    </row>
    <row r="92" spans="1:26" x14ac:dyDescent="0.25">
      <c r="A92" s="157"/>
      <c r="B92" s="157"/>
      <c r="C92" s="157"/>
      <c r="D92" s="157" t="s">
        <v>72</v>
      </c>
      <c r="E92" s="157"/>
      <c r="F92" s="168"/>
      <c r="G92" s="160"/>
      <c r="H92" s="160"/>
      <c r="I92" s="160">
        <f>ROUND((SUM(I90:I91))/1,2)</f>
        <v>0</v>
      </c>
      <c r="J92" s="157"/>
      <c r="K92" s="157"/>
      <c r="L92" s="157">
        <f>ROUND((SUM(L90:L91))/1,2)</f>
        <v>0</v>
      </c>
      <c r="M92" s="157">
        <f>ROUND((SUM(M90:M91))/1,2)</f>
        <v>0</v>
      </c>
      <c r="N92" s="157"/>
      <c r="O92" s="157"/>
      <c r="P92" s="175">
        <f>ROUND((SUM(P90:P91))/1,2)</f>
        <v>0</v>
      </c>
      <c r="S92" s="168">
        <f>ROUND((SUM(S90:S91))/1,2)</f>
        <v>0</v>
      </c>
    </row>
    <row r="93" spans="1:26" x14ac:dyDescent="0.25">
      <c r="A93" s="1"/>
      <c r="B93" s="1"/>
      <c r="C93" s="1"/>
      <c r="D93" s="1"/>
      <c r="E93" s="1"/>
      <c r="F93" s="164"/>
      <c r="G93" s="150"/>
      <c r="H93" s="150"/>
      <c r="I93" s="150"/>
      <c r="J93" s="1"/>
      <c r="K93" s="1"/>
      <c r="L93" s="1"/>
      <c r="M93" s="1"/>
      <c r="N93" s="1"/>
      <c r="O93" s="1"/>
      <c r="P93" s="1"/>
      <c r="S93" s="1"/>
    </row>
    <row r="94" spans="1:26" x14ac:dyDescent="0.25">
      <c r="A94" s="157"/>
      <c r="B94" s="157"/>
      <c r="C94" s="157"/>
      <c r="D94" s="2" t="s">
        <v>71</v>
      </c>
      <c r="E94" s="157"/>
      <c r="F94" s="168"/>
      <c r="G94" s="160"/>
      <c r="H94" s="160">
        <f>ROUND((SUM(M89:M93))/2,2)</f>
        <v>0</v>
      </c>
      <c r="I94" s="160">
        <f>ROUND((SUM(I89:I93))/2,2)</f>
        <v>0</v>
      </c>
      <c r="J94" s="157"/>
      <c r="K94" s="157"/>
      <c r="L94" s="157">
        <f>ROUND((SUM(L89:L93))/2,2)</f>
        <v>0</v>
      </c>
      <c r="M94" s="157">
        <f>ROUND((SUM(M89:M93))/2,2)</f>
        <v>0</v>
      </c>
      <c r="N94" s="157"/>
      <c r="O94" s="157"/>
      <c r="P94" s="175">
        <f>ROUND((SUM(P89:P93))/2,2)</f>
        <v>0</v>
      </c>
      <c r="S94" s="175">
        <f>ROUND((SUM(S89:S93))/2,2)</f>
        <v>0</v>
      </c>
    </row>
    <row r="95" spans="1:26" x14ac:dyDescent="0.25">
      <c r="A95" s="176"/>
      <c r="B95" s="176"/>
      <c r="C95" s="176"/>
      <c r="D95" s="176" t="s">
        <v>73</v>
      </c>
      <c r="E95" s="176"/>
      <c r="F95" s="177"/>
      <c r="G95" s="178"/>
      <c r="H95" s="178">
        <f>ROUND((SUM(M9:M94))/3,2)</f>
        <v>0</v>
      </c>
      <c r="I95" s="178">
        <f>ROUND((SUM(I9:I94))/3,2)</f>
        <v>0</v>
      </c>
      <c r="J95" s="176"/>
      <c r="K95" s="176">
        <f>ROUND((SUM(K9:K94))/3,2)</f>
        <v>0</v>
      </c>
      <c r="L95" s="176">
        <f>ROUND((SUM(L9:L94))/3,2)</f>
        <v>0</v>
      </c>
      <c r="M95" s="176">
        <f>ROUND((SUM(M9:M94))/3,2)</f>
        <v>0</v>
      </c>
      <c r="N95" s="176"/>
      <c r="O95" s="176"/>
      <c r="P95" s="193">
        <f>ROUND((SUM(P9:P94))/3,2)</f>
        <v>3283.18</v>
      </c>
      <c r="S95" s="177">
        <f>ROUND((SUM(S9:S94))/3,2)</f>
        <v>0</v>
      </c>
      <c r="Z95">
        <f>(SUM(Z9:Z94))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Stavebné úpravy a udržiavacie práce MK na Veternej ulici v obci Seč. Polianka (vysvetlenie SP č. 4) / SO 01 Miestná komunikácia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231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13639'!B16</f>
        <v>0</v>
      </c>
      <c r="E16" s="97">
        <f>'Rekap 13639'!C16</f>
        <v>0</v>
      </c>
      <c r="F16" s="106">
        <f>'Rekap 13639'!D16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/>
      <c r="E17" s="76"/>
      <c r="F17" s="81"/>
      <c r="G17" s="61">
        <v>7</v>
      </c>
      <c r="H17" s="116" t="s">
        <v>35</v>
      </c>
      <c r="I17" s="129"/>
      <c r="J17" s="127">
        <f>'SO 13639'!Z79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>
        <f>'Rekap 13639'!B20</f>
        <v>0</v>
      </c>
      <c r="E18" s="77">
        <f>'Rekap 13639'!C20</f>
        <v>0</v>
      </c>
      <c r="F18" s="82">
        <f>'Rekap 13639'!D20</f>
        <v>0</v>
      </c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13639'!K9:'SO 13639'!K78)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13639'!K9:'SO 13639'!K78)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6" t="s">
        <v>22</v>
      </c>
      <c r="B1" s="145"/>
      <c r="C1" s="145"/>
      <c r="D1" s="146" t="s">
        <v>19</v>
      </c>
      <c r="E1" s="145"/>
      <c r="F1" s="145"/>
      <c r="W1">
        <v>30.126000000000001</v>
      </c>
    </row>
    <row r="2" spans="1:26" x14ac:dyDescent="0.25">
      <c r="A2" s="146" t="s">
        <v>26</v>
      </c>
      <c r="B2" s="145"/>
      <c r="C2" s="145"/>
      <c r="D2" s="146" t="s">
        <v>17</v>
      </c>
      <c r="E2" s="145"/>
      <c r="F2" s="145"/>
    </row>
    <row r="3" spans="1:26" x14ac:dyDescent="0.25">
      <c r="A3" s="146" t="s">
        <v>25</v>
      </c>
      <c r="B3" s="145"/>
      <c r="C3" s="145"/>
      <c r="D3" s="146" t="s">
        <v>63</v>
      </c>
      <c r="E3" s="145"/>
      <c r="F3" s="145"/>
    </row>
    <row r="4" spans="1:26" x14ac:dyDescent="0.25">
      <c r="A4" s="146" t="s">
        <v>1</v>
      </c>
      <c r="B4" s="145"/>
      <c r="C4" s="145"/>
      <c r="D4" s="145"/>
      <c r="E4" s="145"/>
      <c r="F4" s="145"/>
    </row>
    <row r="5" spans="1:26" x14ac:dyDescent="0.25">
      <c r="A5" s="146" t="s">
        <v>231</v>
      </c>
      <c r="B5" s="145"/>
      <c r="C5" s="145"/>
      <c r="D5" s="145"/>
      <c r="E5" s="145"/>
      <c r="F5" s="145"/>
    </row>
    <row r="6" spans="1:26" x14ac:dyDescent="0.25">
      <c r="A6" s="145"/>
      <c r="B6" s="145"/>
      <c r="C6" s="145"/>
      <c r="D6" s="145"/>
      <c r="E6" s="145"/>
      <c r="F6" s="145"/>
    </row>
    <row r="7" spans="1:26" x14ac:dyDescent="0.25">
      <c r="A7" s="145"/>
      <c r="B7" s="145"/>
      <c r="C7" s="145"/>
      <c r="D7" s="145"/>
      <c r="E7" s="145"/>
      <c r="F7" s="145"/>
    </row>
    <row r="8" spans="1:26" x14ac:dyDescent="0.25">
      <c r="A8" s="147" t="s">
        <v>64</v>
      </c>
      <c r="B8" s="145"/>
      <c r="C8" s="145"/>
      <c r="D8" s="145"/>
      <c r="E8" s="145"/>
      <c r="F8" s="145"/>
    </row>
    <row r="9" spans="1:26" x14ac:dyDescent="0.25">
      <c r="A9" s="148" t="s">
        <v>60</v>
      </c>
      <c r="B9" s="148" t="s">
        <v>54</v>
      </c>
      <c r="C9" s="148" t="s">
        <v>55</v>
      </c>
      <c r="D9" s="148" t="s">
        <v>31</v>
      </c>
      <c r="E9" s="148" t="s">
        <v>61</v>
      </c>
      <c r="F9" s="148" t="s">
        <v>62</v>
      </c>
    </row>
    <row r="10" spans="1:26" x14ac:dyDescent="0.25">
      <c r="A10" s="155" t="s">
        <v>65</v>
      </c>
      <c r="B10" s="156"/>
      <c r="C10" s="152"/>
      <c r="D10" s="152"/>
      <c r="E10" s="153"/>
      <c r="F10" s="153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</row>
    <row r="11" spans="1:26" x14ac:dyDescent="0.25">
      <c r="A11" s="157" t="s">
        <v>66</v>
      </c>
      <c r="B11" s="158">
        <f>'SO 13639'!L26</f>
        <v>0</v>
      </c>
      <c r="C11" s="158">
        <f>'SO 13639'!M26</f>
        <v>0</v>
      </c>
      <c r="D11" s="158">
        <f>'SO 13639'!I26</f>
        <v>0</v>
      </c>
      <c r="E11" s="159">
        <f>'SO 13639'!P26</f>
        <v>7.73</v>
      </c>
      <c r="F11" s="159">
        <f>'SO 13639'!S26</f>
        <v>0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</row>
    <row r="12" spans="1:26" x14ac:dyDescent="0.25">
      <c r="A12" s="157" t="s">
        <v>67</v>
      </c>
      <c r="B12" s="158">
        <f>'SO 13639'!L40</f>
        <v>0</v>
      </c>
      <c r="C12" s="158">
        <f>'SO 13639'!M40</f>
        <v>0</v>
      </c>
      <c r="D12" s="158">
        <f>'SO 13639'!I40</f>
        <v>0</v>
      </c>
      <c r="E12" s="159">
        <f>'SO 13639'!P40</f>
        <v>260.98</v>
      </c>
      <c r="F12" s="159">
        <f>'SO 13639'!S40</f>
        <v>0</v>
      </c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x14ac:dyDescent="0.25">
      <c r="A13" s="157" t="s">
        <v>68</v>
      </c>
      <c r="B13" s="158">
        <f>'SO 13639'!L45</f>
        <v>0</v>
      </c>
      <c r="C13" s="158">
        <f>'SO 13639'!M45</f>
        <v>0</v>
      </c>
      <c r="D13" s="158">
        <f>'SO 13639'!I45</f>
        <v>0</v>
      </c>
      <c r="E13" s="159">
        <f>'SO 13639'!P45</f>
        <v>0.99</v>
      </c>
      <c r="F13" s="159">
        <f>'SO 13639'!S45</f>
        <v>0</v>
      </c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x14ac:dyDescent="0.25">
      <c r="A14" s="157" t="s">
        <v>69</v>
      </c>
      <c r="B14" s="158">
        <f>'SO 13639'!L65</f>
        <v>0</v>
      </c>
      <c r="C14" s="158">
        <f>'SO 13639'!M65</f>
        <v>0</v>
      </c>
      <c r="D14" s="158">
        <f>'SO 13639'!I65</f>
        <v>0</v>
      </c>
      <c r="E14" s="159">
        <f>'SO 13639'!P65</f>
        <v>54.83</v>
      </c>
      <c r="F14" s="159">
        <f>'SO 13639'!S65</f>
        <v>0</v>
      </c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x14ac:dyDescent="0.25">
      <c r="A15" s="157" t="s">
        <v>70</v>
      </c>
      <c r="B15" s="158">
        <f>'SO 13639'!L69</f>
        <v>0</v>
      </c>
      <c r="C15" s="158">
        <f>'SO 13639'!M69</f>
        <v>0</v>
      </c>
      <c r="D15" s="158">
        <f>'SO 13639'!I69</f>
        <v>0</v>
      </c>
      <c r="E15" s="159">
        <f>'SO 13639'!P69</f>
        <v>0</v>
      </c>
      <c r="F15" s="159">
        <f>'SO 13639'!S69</f>
        <v>0</v>
      </c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x14ac:dyDescent="0.25">
      <c r="A16" s="2" t="s">
        <v>65</v>
      </c>
      <c r="B16" s="160">
        <f>'SO 13639'!L71</f>
        <v>0</v>
      </c>
      <c r="C16" s="160">
        <f>'SO 13639'!M71</f>
        <v>0</v>
      </c>
      <c r="D16" s="160">
        <f>'SO 13639'!I71</f>
        <v>0</v>
      </c>
      <c r="E16" s="161">
        <f>'SO 13639'!P71</f>
        <v>324.52999999999997</v>
      </c>
      <c r="F16" s="161">
        <f>'SO 13639'!S71</f>
        <v>0</v>
      </c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x14ac:dyDescent="0.25">
      <c r="A17" s="1"/>
      <c r="B17" s="150"/>
      <c r="C17" s="150"/>
      <c r="D17" s="150"/>
      <c r="E17" s="149"/>
      <c r="F17" s="149"/>
    </row>
    <row r="18" spans="1:26" x14ac:dyDescent="0.25">
      <c r="A18" s="2" t="s">
        <v>232</v>
      </c>
      <c r="B18" s="160"/>
      <c r="C18" s="158"/>
      <c r="D18" s="158"/>
      <c r="E18" s="159"/>
      <c r="F18" s="159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x14ac:dyDescent="0.25">
      <c r="A19" s="157" t="s">
        <v>233</v>
      </c>
      <c r="B19" s="158">
        <f>'SO 13639'!L76</f>
        <v>0</v>
      </c>
      <c r="C19" s="158">
        <f>'SO 13639'!M76</f>
        <v>0</v>
      </c>
      <c r="D19" s="158">
        <f>'SO 13639'!I76</f>
        <v>0</v>
      </c>
      <c r="E19" s="159">
        <f>'SO 13639'!P76</f>
        <v>0</v>
      </c>
      <c r="F19" s="159">
        <f>'SO 13639'!S76</f>
        <v>0</v>
      </c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x14ac:dyDescent="0.25">
      <c r="A20" s="2" t="s">
        <v>232</v>
      </c>
      <c r="B20" s="160">
        <f>'SO 13639'!L78</f>
        <v>0</v>
      </c>
      <c r="C20" s="160">
        <f>'SO 13639'!M78</f>
        <v>0</v>
      </c>
      <c r="D20" s="160">
        <f>'SO 13639'!I78</f>
        <v>0</v>
      </c>
      <c r="E20" s="161">
        <f>'SO 13639'!P78</f>
        <v>0</v>
      </c>
      <c r="F20" s="161">
        <f>'SO 13639'!S78</f>
        <v>0</v>
      </c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x14ac:dyDescent="0.25">
      <c r="A21" s="1"/>
      <c r="B21" s="150"/>
      <c r="C21" s="150"/>
      <c r="D21" s="150"/>
      <c r="E21" s="149"/>
      <c r="F21" s="149"/>
    </row>
    <row r="22" spans="1:26" x14ac:dyDescent="0.25">
      <c r="A22" s="2" t="s">
        <v>73</v>
      </c>
      <c r="B22" s="160">
        <f>'SO 13639'!L79</f>
        <v>0</v>
      </c>
      <c r="C22" s="160">
        <f>'SO 13639'!M79</f>
        <v>0</v>
      </c>
      <c r="D22" s="160">
        <f>'SO 13639'!I79</f>
        <v>0</v>
      </c>
      <c r="E22" s="161">
        <f>'SO 13639'!P79</f>
        <v>324.52999999999997</v>
      </c>
      <c r="F22" s="161">
        <f>'SO 13639'!S79</f>
        <v>0</v>
      </c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x14ac:dyDescent="0.25">
      <c r="A23" s="1"/>
      <c r="B23" s="150"/>
      <c r="C23" s="150"/>
      <c r="D23" s="150"/>
      <c r="E23" s="149"/>
      <c r="F23" s="149"/>
    </row>
    <row r="24" spans="1:26" x14ac:dyDescent="0.25">
      <c r="A24" s="1"/>
      <c r="B24" s="150"/>
      <c r="C24" s="150"/>
      <c r="D24" s="150"/>
      <c r="E24" s="149"/>
      <c r="F24" s="149"/>
    </row>
    <row r="25" spans="1:26" x14ac:dyDescent="0.25">
      <c r="A25" s="1"/>
      <c r="B25" s="150"/>
      <c r="C25" s="150"/>
      <c r="D25" s="150"/>
      <c r="E25" s="149"/>
      <c r="F25" s="149"/>
    </row>
    <row r="26" spans="1:26" x14ac:dyDescent="0.25">
      <c r="A26" s="1"/>
      <c r="B26" s="150"/>
      <c r="C26" s="150"/>
      <c r="D26" s="150"/>
      <c r="E26" s="149"/>
      <c r="F26" s="149"/>
    </row>
    <row r="27" spans="1:26" x14ac:dyDescent="0.25">
      <c r="A27" s="1"/>
      <c r="B27" s="150"/>
      <c r="C27" s="150"/>
      <c r="D27" s="150"/>
      <c r="E27" s="149"/>
      <c r="F27" s="149"/>
    </row>
    <row r="28" spans="1:26" x14ac:dyDescent="0.25">
      <c r="A28" s="1"/>
      <c r="B28" s="150"/>
      <c r="C28" s="150"/>
      <c r="D28" s="150"/>
      <c r="E28" s="149"/>
      <c r="F28" s="149"/>
    </row>
    <row r="29" spans="1:26" x14ac:dyDescent="0.25">
      <c r="A29" s="1"/>
      <c r="B29" s="150"/>
      <c r="C29" s="150"/>
      <c r="D29" s="150"/>
      <c r="E29" s="149"/>
      <c r="F29" s="149"/>
    </row>
    <row r="30" spans="1:26" x14ac:dyDescent="0.25">
      <c r="A30" s="1"/>
      <c r="B30" s="150"/>
      <c r="C30" s="150"/>
      <c r="D30" s="150"/>
      <c r="E30" s="149"/>
      <c r="F30" s="149"/>
    </row>
    <row r="31" spans="1:26" x14ac:dyDescent="0.25">
      <c r="A31" s="1"/>
      <c r="B31" s="150"/>
      <c r="C31" s="150"/>
      <c r="D31" s="150"/>
      <c r="E31" s="149"/>
      <c r="F31" s="149"/>
    </row>
    <row r="32" spans="1:26" x14ac:dyDescent="0.25">
      <c r="A32" s="1"/>
      <c r="B32" s="150"/>
      <c r="C32" s="150"/>
      <c r="D32" s="150"/>
      <c r="E32" s="149"/>
      <c r="F32" s="149"/>
    </row>
    <row r="33" spans="1:6" x14ac:dyDescent="0.25">
      <c r="A33" s="1"/>
      <c r="B33" s="150"/>
      <c r="C33" s="150"/>
      <c r="D33" s="150"/>
      <c r="E33" s="149"/>
      <c r="F33" s="149"/>
    </row>
    <row r="34" spans="1:6" x14ac:dyDescent="0.25">
      <c r="A34" s="1"/>
      <c r="B34" s="150"/>
      <c r="C34" s="150"/>
      <c r="D34" s="150"/>
      <c r="E34" s="149"/>
      <c r="F34" s="149"/>
    </row>
    <row r="35" spans="1:6" x14ac:dyDescent="0.25">
      <c r="A35" s="1"/>
      <c r="B35" s="150"/>
      <c r="C35" s="150"/>
      <c r="D35" s="150"/>
      <c r="E35" s="149"/>
      <c r="F35" s="149"/>
    </row>
    <row r="36" spans="1:6" x14ac:dyDescent="0.25">
      <c r="A36" s="1"/>
      <c r="B36" s="150"/>
      <c r="C36" s="150"/>
      <c r="D36" s="150"/>
      <c r="E36" s="149"/>
      <c r="F36" s="149"/>
    </row>
    <row r="37" spans="1:6" x14ac:dyDescent="0.25">
      <c r="A37" s="1"/>
      <c r="B37" s="150"/>
      <c r="C37" s="150"/>
      <c r="D37" s="150"/>
      <c r="E37" s="149"/>
      <c r="F37" s="149"/>
    </row>
    <row r="38" spans="1:6" x14ac:dyDescent="0.25">
      <c r="A38" s="1"/>
      <c r="B38" s="150"/>
      <c r="C38" s="150"/>
      <c r="D38" s="150"/>
      <c r="E38" s="149"/>
      <c r="F38" s="149"/>
    </row>
    <row r="39" spans="1:6" x14ac:dyDescent="0.25">
      <c r="A39" s="1"/>
      <c r="B39" s="150"/>
      <c r="C39" s="150"/>
      <c r="D39" s="150"/>
      <c r="E39" s="149"/>
      <c r="F39" s="149"/>
    </row>
    <row r="40" spans="1:6" x14ac:dyDescent="0.25">
      <c r="A40" s="1"/>
      <c r="B40" s="150"/>
      <c r="C40" s="150"/>
      <c r="D40" s="150"/>
      <c r="E40" s="149"/>
      <c r="F40" s="149"/>
    </row>
    <row r="41" spans="1:6" x14ac:dyDescent="0.25">
      <c r="A41" s="1"/>
      <c r="B41" s="150"/>
      <c r="C41" s="150"/>
      <c r="D41" s="150"/>
      <c r="E41" s="149"/>
      <c r="F41" s="149"/>
    </row>
    <row r="42" spans="1:6" x14ac:dyDescent="0.25">
      <c r="A42" s="1"/>
      <c r="B42" s="150"/>
      <c r="C42" s="150"/>
      <c r="D42" s="150"/>
      <c r="E42" s="149"/>
      <c r="F42" s="149"/>
    </row>
    <row r="43" spans="1:6" x14ac:dyDescent="0.25">
      <c r="A43" s="1"/>
      <c r="B43" s="150"/>
      <c r="C43" s="150"/>
      <c r="D43" s="150"/>
      <c r="E43" s="149"/>
      <c r="F43" s="149"/>
    </row>
    <row r="44" spans="1:6" x14ac:dyDescent="0.25">
      <c r="A44" s="1"/>
      <c r="B44" s="150"/>
      <c r="C44" s="150"/>
      <c r="D44" s="150"/>
      <c r="E44" s="149"/>
      <c r="F44" s="149"/>
    </row>
    <row r="45" spans="1:6" x14ac:dyDescent="0.25">
      <c r="A45" s="1"/>
      <c r="B45" s="150"/>
      <c r="C45" s="150"/>
      <c r="D45" s="150"/>
      <c r="E45" s="149"/>
      <c r="F45" s="149"/>
    </row>
    <row r="46" spans="1:6" x14ac:dyDescent="0.25">
      <c r="A46" s="1"/>
      <c r="B46" s="150"/>
      <c r="C46" s="150"/>
      <c r="D46" s="150"/>
      <c r="E46" s="149"/>
      <c r="F46" s="149"/>
    </row>
    <row r="47" spans="1:6" x14ac:dyDescent="0.25">
      <c r="A47" s="1"/>
      <c r="B47" s="150"/>
      <c r="C47" s="150"/>
      <c r="D47" s="150"/>
      <c r="E47" s="149"/>
      <c r="F47" s="149"/>
    </row>
    <row r="48" spans="1:6" x14ac:dyDescent="0.25">
      <c r="A48" s="1"/>
      <c r="B48" s="150"/>
      <c r="C48" s="150"/>
      <c r="D48" s="150"/>
      <c r="E48" s="149"/>
      <c r="F48" s="149"/>
    </row>
    <row r="49" spans="1:6" x14ac:dyDescent="0.25">
      <c r="A49" s="1"/>
      <c r="B49" s="150"/>
      <c r="C49" s="150"/>
      <c r="D49" s="150"/>
      <c r="E49" s="149"/>
      <c r="F49" s="149"/>
    </row>
    <row r="50" spans="1:6" x14ac:dyDescent="0.25">
      <c r="A50" s="1"/>
      <c r="B50" s="150"/>
      <c r="C50" s="150"/>
      <c r="D50" s="150"/>
      <c r="E50" s="149"/>
      <c r="F50" s="149"/>
    </row>
    <row r="51" spans="1:6" x14ac:dyDescent="0.25">
      <c r="A51" s="1"/>
      <c r="B51" s="150"/>
      <c r="C51" s="150"/>
      <c r="D51" s="150"/>
      <c r="E51" s="149"/>
      <c r="F51" s="149"/>
    </row>
    <row r="52" spans="1:6" x14ac:dyDescent="0.25">
      <c r="A52" s="1"/>
      <c r="B52" s="150"/>
      <c r="C52" s="150"/>
      <c r="D52" s="150"/>
      <c r="E52" s="149"/>
      <c r="F52" s="149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workbookViewId="0">
      <pane ySplit="8" topLeftCell="A9" activePane="bottomLeft" state="frozen"/>
      <selection pane="bottomLeft" activeCell="P61" sqref="P61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22</v>
      </c>
      <c r="B1" s="3"/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26</v>
      </c>
      <c r="B2" s="3"/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25</v>
      </c>
      <c r="B3" s="3"/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231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5" t="s">
        <v>74</v>
      </c>
      <c r="B8" s="165" t="s">
        <v>75</v>
      </c>
      <c r="C8" s="165" t="s">
        <v>76</v>
      </c>
      <c r="D8" s="165" t="s">
        <v>77</v>
      </c>
      <c r="E8" s="165" t="s">
        <v>78</v>
      </c>
      <c r="F8" s="165" t="s">
        <v>79</v>
      </c>
      <c r="G8" s="165" t="s">
        <v>80</v>
      </c>
      <c r="H8" s="165" t="s">
        <v>55</v>
      </c>
      <c r="I8" s="165" t="s">
        <v>81</v>
      </c>
      <c r="J8" s="165"/>
      <c r="K8" s="165"/>
      <c r="L8" s="165"/>
      <c r="M8" s="165"/>
      <c r="N8" s="165"/>
      <c r="O8" s="165"/>
      <c r="P8" s="165" t="s">
        <v>82</v>
      </c>
      <c r="Q8" s="162"/>
      <c r="R8" s="162"/>
      <c r="S8" s="165" t="s">
        <v>83</v>
      </c>
      <c r="T8" s="163"/>
      <c r="U8" s="163"/>
      <c r="V8" s="163"/>
      <c r="W8" s="163"/>
      <c r="X8" s="163"/>
      <c r="Y8" s="163"/>
      <c r="Z8" s="163"/>
    </row>
    <row r="9" spans="1:26" x14ac:dyDescent="0.25">
      <c r="A9" s="151"/>
      <c r="B9" s="151"/>
      <c r="C9" s="166"/>
      <c r="D9" s="155" t="s">
        <v>65</v>
      </c>
      <c r="E9" s="151"/>
      <c r="F9" s="167"/>
      <c r="G9" s="152"/>
      <c r="H9" s="152"/>
      <c r="I9" s="152"/>
      <c r="J9" s="151"/>
      <c r="K9" s="151"/>
      <c r="L9" s="151"/>
      <c r="M9" s="151"/>
      <c r="N9" s="151"/>
      <c r="O9" s="151"/>
      <c r="P9" s="151"/>
      <c r="Q9" s="154"/>
      <c r="R9" s="154"/>
      <c r="S9" s="151"/>
      <c r="T9" s="154"/>
      <c r="U9" s="154"/>
      <c r="V9" s="154"/>
      <c r="W9" s="154"/>
      <c r="X9" s="154"/>
      <c r="Y9" s="154"/>
      <c r="Z9" s="154"/>
    </row>
    <row r="10" spans="1:26" x14ac:dyDescent="0.25">
      <c r="A10" s="157"/>
      <c r="B10" s="157"/>
      <c r="C10" s="157"/>
      <c r="D10" s="157" t="s">
        <v>66</v>
      </c>
      <c r="E10" s="157"/>
      <c r="F10" s="168"/>
      <c r="G10" s="158"/>
      <c r="H10" s="158"/>
      <c r="I10" s="158"/>
      <c r="J10" s="157"/>
      <c r="K10" s="157"/>
      <c r="L10" s="157"/>
      <c r="M10" s="157"/>
      <c r="N10" s="157"/>
      <c r="O10" s="157"/>
      <c r="P10" s="157"/>
      <c r="Q10" s="154"/>
      <c r="R10" s="154"/>
      <c r="S10" s="157"/>
      <c r="T10" s="154"/>
      <c r="U10" s="154"/>
      <c r="V10" s="154"/>
      <c r="W10" s="154"/>
      <c r="X10" s="154"/>
      <c r="Y10" s="154"/>
      <c r="Z10" s="154"/>
    </row>
    <row r="11" spans="1:26" ht="24.95" customHeight="1" x14ac:dyDescent="0.25">
      <c r="A11" s="172">
        <v>1</v>
      </c>
      <c r="B11" s="169" t="s">
        <v>84</v>
      </c>
      <c r="C11" s="173" t="s">
        <v>85</v>
      </c>
      <c r="D11" s="169" t="s">
        <v>86</v>
      </c>
      <c r="E11" s="169" t="s">
        <v>87</v>
      </c>
      <c r="F11" s="170">
        <v>150</v>
      </c>
      <c r="G11" s="171"/>
      <c r="H11" s="171"/>
      <c r="I11" s="171">
        <f t="shared" ref="I11:I25" si="0">ROUND(F11*(G11+H11),2)</f>
        <v>0</v>
      </c>
      <c r="J11" s="169">
        <f t="shared" ref="J11:J25" si="1">ROUND(F11*(N11),2)</f>
        <v>420</v>
      </c>
      <c r="K11" s="1">
        <f t="shared" ref="K11:K25" si="2">ROUND(F11*(O11),2)</f>
        <v>0</v>
      </c>
      <c r="L11" s="1">
        <f t="shared" ref="L11:L24" si="3">ROUND(F11*(G11),2)</f>
        <v>0</v>
      </c>
      <c r="M11" s="1"/>
      <c r="N11" s="1">
        <v>2.8</v>
      </c>
      <c r="O11" s="1"/>
      <c r="P11" s="168"/>
      <c r="Q11" s="174"/>
      <c r="R11" s="174"/>
      <c r="S11" s="168"/>
      <c r="Z11">
        <v>0</v>
      </c>
    </row>
    <row r="12" spans="1:26" ht="24.95" customHeight="1" x14ac:dyDescent="0.25">
      <c r="A12" s="172">
        <v>2</v>
      </c>
      <c r="B12" s="169" t="s">
        <v>84</v>
      </c>
      <c r="C12" s="173" t="s">
        <v>88</v>
      </c>
      <c r="D12" s="169" t="s">
        <v>89</v>
      </c>
      <c r="E12" s="169" t="s">
        <v>87</v>
      </c>
      <c r="F12" s="170">
        <v>150</v>
      </c>
      <c r="G12" s="171"/>
      <c r="H12" s="171"/>
      <c r="I12" s="171">
        <f t="shared" si="0"/>
        <v>0</v>
      </c>
      <c r="J12" s="169">
        <f t="shared" si="1"/>
        <v>90</v>
      </c>
      <c r="K12" s="1">
        <f t="shared" si="2"/>
        <v>0</v>
      </c>
      <c r="L12" s="1">
        <f t="shared" si="3"/>
        <v>0</v>
      </c>
      <c r="M12" s="1"/>
      <c r="N12" s="1">
        <v>0.6</v>
      </c>
      <c r="O12" s="1"/>
      <c r="P12" s="168"/>
      <c r="Q12" s="174"/>
      <c r="R12" s="174"/>
      <c r="S12" s="168"/>
      <c r="Z12">
        <v>0</v>
      </c>
    </row>
    <row r="13" spans="1:26" ht="24.95" customHeight="1" x14ac:dyDescent="0.25">
      <c r="A13" s="172">
        <v>3</v>
      </c>
      <c r="B13" s="169" t="s">
        <v>84</v>
      </c>
      <c r="C13" s="173" t="s">
        <v>90</v>
      </c>
      <c r="D13" s="169" t="s">
        <v>91</v>
      </c>
      <c r="E13" s="169" t="s">
        <v>87</v>
      </c>
      <c r="F13" s="170">
        <v>34</v>
      </c>
      <c r="G13" s="171"/>
      <c r="H13" s="171"/>
      <c r="I13" s="171">
        <f t="shared" si="0"/>
        <v>0</v>
      </c>
      <c r="J13" s="169">
        <f t="shared" si="1"/>
        <v>142.80000000000001</v>
      </c>
      <c r="K13" s="1">
        <f t="shared" si="2"/>
        <v>0</v>
      </c>
      <c r="L13" s="1">
        <f t="shared" si="3"/>
        <v>0</v>
      </c>
      <c r="M13" s="1"/>
      <c r="N13" s="1">
        <v>4.2</v>
      </c>
      <c r="O13" s="1"/>
      <c r="P13" s="168"/>
      <c r="Q13" s="174"/>
      <c r="R13" s="174"/>
      <c r="S13" s="168"/>
      <c r="Z13">
        <v>0</v>
      </c>
    </row>
    <row r="14" spans="1:26" ht="24.95" customHeight="1" x14ac:dyDescent="0.25">
      <c r="A14" s="172">
        <v>4</v>
      </c>
      <c r="B14" s="169" t="s">
        <v>84</v>
      </c>
      <c r="C14" s="173" t="s">
        <v>92</v>
      </c>
      <c r="D14" s="169" t="s">
        <v>89</v>
      </c>
      <c r="E14" s="169" t="s">
        <v>87</v>
      </c>
      <c r="F14" s="170">
        <v>34</v>
      </c>
      <c r="G14" s="171"/>
      <c r="H14" s="171"/>
      <c r="I14" s="171">
        <f t="shared" si="0"/>
        <v>0</v>
      </c>
      <c r="J14" s="169">
        <f t="shared" si="1"/>
        <v>27.2</v>
      </c>
      <c r="K14" s="1">
        <f t="shared" si="2"/>
        <v>0</v>
      </c>
      <c r="L14" s="1">
        <f t="shared" si="3"/>
        <v>0</v>
      </c>
      <c r="M14" s="1"/>
      <c r="N14" s="1">
        <v>0.8</v>
      </c>
      <c r="O14" s="1"/>
      <c r="P14" s="168"/>
      <c r="Q14" s="174"/>
      <c r="R14" s="174"/>
      <c r="S14" s="168"/>
      <c r="Z14">
        <v>0</v>
      </c>
    </row>
    <row r="15" spans="1:26" ht="24.95" customHeight="1" x14ac:dyDescent="0.25">
      <c r="A15" s="172">
        <v>5</v>
      </c>
      <c r="B15" s="169" t="s">
        <v>84</v>
      </c>
      <c r="C15" s="173" t="s">
        <v>93</v>
      </c>
      <c r="D15" s="169" t="s">
        <v>94</v>
      </c>
      <c r="E15" s="169" t="s">
        <v>87</v>
      </c>
      <c r="F15" s="170">
        <v>184</v>
      </c>
      <c r="G15" s="171"/>
      <c r="H15" s="171"/>
      <c r="I15" s="171">
        <f t="shared" si="0"/>
        <v>0</v>
      </c>
      <c r="J15" s="169">
        <f t="shared" si="1"/>
        <v>644</v>
      </c>
      <c r="K15" s="1">
        <f t="shared" si="2"/>
        <v>0</v>
      </c>
      <c r="L15" s="1">
        <f t="shared" si="3"/>
        <v>0</v>
      </c>
      <c r="M15" s="1"/>
      <c r="N15" s="1">
        <v>3.5</v>
      </c>
      <c r="O15" s="1"/>
      <c r="P15" s="168"/>
      <c r="Q15" s="174"/>
      <c r="R15" s="174"/>
      <c r="S15" s="168"/>
      <c r="Z15">
        <v>0</v>
      </c>
    </row>
    <row r="16" spans="1:26" ht="24.95" customHeight="1" x14ac:dyDescent="0.25">
      <c r="A16" s="172">
        <v>6</v>
      </c>
      <c r="B16" s="169" t="s">
        <v>84</v>
      </c>
      <c r="C16" s="173" t="s">
        <v>95</v>
      </c>
      <c r="D16" s="169" t="s">
        <v>96</v>
      </c>
      <c r="E16" s="169" t="s">
        <v>87</v>
      </c>
      <c r="F16" s="170">
        <v>184</v>
      </c>
      <c r="G16" s="171"/>
      <c r="H16" s="171"/>
      <c r="I16" s="171">
        <f t="shared" si="0"/>
        <v>0</v>
      </c>
      <c r="J16" s="169">
        <f t="shared" si="1"/>
        <v>182.16</v>
      </c>
      <c r="K16" s="1">
        <f t="shared" si="2"/>
        <v>0</v>
      </c>
      <c r="L16" s="1">
        <f t="shared" si="3"/>
        <v>0</v>
      </c>
      <c r="M16" s="1"/>
      <c r="N16" s="1">
        <v>0.99</v>
      </c>
      <c r="O16" s="1"/>
      <c r="P16" s="168"/>
      <c r="Q16" s="174"/>
      <c r="R16" s="174"/>
      <c r="S16" s="168"/>
      <c r="Z16">
        <v>0</v>
      </c>
    </row>
    <row r="17" spans="1:26" ht="24.95" customHeight="1" x14ac:dyDescent="0.25">
      <c r="A17" s="172">
        <v>7</v>
      </c>
      <c r="B17" s="169" t="s">
        <v>84</v>
      </c>
      <c r="C17" s="173" t="s">
        <v>97</v>
      </c>
      <c r="D17" s="169" t="s">
        <v>98</v>
      </c>
      <c r="E17" s="169" t="s">
        <v>87</v>
      </c>
      <c r="F17" s="170">
        <v>184</v>
      </c>
      <c r="G17" s="171"/>
      <c r="H17" s="171"/>
      <c r="I17" s="171">
        <f t="shared" si="0"/>
        <v>0</v>
      </c>
      <c r="J17" s="169">
        <f t="shared" si="1"/>
        <v>518.88</v>
      </c>
      <c r="K17" s="1">
        <f t="shared" si="2"/>
        <v>0</v>
      </c>
      <c r="L17" s="1">
        <f t="shared" si="3"/>
        <v>0</v>
      </c>
      <c r="M17" s="1"/>
      <c r="N17" s="1">
        <v>2.82</v>
      </c>
      <c r="O17" s="1"/>
      <c r="P17" s="168"/>
      <c r="Q17" s="174"/>
      <c r="R17" s="174"/>
      <c r="S17" s="168"/>
      <c r="Z17">
        <v>0</v>
      </c>
    </row>
    <row r="18" spans="1:26" ht="24.95" customHeight="1" x14ac:dyDescent="0.25">
      <c r="A18" s="172">
        <v>8</v>
      </c>
      <c r="B18" s="169" t="s">
        <v>84</v>
      </c>
      <c r="C18" s="173" t="s">
        <v>99</v>
      </c>
      <c r="D18" s="169" t="s">
        <v>100</v>
      </c>
      <c r="E18" s="169" t="s">
        <v>101</v>
      </c>
      <c r="F18" s="170">
        <v>368</v>
      </c>
      <c r="G18" s="171"/>
      <c r="H18" s="171"/>
      <c r="I18" s="171">
        <f t="shared" si="0"/>
        <v>0</v>
      </c>
      <c r="J18" s="169">
        <f t="shared" si="1"/>
        <v>2944</v>
      </c>
      <c r="K18" s="1">
        <f t="shared" si="2"/>
        <v>0</v>
      </c>
      <c r="L18" s="1">
        <f t="shared" si="3"/>
        <v>0</v>
      </c>
      <c r="M18" s="1"/>
      <c r="N18" s="1">
        <v>8</v>
      </c>
      <c r="O18" s="1"/>
      <c r="P18" s="168"/>
      <c r="Q18" s="174"/>
      <c r="R18" s="174"/>
      <c r="S18" s="168"/>
      <c r="Z18">
        <v>0</v>
      </c>
    </row>
    <row r="19" spans="1:26" ht="24.95" customHeight="1" x14ac:dyDescent="0.25">
      <c r="A19" s="172">
        <v>9</v>
      </c>
      <c r="B19" s="169" t="s">
        <v>84</v>
      </c>
      <c r="C19" s="173" t="s">
        <v>102</v>
      </c>
      <c r="D19" s="169" t="s">
        <v>103</v>
      </c>
      <c r="E19" s="169" t="s">
        <v>104</v>
      </c>
      <c r="F19" s="170">
        <v>368</v>
      </c>
      <c r="G19" s="171"/>
      <c r="H19" s="171"/>
      <c r="I19" s="171">
        <f t="shared" si="0"/>
        <v>0</v>
      </c>
      <c r="J19" s="169">
        <f t="shared" si="1"/>
        <v>276</v>
      </c>
      <c r="K19" s="1">
        <f t="shared" si="2"/>
        <v>0</v>
      </c>
      <c r="L19" s="1">
        <f t="shared" si="3"/>
        <v>0</v>
      </c>
      <c r="M19" s="1"/>
      <c r="N19" s="1">
        <v>0.75</v>
      </c>
      <c r="O19" s="1"/>
      <c r="P19" s="168"/>
      <c r="Q19" s="174"/>
      <c r="R19" s="174"/>
      <c r="S19" s="168"/>
      <c r="Z19">
        <v>0</v>
      </c>
    </row>
    <row r="20" spans="1:26" ht="35.1" customHeight="1" x14ac:dyDescent="0.25">
      <c r="A20" s="172">
        <v>10</v>
      </c>
      <c r="B20" s="169" t="s">
        <v>105</v>
      </c>
      <c r="C20" s="173" t="s">
        <v>112</v>
      </c>
      <c r="D20" s="169" t="s">
        <v>113</v>
      </c>
      <c r="E20" s="169" t="s">
        <v>104</v>
      </c>
      <c r="F20" s="170">
        <v>210</v>
      </c>
      <c r="G20" s="171"/>
      <c r="H20" s="171"/>
      <c r="I20" s="171">
        <f t="shared" si="0"/>
        <v>0</v>
      </c>
      <c r="J20" s="169">
        <f t="shared" si="1"/>
        <v>735</v>
      </c>
      <c r="K20" s="1">
        <f t="shared" si="2"/>
        <v>0</v>
      </c>
      <c r="L20" s="1">
        <f t="shared" si="3"/>
        <v>0</v>
      </c>
      <c r="M20" s="1"/>
      <c r="N20" s="1">
        <v>3.5</v>
      </c>
      <c r="O20" s="1"/>
      <c r="P20" s="168">
        <f>ROUND(F20*(R20),3)</f>
        <v>6.0000000000000001E-3</v>
      </c>
      <c r="Q20" s="174"/>
      <c r="R20" s="174">
        <v>3.0000000000000004E-5</v>
      </c>
      <c r="S20" s="168"/>
      <c r="Z20">
        <v>0</v>
      </c>
    </row>
    <row r="21" spans="1:26" ht="24.95" customHeight="1" x14ac:dyDescent="0.25">
      <c r="A21" s="172">
        <v>11</v>
      </c>
      <c r="B21" s="169" t="s">
        <v>105</v>
      </c>
      <c r="C21" s="173" t="s">
        <v>114</v>
      </c>
      <c r="D21" s="169" t="s">
        <v>115</v>
      </c>
      <c r="E21" s="169" t="s">
        <v>116</v>
      </c>
      <c r="F21" s="170">
        <v>104</v>
      </c>
      <c r="G21" s="171"/>
      <c r="H21" s="171"/>
      <c r="I21" s="171">
        <f t="shared" si="0"/>
        <v>0</v>
      </c>
      <c r="J21" s="169">
        <f t="shared" si="1"/>
        <v>364</v>
      </c>
      <c r="K21" s="1">
        <f t="shared" si="2"/>
        <v>0</v>
      </c>
      <c r="L21" s="1">
        <f t="shared" si="3"/>
        <v>0</v>
      </c>
      <c r="M21" s="1"/>
      <c r="N21" s="1">
        <v>3.5</v>
      </c>
      <c r="O21" s="1"/>
      <c r="P21" s="168"/>
      <c r="Q21" s="174"/>
      <c r="R21" s="174"/>
      <c r="S21" s="168"/>
      <c r="Z21">
        <v>0</v>
      </c>
    </row>
    <row r="22" spans="1:26" ht="24.95" customHeight="1" x14ac:dyDescent="0.25">
      <c r="A22" s="172">
        <v>12</v>
      </c>
      <c r="B22" s="169" t="s">
        <v>117</v>
      </c>
      <c r="C22" s="173" t="s">
        <v>118</v>
      </c>
      <c r="D22" s="169" t="s">
        <v>119</v>
      </c>
      <c r="E22" s="169" t="s">
        <v>104</v>
      </c>
      <c r="F22" s="170">
        <v>85</v>
      </c>
      <c r="G22" s="171"/>
      <c r="H22" s="171"/>
      <c r="I22" s="171">
        <f t="shared" si="0"/>
        <v>0</v>
      </c>
      <c r="J22" s="169">
        <f t="shared" si="1"/>
        <v>148.75</v>
      </c>
      <c r="K22" s="1">
        <f t="shared" si="2"/>
        <v>0</v>
      </c>
      <c r="L22" s="1">
        <f t="shared" si="3"/>
        <v>0</v>
      </c>
      <c r="M22" s="1"/>
      <c r="N22" s="1">
        <v>1.75</v>
      </c>
      <c r="O22" s="1"/>
      <c r="P22" s="168"/>
      <c r="Q22" s="174"/>
      <c r="R22" s="174"/>
      <c r="S22" s="168"/>
      <c r="Z22">
        <v>0</v>
      </c>
    </row>
    <row r="23" spans="1:26" ht="24.95" customHeight="1" x14ac:dyDescent="0.25">
      <c r="A23" s="172">
        <v>13</v>
      </c>
      <c r="B23" s="169" t="s">
        <v>117</v>
      </c>
      <c r="C23" s="173" t="s">
        <v>120</v>
      </c>
      <c r="D23" s="169" t="s">
        <v>121</v>
      </c>
      <c r="E23" s="169" t="s">
        <v>104</v>
      </c>
      <c r="F23" s="170">
        <v>85</v>
      </c>
      <c r="G23" s="171"/>
      <c r="H23" s="171"/>
      <c r="I23" s="171">
        <f t="shared" si="0"/>
        <v>0</v>
      </c>
      <c r="J23" s="169">
        <f t="shared" si="1"/>
        <v>212.5</v>
      </c>
      <c r="K23" s="1">
        <f t="shared" si="2"/>
        <v>0</v>
      </c>
      <c r="L23" s="1">
        <f t="shared" si="3"/>
        <v>0</v>
      </c>
      <c r="M23" s="1"/>
      <c r="N23" s="1">
        <v>2.5</v>
      </c>
      <c r="O23" s="1"/>
      <c r="P23" s="168"/>
      <c r="Q23" s="174"/>
      <c r="R23" s="174"/>
      <c r="S23" s="168"/>
      <c r="Z23">
        <v>0</v>
      </c>
    </row>
    <row r="24" spans="1:26" ht="24.95" customHeight="1" x14ac:dyDescent="0.25">
      <c r="A24" s="172">
        <v>14</v>
      </c>
      <c r="B24" s="169" t="s">
        <v>122</v>
      </c>
      <c r="C24" s="173" t="s">
        <v>123</v>
      </c>
      <c r="D24" s="169" t="s">
        <v>124</v>
      </c>
      <c r="E24" s="169" t="s">
        <v>101</v>
      </c>
      <c r="F24" s="170">
        <v>184</v>
      </c>
      <c r="G24" s="171"/>
      <c r="H24" s="171"/>
      <c r="I24" s="171">
        <f t="shared" si="0"/>
        <v>0</v>
      </c>
      <c r="J24" s="169">
        <f t="shared" si="1"/>
        <v>242.88</v>
      </c>
      <c r="K24" s="1">
        <f t="shared" si="2"/>
        <v>0</v>
      </c>
      <c r="L24" s="1">
        <f t="shared" si="3"/>
        <v>0</v>
      </c>
      <c r="M24" s="1"/>
      <c r="N24" s="1">
        <v>1.32</v>
      </c>
      <c r="O24" s="1"/>
      <c r="P24" s="168"/>
      <c r="Q24" s="174"/>
      <c r="R24" s="174"/>
      <c r="S24" s="168"/>
      <c r="Z24">
        <v>0</v>
      </c>
    </row>
    <row r="25" spans="1:26" ht="24.95" customHeight="1" x14ac:dyDescent="0.25">
      <c r="A25" s="172">
        <v>15</v>
      </c>
      <c r="B25" s="169" t="s">
        <v>125</v>
      </c>
      <c r="C25" s="173" t="s">
        <v>126</v>
      </c>
      <c r="D25" s="169" t="s">
        <v>127</v>
      </c>
      <c r="E25" s="169" t="s">
        <v>101</v>
      </c>
      <c r="F25" s="170">
        <v>7.7270000000000003</v>
      </c>
      <c r="G25" s="171"/>
      <c r="H25" s="171"/>
      <c r="I25" s="171">
        <f t="shared" si="0"/>
        <v>0</v>
      </c>
      <c r="J25" s="169">
        <f t="shared" si="1"/>
        <v>92.72</v>
      </c>
      <c r="K25" s="1">
        <f t="shared" si="2"/>
        <v>0</v>
      </c>
      <c r="L25" s="1"/>
      <c r="M25" s="1">
        <f>ROUND(F25*(G25),2)</f>
        <v>0</v>
      </c>
      <c r="N25" s="1">
        <v>12</v>
      </c>
      <c r="O25" s="1"/>
      <c r="P25" s="168">
        <f>ROUND(F25*(R25),3)</f>
        <v>7.7270000000000003</v>
      </c>
      <c r="Q25" s="174"/>
      <c r="R25" s="174">
        <v>1</v>
      </c>
      <c r="S25" s="168"/>
      <c r="Z25">
        <v>0</v>
      </c>
    </row>
    <row r="26" spans="1:26" x14ac:dyDescent="0.25">
      <c r="A26" s="157"/>
      <c r="B26" s="157"/>
      <c r="C26" s="157"/>
      <c r="D26" s="157" t="s">
        <v>66</v>
      </c>
      <c r="E26" s="157"/>
      <c r="F26" s="168"/>
      <c r="G26" s="160"/>
      <c r="H26" s="160">
        <f>ROUND((SUM(M10:M25))/1,2)</f>
        <v>0</v>
      </c>
      <c r="I26" s="160">
        <f>ROUND((SUM(I10:I25))/1,2)</f>
        <v>0</v>
      </c>
      <c r="J26" s="157"/>
      <c r="K26" s="157"/>
      <c r="L26" s="157">
        <f>ROUND((SUM(L10:L25))/1,2)</f>
        <v>0</v>
      </c>
      <c r="M26" s="157">
        <f>ROUND((SUM(M10:M25))/1,2)</f>
        <v>0</v>
      </c>
      <c r="N26" s="157"/>
      <c r="O26" s="157"/>
      <c r="P26" s="175">
        <f>ROUND((SUM(P10:P25))/1,2)</f>
        <v>7.73</v>
      </c>
      <c r="Q26" s="154"/>
      <c r="R26" s="154"/>
      <c r="S26" s="175">
        <f>ROUND((SUM(S10:S25))/1,2)</f>
        <v>0</v>
      </c>
      <c r="T26" s="154"/>
      <c r="U26" s="154"/>
      <c r="V26" s="154"/>
      <c r="W26" s="154"/>
      <c r="X26" s="154"/>
      <c r="Y26" s="154"/>
      <c r="Z26" s="154"/>
    </row>
    <row r="27" spans="1:26" x14ac:dyDescent="0.25">
      <c r="A27" s="1"/>
      <c r="B27" s="1"/>
      <c r="C27" s="1"/>
      <c r="D27" s="1"/>
      <c r="E27" s="1"/>
      <c r="F27" s="164"/>
      <c r="G27" s="150"/>
      <c r="H27" s="150"/>
      <c r="I27" s="150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57"/>
      <c r="B28" s="157"/>
      <c r="C28" s="157"/>
      <c r="D28" s="157" t="s">
        <v>67</v>
      </c>
      <c r="E28" s="157"/>
      <c r="F28" s="168"/>
      <c r="G28" s="158"/>
      <c r="H28" s="158"/>
      <c r="I28" s="158"/>
      <c r="J28" s="157"/>
      <c r="K28" s="157"/>
      <c r="L28" s="157"/>
      <c r="M28" s="157"/>
      <c r="N28" s="157"/>
      <c r="O28" s="157"/>
      <c r="P28" s="157"/>
      <c r="Q28" s="154"/>
      <c r="R28" s="154"/>
      <c r="S28" s="157"/>
      <c r="T28" s="154"/>
      <c r="U28" s="154"/>
      <c r="V28" s="154"/>
      <c r="W28" s="154"/>
      <c r="X28" s="154"/>
      <c r="Y28" s="154"/>
      <c r="Z28" s="154"/>
    </row>
    <row r="29" spans="1:26" ht="24.95" customHeight="1" x14ac:dyDescent="0.25">
      <c r="A29" s="172">
        <v>16</v>
      </c>
      <c r="B29" s="169" t="s">
        <v>128</v>
      </c>
      <c r="C29" s="173" t="s">
        <v>129</v>
      </c>
      <c r="D29" s="169" t="s">
        <v>130</v>
      </c>
      <c r="E29" s="169" t="s">
        <v>101</v>
      </c>
      <c r="F29" s="170">
        <v>41.75</v>
      </c>
      <c r="G29" s="171"/>
      <c r="H29" s="171"/>
      <c r="I29" s="171">
        <f t="shared" ref="I29:I39" si="4">ROUND(F29*(G29+H29),2)</f>
        <v>0</v>
      </c>
      <c r="J29" s="169">
        <f t="shared" ref="J29:J39" si="5">ROUND(F29*(N29),2)</f>
        <v>20.04</v>
      </c>
      <c r="K29" s="1">
        <f t="shared" ref="K29:K39" si="6">ROUND(F29*(O29),2)</f>
        <v>0</v>
      </c>
      <c r="L29" s="1">
        <f t="shared" ref="L29:L39" si="7">ROUND(F29*(G29),2)</f>
        <v>0</v>
      </c>
      <c r="M29" s="1"/>
      <c r="N29" s="1">
        <v>0.48</v>
      </c>
      <c r="O29" s="1"/>
      <c r="P29" s="168"/>
      <c r="Q29" s="174"/>
      <c r="R29" s="174"/>
      <c r="S29" s="168"/>
      <c r="Z29">
        <v>0</v>
      </c>
    </row>
    <row r="30" spans="1:26" ht="24.95" customHeight="1" x14ac:dyDescent="0.25">
      <c r="A30" s="172">
        <v>17</v>
      </c>
      <c r="B30" s="169" t="s">
        <v>131</v>
      </c>
      <c r="C30" s="173" t="s">
        <v>132</v>
      </c>
      <c r="D30" s="169" t="s">
        <v>133</v>
      </c>
      <c r="E30" s="169" t="s">
        <v>101</v>
      </c>
      <c r="F30" s="170">
        <v>41.75</v>
      </c>
      <c r="G30" s="171"/>
      <c r="H30" s="171"/>
      <c r="I30" s="171">
        <f t="shared" si="4"/>
        <v>0</v>
      </c>
      <c r="J30" s="169">
        <f t="shared" si="5"/>
        <v>334</v>
      </c>
      <c r="K30" s="1">
        <f t="shared" si="6"/>
        <v>0</v>
      </c>
      <c r="L30" s="1">
        <f t="shared" si="7"/>
        <v>0</v>
      </c>
      <c r="M30" s="1"/>
      <c r="N30" s="1">
        <v>8</v>
      </c>
      <c r="O30" s="1"/>
      <c r="P30" s="168"/>
      <c r="Q30" s="174"/>
      <c r="R30" s="174"/>
      <c r="S30" s="168"/>
      <c r="Z30">
        <v>0</v>
      </c>
    </row>
    <row r="31" spans="1:26" ht="24.95" customHeight="1" x14ac:dyDescent="0.25">
      <c r="A31" s="172">
        <v>18</v>
      </c>
      <c r="B31" s="169" t="s">
        <v>134</v>
      </c>
      <c r="C31" s="173" t="s">
        <v>135</v>
      </c>
      <c r="D31" s="169" t="s">
        <v>136</v>
      </c>
      <c r="E31" s="169" t="s">
        <v>104</v>
      </c>
      <c r="F31" s="170">
        <v>600</v>
      </c>
      <c r="G31" s="171"/>
      <c r="H31" s="171"/>
      <c r="I31" s="171">
        <f t="shared" si="4"/>
        <v>0</v>
      </c>
      <c r="J31" s="169">
        <f t="shared" si="5"/>
        <v>3360</v>
      </c>
      <c r="K31" s="1">
        <f t="shared" si="6"/>
        <v>0</v>
      </c>
      <c r="L31" s="1">
        <f t="shared" si="7"/>
        <v>0</v>
      </c>
      <c r="M31" s="1"/>
      <c r="N31" s="1">
        <v>5.6</v>
      </c>
      <c r="O31" s="1"/>
      <c r="P31" s="168">
        <f>ROUND(F31*(R31),3)</f>
        <v>242.886</v>
      </c>
      <c r="Q31" s="174"/>
      <c r="R31" s="174">
        <v>0.40481</v>
      </c>
      <c r="S31" s="168"/>
      <c r="Z31">
        <v>0</v>
      </c>
    </row>
    <row r="32" spans="1:26" ht="24.95" customHeight="1" x14ac:dyDescent="0.25">
      <c r="A32" s="172">
        <v>19</v>
      </c>
      <c r="B32" s="169" t="s">
        <v>134</v>
      </c>
      <c r="C32" s="173" t="s">
        <v>137</v>
      </c>
      <c r="D32" s="169" t="s">
        <v>138</v>
      </c>
      <c r="E32" s="169" t="s">
        <v>104</v>
      </c>
      <c r="F32" s="170">
        <v>10.199999999999999</v>
      </c>
      <c r="G32" s="171"/>
      <c r="H32" s="171"/>
      <c r="I32" s="171">
        <f t="shared" si="4"/>
        <v>0</v>
      </c>
      <c r="J32" s="169">
        <f t="shared" si="5"/>
        <v>25.5</v>
      </c>
      <c r="K32" s="1">
        <f t="shared" si="6"/>
        <v>0</v>
      </c>
      <c r="L32" s="1">
        <f t="shared" si="7"/>
        <v>0</v>
      </c>
      <c r="M32" s="1"/>
      <c r="N32" s="1">
        <v>2.5</v>
      </c>
      <c r="O32" s="1"/>
      <c r="P32" s="168">
        <f>ROUND(F32*(R32),3)</f>
        <v>1.929</v>
      </c>
      <c r="Q32" s="174"/>
      <c r="R32" s="174">
        <v>0.18906999999999999</v>
      </c>
      <c r="S32" s="168"/>
      <c r="Z32">
        <v>0</v>
      </c>
    </row>
    <row r="33" spans="1:26" ht="24.95" customHeight="1" x14ac:dyDescent="0.25">
      <c r="A33" s="172">
        <v>20</v>
      </c>
      <c r="B33" s="169" t="s">
        <v>134</v>
      </c>
      <c r="C33" s="173" t="s">
        <v>143</v>
      </c>
      <c r="D33" s="169" t="s">
        <v>144</v>
      </c>
      <c r="E33" s="169" t="s">
        <v>104</v>
      </c>
      <c r="F33" s="170">
        <v>1020</v>
      </c>
      <c r="G33" s="171"/>
      <c r="H33" s="171"/>
      <c r="I33" s="171">
        <f t="shared" si="4"/>
        <v>0</v>
      </c>
      <c r="J33" s="169">
        <f t="shared" si="5"/>
        <v>867</v>
      </c>
      <c r="K33" s="1">
        <f t="shared" si="6"/>
        <v>0</v>
      </c>
      <c r="L33" s="1">
        <f t="shared" si="7"/>
        <v>0</v>
      </c>
      <c r="M33" s="1"/>
      <c r="N33" s="1">
        <v>0.85</v>
      </c>
      <c r="O33" s="1"/>
      <c r="P33" s="168">
        <f>ROUND(F33*(R33),3)</f>
        <v>0.622</v>
      </c>
      <c r="Q33" s="174"/>
      <c r="R33" s="174">
        <v>6.0999999999999997E-4</v>
      </c>
      <c r="S33" s="168"/>
      <c r="Z33">
        <v>0</v>
      </c>
    </row>
    <row r="34" spans="1:26" ht="24.95" customHeight="1" x14ac:dyDescent="0.25">
      <c r="A34" s="172">
        <v>21</v>
      </c>
      <c r="B34" s="169" t="s">
        <v>105</v>
      </c>
      <c r="C34" s="173" t="s">
        <v>147</v>
      </c>
      <c r="D34" s="169" t="s">
        <v>148</v>
      </c>
      <c r="E34" s="169" t="s">
        <v>101</v>
      </c>
      <c r="F34" s="170">
        <v>41.75</v>
      </c>
      <c r="G34" s="171"/>
      <c r="H34" s="171"/>
      <c r="I34" s="171">
        <f t="shared" si="4"/>
        <v>0</v>
      </c>
      <c r="J34" s="169">
        <f t="shared" si="5"/>
        <v>125.25</v>
      </c>
      <c r="K34" s="1">
        <f t="shared" si="6"/>
        <v>0</v>
      </c>
      <c r="L34" s="1">
        <f t="shared" si="7"/>
        <v>0</v>
      </c>
      <c r="M34" s="1"/>
      <c r="N34" s="1">
        <v>3</v>
      </c>
      <c r="O34" s="1"/>
      <c r="P34" s="168"/>
      <c r="Q34" s="174"/>
      <c r="R34" s="174"/>
      <c r="S34" s="168"/>
      <c r="Z34">
        <v>0</v>
      </c>
    </row>
    <row r="35" spans="1:26" ht="24.95" customHeight="1" x14ac:dyDescent="0.25">
      <c r="A35" s="172">
        <v>22</v>
      </c>
      <c r="B35" s="169" t="s">
        <v>105</v>
      </c>
      <c r="C35" s="173" t="s">
        <v>149</v>
      </c>
      <c r="D35" s="169" t="s">
        <v>150</v>
      </c>
      <c r="E35" s="169" t="s">
        <v>101</v>
      </c>
      <c r="F35" s="170">
        <v>375.75</v>
      </c>
      <c r="G35" s="171"/>
      <c r="H35" s="171"/>
      <c r="I35" s="171">
        <f t="shared" si="4"/>
        <v>0</v>
      </c>
      <c r="J35" s="169">
        <f t="shared" si="5"/>
        <v>131.51</v>
      </c>
      <c r="K35" s="1">
        <f t="shared" si="6"/>
        <v>0</v>
      </c>
      <c r="L35" s="1">
        <f t="shared" si="7"/>
        <v>0</v>
      </c>
      <c r="M35" s="1"/>
      <c r="N35" s="1">
        <v>0.35</v>
      </c>
      <c r="O35" s="1"/>
      <c r="P35" s="168"/>
      <c r="Q35" s="174"/>
      <c r="R35" s="174"/>
      <c r="S35" s="168"/>
      <c r="Z35">
        <v>0</v>
      </c>
    </row>
    <row r="36" spans="1:26" ht="24.95" customHeight="1" x14ac:dyDescent="0.25">
      <c r="A36" s="172">
        <v>23</v>
      </c>
      <c r="B36" s="169" t="s">
        <v>105</v>
      </c>
      <c r="C36" s="173" t="s">
        <v>151</v>
      </c>
      <c r="D36" s="169" t="s">
        <v>152</v>
      </c>
      <c r="E36" s="169" t="s">
        <v>101</v>
      </c>
      <c r="F36" s="170">
        <v>41.75</v>
      </c>
      <c r="G36" s="171"/>
      <c r="H36" s="171"/>
      <c r="I36" s="171">
        <f t="shared" si="4"/>
        <v>0</v>
      </c>
      <c r="J36" s="169">
        <f t="shared" si="5"/>
        <v>118.99</v>
      </c>
      <c r="K36" s="1">
        <f t="shared" si="6"/>
        <v>0</v>
      </c>
      <c r="L36" s="1">
        <f t="shared" si="7"/>
        <v>0</v>
      </c>
      <c r="M36" s="1"/>
      <c r="N36" s="1">
        <v>2.85</v>
      </c>
      <c r="O36" s="1"/>
      <c r="P36" s="168"/>
      <c r="Q36" s="174"/>
      <c r="R36" s="174"/>
      <c r="S36" s="168"/>
      <c r="Z36">
        <v>0</v>
      </c>
    </row>
    <row r="37" spans="1:26" ht="24.95" customHeight="1" x14ac:dyDescent="0.25">
      <c r="A37" s="172">
        <v>24</v>
      </c>
      <c r="B37" s="169" t="s">
        <v>153</v>
      </c>
      <c r="C37" s="173" t="s">
        <v>154</v>
      </c>
      <c r="D37" s="169" t="s">
        <v>155</v>
      </c>
      <c r="E37" s="169" t="s">
        <v>101</v>
      </c>
      <c r="F37" s="170">
        <v>15.12</v>
      </c>
      <c r="G37" s="171"/>
      <c r="H37" s="171"/>
      <c r="I37" s="171">
        <f t="shared" si="4"/>
        <v>0</v>
      </c>
      <c r="J37" s="169">
        <f t="shared" si="5"/>
        <v>1360.8</v>
      </c>
      <c r="K37" s="1">
        <f t="shared" si="6"/>
        <v>0</v>
      </c>
      <c r="L37" s="1">
        <f t="shared" si="7"/>
        <v>0</v>
      </c>
      <c r="M37" s="1"/>
      <c r="N37" s="1">
        <v>90</v>
      </c>
      <c r="O37" s="1"/>
      <c r="P37" s="168">
        <f>ROUND(F37*(R37),3)</f>
        <v>15.542999999999999</v>
      </c>
      <c r="Q37" s="174"/>
      <c r="R37" s="174">
        <v>1.028</v>
      </c>
      <c r="S37" s="168"/>
      <c r="Z37">
        <v>0</v>
      </c>
    </row>
    <row r="38" spans="1:26" ht="24.95" customHeight="1" x14ac:dyDescent="0.25">
      <c r="A38" s="172">
        <v>25</v>
      </c>
      <c r="B38" s="169" t="s">
        <v>122</v>
      </c>
      <c r="C38" s="173" t="s">
        <v>156</v>
      </c>
      <c r="D38" s="169" t="s">
        <v>234</v>
      </c>
      <c r="E38" s="169" t="s">
        <v>104</v>
      </c>
      <c r="F38" s="170">
        <v>510</v>
      </c>
      <c r="G38" s="171"/>
      <c r="H38" s="171"/>
      <c r="I38" s="171">
        <f t="shared" si="4"/>
        <v>0</v>
      </c>
      <c r="J38" s="169">
        <f t="shared" si="5"/>
        <v>4590</v>
      </c>
      <c r="K38" s="1">
        <f t="shared" si="6"/>
        <v>0</v>
      </c>
      <c r="L38" s="1">
        <f t="shared" si="7"/>
        <v>0</v>
      </c>
      <c r="M38" s="1"/>
      <c r="N38" s="1">
        <v>9</v>
      </c>
      <c r="O38" s="1"/>
      <c r="P38" s="168"/>
      <c r="Q38" s="174"/>
      <c r="R38" s="174"/>
      <c r="S38" s="168"/>
      <c r="Z38">
        <v>0</v>
      </c>
    </row>
    <row r="39" spans="1:26" ht="23.25" x14ac:dyDescent="0.25">
      <c r="A39" s="172">
        <v>26</v>
      </c>
      <c r="B39" s="169" t="s">
        <v>122</v>
      </c>
      <c r="C39" s="173" t="s">
        <v>160</v>
      </c>
      <c r="D39" s="169" t="s">
        <v>161</v>
      </c>
      <c r="E39" s="169" t="s">
        <v>104</v>
      </c>
      <c r="F39" s="170">
        <v>300</v>
      </c>
      <c r="G39" s="171"/>
      <c r="H39" s="171"/>
      <c r="I39" s="171">
        <f t="shared" si="4"/>
        <v>0</v>
      </c>
      <c r="J39" s="169">
        <f t="shared" si="5"/>
        <v>3612</v>
      </c>
      <c r="K39" s="1">
        <f t="shared" si="6"/>
        <v>0</v>
      </c>
      <c r="L39" s="1">
        <f t="shared" si="7"/>
        <v>0</v>
      </c>
      <c r="M39" s="1"/>
      <c r="N39" s="1">
        <v>12.04</v>
      </c>
      <c r="O39" s="1"/>
      <c r="P39" s="168"/>
      <c r="Q39" s="174"/>
      <c r="R39" s="174"/>
      <c r="S39" s="168"/>
      <c r="Z39">
        <v>0</v>
      </c>
    </row>
    <row r="40" spans="1:26" x14ac:dyDescent="0.25">
      <c r="A40" s="157"/>
      <c r="B40" s="157"/>
      <c r="C40" s="157"/>
      <c r="D40" s="157" t="s">
        <v>67</v>
      </c>
      <c r="E40" s="157"/>
      <c r="F40" s="168"/>
      <c r="G40" s="160"/>
      <c r="H40" s="160">
        <f>ROUND((SUM(M28:M39))/1,2)</f>
        <v>0</v>
      </c>
      <c r="I40" s="160">
        <f>ROUND((SUM(I28:I39))/1,2)</f>
        <v>0</v>
      </c>
      <c r="J40" s="157"/>
      <c r="K40" s="157"/>
      <c r="L40" s="157">
        <f>ROUND((SUM(L28:L39))/1,2)</f>
        <v>0</v>
      </c>
      <c r="M40" s="157">
        <f>ROUND((SUM(M28:M39))/1,2)</f>
        <v>0</v>
      </c>
      <c r="N40" s="157"/>
      <c r="O40" s="157"/>
      <c r="P40" s="175">
        <f>ROUND((SUM(P28:P39))/1,2)</f>
        <v>260.98</v>
      </c>
      <c r="Q40" s="154"/>
      <c r="R40" s="154"/>
      <c r="S40" s="175">
        <f>ROUND((SUM(S28:S39))/1,2)</f>
        <v>0</v>
      </c>
      <c r="T40" s="154"/>
      <c r="U40" s="154"/>
      <c r="V40" s="154"/>
      <c r="W40" s="154"/>
      <c r="X40" s="154"/>
      <c r="Y40" s="154"/>
      <c r="Z40" s="154"/>
    </row>
    <row r="41" spans="1:26" x14ac:dyDescent="0.25">
      <c r="A41" s="1"/>
      <c r="B41" s="1"/>
      <c r="C41" s="1"/>
      <c r="D41" s="1"/>
      <c r="E41" s="1"/>
      <c r="F41" s="164"/>
      <c r="G41" s="150"/>
      <c r="H41" s="150"/>
      <c r="I41" s="150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7"/>
      <c r="B42" s="157"/>
      <c r="C42" s="157"/>
      <c r="D42" s="157" t="s">
        <v>68</v>
      </c>
      <c r="E42" s="157"/>
      <c r="F42" s="168"/>
      <c r="G42" s="158"/>
      <c r="H42" s="158"/>
      <c r="I42" s="158"/>
      <c r="J42" s="157"/>
      <c r="K42" s="157"/>
      <c r="L42" s="157"/>
      <c r="M42" s="157"/>
      <c r="N42" s="157"/>
      <c r="O42" s="157"/>
      <c r="P42" s="157"/>
      <c r="Q42" s="154"/>
      <c r="R42" s="154"/>
      <c r="S42" s="157"/>
      <c r="T42" s="154"/>
      <c r="U42" s="154"/>
      <c r="V42" s="154"/>
      <c r="W42" s="154"/>
      <c r="X42" s="154"/>
      <c r="Y42" s="154"/>
      <c r="Z42" s="154"/>
    </row>
    <row r="43" spans="1:26" ht="24.95" customHeight="1" x14ac:dyDescent="0.25">
      <c r="A43" s="172">
        <v>27</v>
      </c>
      <c r="B43" s="169" t="s">
        <v>153</v>
      </c>
      <c r="C43" s="173" t="s">
        <v>165</v>
      </c>
      <c r="D43" s="169" t="s">
        <v>166</v>
      </c>
      <c r="E43" s="169" t="s">
        <v>167</v>
      </c>
      <c r="F43" s="170">
        <v>3</v>
      </c>
      <c r="G43" s="171"/>
      <c r="H43" s="171"/>
      <c r="I43" s="171">
        <f>ROUND(F43*(G43+H43),2)</f>
        <v>0</v>
      </c>
      <c r="J43" s="169">
        <f>ROUND(F43*(N43),2)</f>
        <v>375</v>
      </c>
      <c r="K43" s="1">
        <f>ROUND(F43*(O43),2)</f>
        <v>0</v>
      </c>
      <c r="L43" s="1">
        <f>ROUND(F43*(G43),2)</f>
        <v>0</v>
      </c>
      <c r="M43" s="1"/>
      <c r="N43" s="1">
        <v>125</v>
      </c>
      <c r="O43" s="1"/>
      <c r="P43" s="168">
        <f>ROUND(F43*(R43),3)</f>
        <v>0.99</v>
      </c>
      <c r="Q43" s="174"/>
      <c r="R43" s="174">
        <v>0.33001999999999998</v>
      </c>
      <c r="S43" s="168"/>
      <c r="Z43">
        <v>0</v>
      </c>
    </row>
    <row r="44" spans="1:26" ht="24.95" customHeight="1" x14ac:dyDescent="0.25">
      <c r="A44" s="172">
        <v>28</v>
      </c>
      <c r="B44" s="169" t="s">
        <v>122</v>
      </c>
      <c r="C44" s="173" t="s">
        <v>235</v>
      </c>
      <c r="D44" s="169" t="s">
        <v>236</v>
      </c>
      <c r="E44" s="169" t="s">
        <v>167</v>
      </c>
      <c r="F44" s="170">
        <v>2</v>
      </c>
      <c r="G44" s="171"/>
      <c r="H44" s="171"/>
      <c r="I44" s="171">
        <f>ROUND(F44*(G44+H44),2)</f>
        <v>0</v>
      </c>
      <c r="J44" s="169">
        <f>ROUND(F44*(N44),2)</f>
        <v>7640</v>
      </c>
      <c r="K44" s="1">
        <f>ROUND(F44*(O44),2)</f>
        <v>0</v>
      </c>
      <c r="L44" s="1">
        <f>ROUND(F44*(G44),2)</f>
        <v>0</v>
      </c>
      <c r="M44" s="1"/>
      <c r="N44" s="1">
        <v>3820</v>
      </c>
      <c r="O44" s="1"/>
      <c r="P44" s="168"/>
      <c r="Q44" s="174"/>
      <c r="R44" s="174"/>
      <c r="S44" s="168"/>
      <c r="Z44">
        <v>0</v>
      </c>
    </row>
    <row r="45" spans="1:26" x14ac:dyDescent="0.25">
      <c r="A45" s="157"/>
      <c r="B45" s="157"/>
      <c r="C45" s="157"/>
      <c r="D45" s="157" t="s">
        <v>68</v>
      </c>
      <c r="E45" s="157"/>
      <c r="F45" s="168"/>
      <c r="G45" s="160"/>
      <c r="H45" s="160">
        <f>ROUND((SUM(M42:M44))/1,2)</f>
        <v>0</v>
      </c>
      <c r="I45" s="160">
        <f>ROUND((SUM(I42:I44))/1,2)</f>
        <v>0</v>
      </c>
      <c r="J45" s="157"/>
      <c r="K45" s="157"/>
      <c r="L45" s="157">
        <f>ROUND((SUM(L42:L44))/1,2)</f>
        <v>0</v>
      </c>
      <c r="M45" s="157">
        <f>ROUND((SUM(M42:M44))/1,2)</f>
        <v>0</v>
      </c>
      <c r="N45" s="157"/>
      <c r="O45" s="157"/>
      <c r="P45" s="175">
        <f>ROUND((SUM(P42:P44))/1,2)</f>
        <v>0.99</v>
      </c>
      <c r="Q45" s="154"/>
      <c r="R45" s="154"/>
      <c r="S45" s="175">
        <f>ROUND((SUM(S42:S44))/1,2)</f>
        <v>0</v>
      </c>
      <c r="T45" s="154"/>
      <c r="U45" s="154"/>
      <c r="V45" s="154"/>
      <c r="W45" s="154"/>
      <c r="X45" s="154"/>
      <c r="Y45" s="154"/>
      <c r="Z45" s="154"/>
    </row>
    <row r="46" spans="1:26" x14ac:dyDescent="0.25">
      <c r="A46" s="1"/>
      <c r="B46" s="1"/>
      <c r="C46" s="1"/>
      <c r="D46" s="1"/>
      <c r="E46" s="1"/>
      <c r="F46" s="164"/>
      <c r="G46" s="150"/>
      <c r="H46" s="150"/>
      <c r="I46" s="150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57"/>
      <c r="B47" s="157"/>
      <c r="C47" s="157"/>
      <c r="D47" s="157" t="s">
        <v>69</v>
      </c>
      <c r="E47" s="157"/>
      <c r="F47" s="168"/>
      <c r="G47" s="158"/>
      <c r="H47" s="158"/>
      <c r="I47" s="158"/>
      <c r="J47" s="157"/>
      <c r="K47" s="157"/>
      <c r="L47" s="157"/>
      <c r="M47" s="157"/>
      <c r="N47" s="157"/>
      <c r="O47" s="157"/>
      <c r="P47" s="157"/>
      <c r="Q47" s="154"/>
      <c r="R47" s="154"/>
      <c r="S47" s="157"/>
      <c r="T47" s="154"/>
      <c r="U47" s="154"/>
      <c r="V47" s="154"/>
      <c r="W47" s="154"/>
      <c r="X47" s="154"/>
      <c r="Y47" s="154"/>
      <c r="Z47" s="154"/>
    </row>
    <row r="48" spans="1:26" ht="24.95" customHeight="1" x14ac:dyDescent="0.25">
      <c r="A48" s="172">
        <v>29</v>
      </c>
      <c r="B48" s="169" t="s">
        <v>134</v>
      </c>
      <c r="C48" s="173" t="s">
        <v>174</v>
      </c>
      <c r="D48" s="169" t="s">
        <v>175</v>
      </c>
      <c r="E48" s="169" t="s">
        <v>167</v>
      </c>
      <c r="F48" s="170">
        <v>3</v>
      </c>
      <c r="G48" s="171"/>
      <c r="H48" s="171"/>
      <c r="I48" s="171">
        <f t="shared" ref="I48:I64" si="8">ROUND(F48*(G48+H48),2)</f>
        <v>0</v>
      </c>
      <c r="J48" s="169">
        <f t="shared" ref="J48:J64" si="9">ROUND(F48*(N48),2)</f>
        <v>49.62</v>
      </c>
      <c r="K48" s="1">
        <f t="shared" ref="K48:K64" si="10">ROUND(F48*(O48),2)</f>
        <v>0</v>
      </c>
      <c r="L48" s="1">
        <f t="shared" ref="L48:L60" si="11">ROUND(F48*(G48),2)</f>
        <v>0</v>
      </c>
      <c r="M48" s="1"/>
      <c r="N48" s="1">
        <v>16.54</v>
      </c>
      <c r="O48" s="1"/>
      <c r="P48" s="168">
        <f>ROUND(F48*(R48),3)</f>
        <v>0.68100000000000005</v>
      </c>
      <c r="Q48" s="174"/>
      <c r="R48" s="174">
        <v>0.22684000000000001</v>
      </c>
      <c r="S48" s="168"/>
      <c r="Z48">
        <v>0</v>
      </c>
    </row>
    <row r="49" spans="1:26" ht="24.95" customHeight="1" x14ac:dyDescent="0.25">
      <c r="A49" s="172">
        <v>30</v>
      </c>
      <c r="B49" s="169" t="s">
        <v>134</v>
      </c>
      <c r="C49" s="173" t="s">
        <v>176</v>
      </c>
      <c r="D49" s="169" t="s">
        <v>177</v>
      </c>
      <c r="E49" s="169" t="s">
        <v>116</v>
      </c>
      <c r="F49" s="170">
        <v>250</v>
      </c>
      <c r="G49" s="171"/>
      <c r="H49" s="171"/>
      <c r="I49" s="171">
        <f t="shared" si="8"/>
        <v>0</v>
      </c>
      <c r="J49" s="169">
        <f t="shared" si="9"/>
        <v>202.5</v>
      </c>
      <c r="K49" s="1">
        <f t="shared" si="10"/>
        <v>0</v>
      </c>
      <c r="L49" s="1">
        <f t="shared" si="11"/>
        <v>0</v>
      </c>
      <c r="M49" s="1"/>
      <c r="N49" s="1">
        <v>0.81</v>
      </c>
      <c r="O49" s="1"/>
      <c r="P49" s="168">
        <f>ROUND(F49*(R49),3)</f>
        <v>2.3E-2</v>
      </c>
      <c r="Q49" s="174"/>
      <c r="R49" s="174">
        <v>9.0000000000000006E-5</v>
      </c>
      <c r="S49" s="168"/>
      <c r="Z49">
        <v>0</v>
      </c>
    </row>
    <row r="50" spans="1:26" ht="24.95" customHeight="1" x14ac:dyDescent="0.25">
      <c r="A50" s="172">
        <v>31</v>
      </c>
      <c r="B50" s="169" t="s">
        <v>134</v>
      </c>
      <c r="C50" s="173" t="s">
        <v>178</v>
      </c>
      <c r="D50" s="169" t="s">
        <v>179</v>
      </c>
      <c r="E50" s="169" t="s">
        <v>116</v>
      </c>
      <c r="F50" s="170">
        <v>250</v>
      </c>
      <c r="G50" s="171"/>
      <c r="H50" s="171"/>
      <c r="I50" s="171">
        <f t="shared" si="8"/>
        <v>0</v>
      </c>
      <c r="J50" s="169">
        <f t="shared" si="9"/>
        <v>42.5</v>
      </c>
      <c r="K50" s="1">
        <f t="shared" si="10"/>
        <v>0</v>
      </c>
      <c r="L50" s="1">
        <f t="shared" si="11"/>
        <v>0</v>
      </c>
      <c r="M50" s="1"/>
      <c r="N50" s="1">
        <v>0.17</v>
      </c>
      <c r="O50" s="1"/>
      <c r="P50" s="168">
        <f>ROUND(F50*(R50),3)</f>
        <v>0.01</v>
      </c>
      <c r="Q50" s="174"/>
      <c r="R50" s="174">
        <v>4.0000000000000003E-5</v>
      </c>
      <c r="S50" s="168"/>
      <c r="Z50">
        <v>0</v>
      </c>
    </row>
    <row r="51" spans="1:26" ht="24.95" customHeight="1" x14ac:dyDescent="0.25">
      <c r="A51" s="172">
        <v>32</v>
      </c>
      <c r="B51" s="169" t="s">
        <v>134</v>
      </c>
      <c r="C51" s="173" t="s">
        <v>185</v>
      </c>
      <c r="D51" s="169" t="s">
        <v>186</v>
      </c>
      <c r="E51" s="169" t="s">
        <v>116</v>
      </c>
      <c r="F51" s="170">
        <v>250</v>
      </c>
      <c r="G51" s="171"/>
      <c r="H51" s="171"/>
      <c r="I51" s="171">
        <f t="shared" si="8"/>
        <v>0</v>
      </c>
      <c r="J51" s="169">
        <f t="shared" si="9"/>
        <v>40</v>
      </c>
      <c r="K51" s="1">
        <f t="shared" si="10"/>
        <v>0</v>
      </c>
      <c r="L51" s="1">
        <f t="shared" si="11"/>
        <v>0</v>
      </c>
      <c r="M51" s="1"/>
      <c r="N51" s="1">
        <v>0.16</v>
      </c>
      <c r="O51" s="1"/>
      <c r="P51" s="168"/>
      <c r="Q51" s="174"/>
      <c r="R51" s="174"/>
      <c r="S51" s="168"/>
      <c r="Z51">
        <v>0</v>
      </c>
    </row>
    <row r="52" spans="1:26" ht="24.95" customHeight="1" x14ac:dyDescent="0.25">
      <c r="A52" s="172">
        <v>33</v>
      </c>
      <c r="B52" s="169" t="s">
        <v>134</v>
      </c>
      <c r="C52" s="173" t="s">
        <v>191</v>
      </c>
      <c r="D52" s="169" t="s">
        <v>192</v>
      </c>
      <c r="E52" s="169" t="s">
        <v>116</v>
      </c>
      <c r="F52" s="170">
        <v>170</v>
      </c>
      <c r="G52" s="171"/>
      <c r="H52" s="171"/>
      <c r="I52" s="171">
        <f t="shared" si="8"/>
        <v>0</v>
      </c>
      <c r="J52" s="169">
        <f t="shared" si="9"/>
        <v>2380</v>
      </c>
      <c r="K52" s="1">
        <f t="shared" si="10"/>
        <v>0</v>
      </c>
      <c r="L52" s="1">
        <f t="shared" si="11"/>
        <v>0</v>
      </c>
      <c r="M52" s="1"/>
      <c r="N52" s="1">
        <v>14</v>
      </c>
      <c r="O52" s="1"/>
      <c r="P52" s="168">
        <f>ROUND(F52*(R52),3)</f>
        <v>27.885000000000002</v>
      </c>
      <c r="Q52" s="174"/>
      <c r="R52" s="174">
        <v>0.16403000000000001</v>
      </c>
      <c r="S52" s="168"/>
      <c r="Z52">
        <v>0</v>
      </c>
    </row>
    <row r="53" spans="1:26" ht="24.95" customHeight="1" x14ac:dyDescent="0.25">
      <c r="A53" s="172">
        <v>34</v>
      </c>
      <c r="B53" s="169" t="s">
        <v>134</v>
      </c>
      <c r="C53" s="173" t="s">
        <v>193</v>
      </c>
      <c r="D53" s="169" t="s">
        <v>194</v>
      </c>
      <c r="E53" s="169" t="s">
        <v>87</v>
      </c>
      <c r="F53" s="170">
        <v>10.199999999999999</v>
      </c>
      <c r="G53" s="171"/>
      <c r="H53" s="171"/>
      <c r="I53" s="171">
        <f t="shared" si="8"/>
        <v>0</v>
      </c>
      <c r="J53" s="169">
        <f t="shared" si="9"/>
        <v>867</v>
      </c>
      <c r="K53" s="1">
        <f t="shared" si="10"/>
        <v>0</v>
      </c>
      <c r="L53" s="1">
        <f t="shared" si="11"/>
        <v>0</v>
      </c>
      <c r="M53" s="1"/>
      <c r="N53" s="1">
        <v>85</v>
      </c>
      <c r="O53" s="1"/>
      <c r="P53" s="168">
        <f>ROUND(F53*(R53),3)</f>
        <v>22.451000000000001</v>
      </c>
      <c r="Q53" s="174"/>
      <c r="R53" s="174">
        <v>2.2010900000000002</v>
      </c>
      <c r="S53" s="168"/>
      <c r="Z53">
        <v>0</v>
      </c>
    </row>
    <row r="54" spans="1:26" ht="24.95" customHeight="1" x14ac:dyDescent="0.25">
      <c r="A54" s="172">
        <v>35</v>
      </c>
      <c r="B54" s="169" t="s">
        <v>105</v>
      </c>
      <c r="C54" s="173" t="s">
        <v>195</v>
      </c>
      <c r="D54" s="169" t="s">
        <v>196</v>
      </c>
      <c r="E54" s="169" t="s">
        <v>116</v>
      </c>
      <c r="F54" s="170">
        <v>104</v>
      </c>
      <c r="G54" s="171"/>
      <c r="H54" s="171"/>
      <c r="I54" s="171">
        <f t="shared" si="8"/>
        <v>0</v>
      </c>
      <c r="J54" s="169">
        <f t="shared" si="9"/>
        <v>332.8</v>
      </c>
      <c r="K54" s="1">
        <f t="shared" si="10"/>
        <v>0</v>
      </c>
      <c r="L54" s="1">
        <f t="shared" si="11"/>
        <v>0</v>
      </c>
      <c r="M54" s="1"/>
      <c r="N54" s="1">
        <v>3.2</v>
      </c>
      <c r="O54" s="1"/>
      <c r="P54" s="168">
        <f>ROUND(F54*(R54),3)</f>
        <v>2E-3</v>
      </c>
      <c r="Q54" s="174"/>
      <c r="R54" s="174">
        <v>2.0000000000000002E-5</v>
      </c>
      <c r="S54" s="168"/>
      <c r="Z54">
        <v>0</v>
      </c>
    </row>
    <row r="55" spans="1:26" ht="24.95" customHeight="1" x14ac:dyDescent="0.25">
      <c r="A55" s="172">
        <v>36</v>
      </c>
      <c r="B55" s="169" t="s">
        <v>153</v>
      </c>
      <c r="C55" s="173" t="s">
        <v>197</v>
      </c>
      <c r="D55" s="169" t="s">
        <v>198</v>
      </c>
      <c r="E55" s="169" t="s">
        <v>104</v>
      </c>
      <c r="F55" s="170">
        <v>300</v>
      </c>
      <c r="G55" s="171"/>
      <c r="H55" s="171"/>
      <c r="I55" s="171">
        <f t="shared" si="8"/>
        <v>0</v>
      </c>
      <c r="J55" s="169">
        <f t="shared" si="9"/>
        <v>120</v>
      </c>
      <c r="K55" s="1">
        <f t="shared" si="10"/>
        <v>0</v>
      </c>
      <c r="L55" s="1">
        <f t="shared" si="11"/>
        <v>0</v>
      </c>
      <c r="M55" s="1"/>
      <c r="N55" s="1">
        <v>0.4</v>
      </c>
      <c r="O55" s="1"/>
      <c r="P55" s="168"/>
      <c r="Q55" s="174"/>
      <c r="R55" s="174"/>
      <c r="S55" s="168"/>
      <c r="Z55">
        <v>0</v>
      </c>
    </row>
    <row r="56" spans="1:26" ht="24.95" customHeight="1" x14ac:dyDescent="0.25">
      <c r="A56" s="172">
        <v>37</v>
      </c>
      <c r="B56" s="169" t="s">
        <v>122</v>
      </c>
      <c r="C56" s="173" t="s">
        <v>199</v>
      </c>
      <c r="D56" s="169" t="s">
        <v>200</v>
      </c>
      <c r="E56" s="169" t="s">
        <v>201</v>
      </c>
      <c r="F56" s="170">
        <v>1</v>
      </c>
      <c r="G56" s="171"/>
      <c r="H56" s="171"/>
      <c r="I56" s="171">
        <f t="shared" si="8"/>
        <v>0</v>
      </c>
      <c r="J56" s="169">
        <f t="shared" si="9"/>
        <v>750</v>
      </c>
      <c r="K56" s="1">
        <f t="shared" si="10"/>
        <v>0</v>
      </c>
      <c r="L56" s="1">
        <f t="shared" si="11"/>
        <v>0</v>
      </c>
      <c r="M56" s="1"/>
      <c r="N56" s="1">
        <v>750</v>
      </c>
      <c r="O56" s="1"/>
      <c r="P56" s="168"/>
      <c r="Q56" s="174"/>
      <c r="R56" s="174"/>
      <c r="S56" s="168"/>
      <c r="Z56">
        <v>0</v>
      </c>
    </row>
    <row r="57" spans="1:26" ht="24.95" customHeight="1" x14ac:dyDescent="0.25">
      <c r="A57" s="172">
        <v>38</v>
      </c>
      <c r="B57" s="169" t="s">
        <v>122</v>
      </c>
      <c r="C57" s="173" t="s">
        <v>202</v>
      </c>
      <c r="D57" s="169" t="s">
        <v>203</v>
      </c>
      <c r="E57" s="169" t="s">
        <v>204</v>
      </c>
      <c r="F57" s="170">
        <v>1</v>
      </c>
      <c r="G57" s="171"/>
      <c r="H57" s="171"/>
      <c r="I57" s="171">
        <f t="shared" si="8"/>
        <v>0</v>
      </c>
      <c r="J57" s="169">
        <f t="shared" si="9"/>
        <v>750</v>
      </c>
      <c r="K57" s="1">
        <f t="shared" si="10"/>
        <v>0</v>
      </c>
      <c r="L57" s="1">
        <f t="shared" si="11"/>
        <v>0</v>
      </c>
      <c r="M57" s="1"/>
      <c r="N57" s="1">
        <v>750</v>
      </c>
      <c r="O57" s="1"/>
      <c r="P57" s="168"/>
      <c r="Q57" s="174"/>
      <c r="R57" s="174"/>
      <c r="S57" s="168"/>
      <c r="Z57">
        <v>0</v>
      </c>
    </row>
    <row r="58" spans="1:26" ht="35.1" customHeight="1" x14ac:dyDescent="0.25">
      <c r="A58" s="172">
        <v>39</v>
      </c>
      <c r="B58" s="169" t="s">
        <v>122</v>
      </c>
      <c r="C58" s="173" t="s">
        <v>237</v>
      </c>
      <c r="D58" s="169" t="s">
        <v>238</v>
      </c>
      <c r="E58" s="169" t="s">
        <v>167</v>
      </c>
      <c r="F58" s="170">
        <v>3</v>
      </c>
      <c r="G58" s="171"/>
      <c r="H58" s="171"/>
      <c r="I58" s="171">
        <f t="shared" si="8"/>
        <v>0</v>
      </c>
      <c r="J58" s="169">
        <f t="shared" si="9"/>
        <v>94.98</v>
      </c>
      <c r="K58" s="1">
        <f t="shared" si="10"/>
        <v>0</v>
      </c>
      <c r="L58" s="1">
        <f t="shared" si="11"/>
        <v>0</v>
      </c>
      <c r="M58" s="1"/>
      <c r="N58" s="1">
        <v>31.66</v>
      </c>
      <c r="O58" s="1"/>
      <c r="P58" s="168"/>
      <c r="Q58" s="174"/>
      <c r="R58" s="174"/>
      <c r="S58" s="168"/>
      <c r="Z58">
        <v>0</v>
      </c>
    </row>
    <row r="59" spans="1:26" ht="24.95" customHeight="1" x14ac:dyDescent="0.25">
      <c r="A59" s="172">
        <v>40</v>
      </c>
      <c r="B59" s="169" t="s">
        <v>122</v>
      </c>
      <c r="C59" s="173" t="s">
        <v>215</v>
      </c>
      <c r="D59" s="169" t="s">
        <v>216</v>
      </c>
      <c r="E59" s="169" t="s">
        <v>204</v>
      </c>
      <c r="F59" s="170">
        <v>1</v>
      </c>
      <c r="G59" s="171"/>
      <c r="H59" s="171"/>
      <c r="I59" s="171">
        <f t="shared" si="8"/>
        <v>0</v>
      </c>
      <c r="J59" s="169">
        <f t="shared" si="9"/>
        <v>500</v>
      </c>
      <c r="K59" s="1">
        <f t="shared" si="10"/>
        <v>0</v>
      </c>
      <c r="L59" s="1">
        <f t="shared" si="11"/>
        <v>0</v>
      </c>
      <c r="M59" s="1"/>
      <c r="N59" s="1">
        <v>500</v>
      </c>
      <c r="O59" s="1"/>
      <c r="P59" s="168"/>
      <c r="Q59" s="174"/>
      <c r="R59" s="174"/>
      <c r="S59" s="168"/>
      <c r="Z59">
        <v>0</v>
      </c>
    </row>
    <row r="60" spans="1:26" ht="24.95" customHeight="1" x14ac:dyDescent="0.25">
      <c r="A60" s="172">
        <v>41</v>
      </c>
      <c r="B60" s="169" t="s">
        <v>122</v>
      </c>
      <c r="C60" s="173" t="s">
        <v>239</v>
      </c>
      <c r="D60" s="169" t="s">
        <v>240</v>
      </c>
      <c r="E60" s="169" t="s">
        <v>167</v>
      </c>
      <c r="F60" s="170">
        <v>1</v>
      </c>
      <c r="G60" s="171"/>
      <c r="H60" s="171"/>
      <c r="I60" s="171">
        <f t="shared" si="8"/>
        <v>0</v>
      </c>
      <c r="J60" s="169">
        <f t="shared" si="9"/>
        <v>625</v>
      </c>
      <c r="K60" s="1">
        <f t="shared" si="10"/>
        <v>0</v>
      </c>
      <c r="L60" s="1">
        <f t="shared" si="11"/>
        <v>0</v>
      </c>
      <c r="M60" s="1"/>
      <c r="N60" s="1">
        <v>625</v>
      </c>
      <c r="O60" s="1"/>
      <c r="P60" s="168"/>
      <c r="Q60" s="174"/>
      <c r="R60" s="174"/>
      <c r="S60" s="168"/>
      <c r="Z60">
        <v>0</v>
      </c>
    </row>
    <row r="61" spans="1:26" ht="24.95" customHeight="1" x14ac:dyDescent="0.25">
      <c r="A61" s="172">
        <v>42</v>
      </c>
      <c r="B61" s="169" t="s">
        <v>217</v>
      </c>
      <c r="C61" s="173" t="s">
        <v>218</v>
      </c>
      <c r="D61" s="169" t="s">
        <v>219</v>
      </c>
      <c r="E61" s="169" t="s">
        <v>167</v>
      </c>
      <c r="F61" s="170">
        <v>3</v>
      </c>
      <c r="G61" s="171"/>
      <c r="H61" s="171"/>
      <c r="I61" s="171">
        <f t="shared" si="8"/>
        <v>0</v>
      </c>
      <c r="J61" s="169">
        <f t="shared" si="9"/>
        <v>49.5</v>
      </c>
      <c r="K61" s="1">
        <f t="shared" si="10"/>
        <v>0</v>
      </c>
      <c r="L61" s="1"/>
      <c r="M61" s="1">
        <f>ROUND(F61*(G61),2)</f>
        <v>0</v>
      </c>
      <c r="N61" s="1">
        <v>16.5</v>
      </c>
      <c r="O61" s="1"/>
      <c r="P61" s="168">
        <f>ROUND(F61*(R61),3)</f>
        <v>4.0000000000000001E-3</v>
      </c>
      <c r="Q61" s="174"/>
      <c r="R61" s="174">
        <v>1.4E-3</v>
      </c>
      <c r="S61" s="168"/>
      <c r="Z61">
        <v>0</v>
      </c>
    </row>
    <row r="62" spans="1:26" ht="24.95" customHeight="1" x14ac:dyDescent="0.25">
      <c r="A62" s="172">
        <v>43</v>
      </c>
      <c r="B62" s="169" t="s">
        <v>217</v>
      </c>
      <c r="C62" s="173" t="s">
        <v>220</v>
      </c>
      <c r="D62" s="169" t="s">
        <v>221</v>
      </c>
      <c r="E62" s="169" t="s">
        <v>167</v>
      </c>
      <c r="F62" s="170">
        <v>6</v>
      </c>
      <c r="G62" s="171"/>
      <c r="H62" s="171"/>
      <c r="I62" s="171">
        <f t="shared" si="8"/>
        <v>0</v>
      </c>
      <c r="J62" s="169">
        <f t="shared" si="9"/>
        <v>15</v>
      </c>
      <c r="K62" s="1">
        <f t="shared" si="10"/>
        <v>0</v>
      </c>
      <c r="L62" s="1"/>
      <c r="M62" s="1">
        <f>ROUND(F62*(G62),2)</f>
        <v>0</v>
      </c>
      <c r="N62" s="1">
        <v>2.5</v>
      </c>
      <c r="O62" s="1"/>
      <c r="P62" s="168"/>
      <c r="Q62" s="174"/>
      <c r="R62" s="174"/>
      <c r="S62" s="168"/>
      <c r="Z62">
        <v>0</v>
      </c>
    </row>
    <row r="63" spans="1:26" ht="24.95" customHeight="1" x14ac:dyDescent="0.25">
      <c r="A63" s="172">
        <v>44</v>
      </c>
      <c r="B63" s="169" t="s">
        <v>217</v>
      </c>
      <c r="C63" s="173" t="s">
        <v>222</v>
      </c>
      <c r="D63" s="169" t="s">
        <v>223</v>
      </c>
      <c r="E63" s="169" t="s">
        <v>167</v>
      </c>
      <c r="F63" s="170">
        <v>3</v>
      </c>
      <c r="G63" s="171"/>
      <c r="H63" s="171"/>
      <c r="I63" s="171">
        <f t="shared" si="8"/>
        <v>0</v>
      </c>
      <c r="J63" s="169">
        <f t="shared" si="9"/>
        <v>2.1</v>
      </c>
      <c r="K63" s="1">
        <f t="shared" si="10"/>
        <v>0</v>
      </c>
      <c r="L63" s="1"/>
      <c r="M63" s="1">
        <f>ROUND(F63*(G63),2)</f>
        <v>0</v>
      </c>
      <c r="N63" s="1">
        <v>0.7</v>
      </c>
      <c r="O63" s="1"/>
      <c r="P63" s="168"/>
      <c r="Q63" s="174"/>
      <c r="R63" s="174"/>
      <c r="S63" s="168"/>
      <c r="Z63">
        <v>0</v>
      </c>
    </row>
    <row r="64" spans="1:26" ht="24.95" customHeight="1" x14ac:dyDescent="0.25">
      <c r="A64" s="172">
        <v>45</v>
      </c>
      <c r="B64" s="169" t="s">
        <v>162</v>
      </c>
      <c r="C64" s="173" t="s">
        <v>224</v>
      </c>
      <c r="D64" s="169" t="s">
        <v>225</v>
      </c>
      <c r="E64" s="169" t="s">
        <v>167</v>
      </c>
      <c r="F64" s="170">
        <v>171.7</v>
      </c>
      <c r="G64" s="171"/>
      <c r="H64" s="171"/>
      <c r="I64" s="171">
        <f t="shared" si="8"/>
        <v>0</v>
      </c>
      <c r="J64" s="169">
        <f t="shared" si="9"/>
        <v>772.65</v>
      </c>
      <c r="K64" s="1">
        <f t="shared" si="10"/>
        <v>0</v>
      </c>
      <c r="L64" s="1"/>
      <c r="M64" s="1">
        <f>ROUND(F64*(G64),2)</f>
        <v>0</v>
      </c>
      <c r="N64" s="1">
        <v>4.5</v>
      </c>
      <c r="O64" s="1"/>
      <c r="P64" s="168">
        <f>ROUND(F64*(R64),3)</f>
        <v>3.7770000000000001</v>
      </c>
      <c r="Q64" s="174"/>
      <c r="R64" s="174">
        <v>2.1999999999999999E-2</v>
      </c>
      <c r="S64" s="168"/>
      <c r="Z64">
        <v>0</v>
      </c>
    </row>
    <row r="65" spans="1:26" x14ac:dyDescent="0.25">
      <c r="A65" s="157"/>
      <c r="B65" s="157"/>
      <c r="C65" s="157"/>
      <c r="D65" s="157" t="s">
        <v>69</v>
      </c>
      <c r="E65" s="157"/>
      <c r="F65" s="168"/>
      <c r="G65" s="160"/>
      <c r="H65" s="160">
        <f>ROUND((SUM(M47:M64))/1,2)</f>
        <v>0</v>
      </c>
      <c r="I65" s="160">
        <f>ROUND((SUM(I47:I64))/1,2)</f>
        <v>0</v>
      </c>
      <c r="J65" s="157"/>
      <c r="K65" s="157"/>
      <c r="L65" s="157">
        <f>ROUND((SUM(L47:L64))/1,2)</f>
        <v>0</v>
      </c>
      <c r="M65" s="157">
        <f>ROUND((SUM(M47:M64))/1,2)</f>
        <v>0</v>
      </c>
      <c r="N65" s="157"/>
      <c r="O65" s="157"/>
      <c r="P65" s="175">
        <f>ROUND((SUM(P47:P64))/1,2)</f>
        <v>54.83</v>
      </c>
      <c r="Q65" s="154"/>
      <c r="R65" s="154"/>
      <c r="S65" s="175">
        <f>ROUND((SUM(S47:S64))/1,2)</f>
        <v>0</v>
      </c>
      <c r="T65" s="154"/>
      <c r="U65" s="154"/>
      <c r="V65" s="154"/>
      <c r="W65" s="154"/>
      <c r="X65" s="154"/>
      <c r="Y65" s="154"/>
      <c r="Z65" s="154"/>
    </row>
    <row r="66" spans="1:26" x14ac:dyDescent="0.25">
      <c r="A66" s="1"/>
      <c r="B66" s="1"/>
      <c r="C66" s="1"/>
      <c r="D66" s="1"/>
      <c r="E66" s="1"/>
      <c r="F66" s="164"/>
      <c r="G66" s="150"/>
      <c r="H66" s="150"/>
      <c r="I66" s="150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57"/>
      <c r="B67" s="157"/>
      <c r="C67" s="157"/>
      <c r="D67" s="157" t="s">
        <v>70</v>
      </c>
      <c r="E67" s="157"/>
      <c r="F67" s="168"/>
      <c r="G67" s="158"/>
      <c r="H67" s="158"/>
      <c r="I67" s="158"/>
      <c r="J67" s="157"/>
      <c r="K67" s="157"/>
      <c r="L67" s="157"/>
      <c r="M67" s="157"/>
      <c r="N67" s="157"/>
      <c r="O67" s="157"/>
      <c r="P67" s="157"/>
      <c r="Q67" s="154"/>
      <c r="R67" s="154"/>
      <c r="S67" s="157"/>
      <c r="T67" s="154"/>
      <c r="U67" s="154"/>
      <c r="V67" s="154"/>
      <c r="W67" s="154"/>
      <c r="X67" s="154"/>
      <c r="Y67" s="154"/>
      <c r="Z67" s="154"/>
    </row>
    <row r="68" spans="1:26" ht="24.95" customHeight="1" x14ac:dyDescent="0.25">
      <c r="A68" s="172">
        <v>46</v>
      </c>
      <c r="B68" s="169" t="s">
        <v>134</v>
      </c>
      <c r="C68" s="173" t="s">
        <v>226</v>
      </c>
      <c r="D68" s="169" t="s">
        <v>227</v>
      </c>
      <c r="E68" s="169" t="s">
        <v>101</v>
      </c>
      <c r="F68" s="170">
        <v>555.13900000000001</v>
      </c>
      <c r="G68" s="171"/>
      <c r="H68" s="171"/>
      <c r="I68" s="171">
        <f>ROUND(F68*(G68+H68),2)</f>
        <v>0</v>
      </c>
      <c r="J68" s="169">
        <f>ROUND(F68*(N68),2)</f>
        <v>1188</v>
      </c>
      <c r="K68" s="1">
        <f>ROUND(F68*(O68),2)</f>
        <v>0</v>
      </c>
      <c r="L68" s="1">
        <f>ROUND(F68*(G68),2)</f>
        <v>0</v>
      </c>
      <c r="M68" s="1"/>
      <c r="N68" s="1">
        <v>2.14</v>
      </c>
      <c r="O68" s="1"/>
      <c r="P68" s="168"/>
      <c r="Q68" s="174"/>
      <c r="R68" s="174"/>
      <c r="S68" s="168"/>
      <c r="Z68">
        <v>0</v>
      </c>
    </row>
    <row r="69" spans="1:26" x14ac:dyDescent="0.25">
      <c r="A69" s="157"/>
      <c r="B69" s="157"/>
      <c r="C69" s="157"/>
      <c r="D69" s="157" t="s">
        <v>70</v>
      </c>
      <c r="E69" s="157"/>
      <c r="F69" s="168"/>
      <c r="G69" s="160"/>
      <c r="H69" s="160">
        <f>ROUND((SUM(M67:M68))/1,2)</f>
        <v>0</v>
      </c>
      <c r="I69" s="160">
        <f>ROUND((SUM(I67:I68))/1,2)</f>
        <v>0</v>
      </c>
      <c r="J69" s="157"/>
      <c r="K69" s="157"/>
      <c r="L69" s="157">
        <f>ROUND((SUM(L67:L68))/1,2)</f>
        <v>0</v>
      </c>
      <c r="M69" s="157">
        <f>ROUND((SUM(M67:M68))/1,2)</f>
        <v>0</v>
      </c>
      <c r="N69" s="157"/>
      <c r="O69" s="157"/>
      <c r="P69" s="175">
        <f>ROUND((SUM(P67:P68))/1,2)</f>
        <v>0</v>
      </c>
      <c r="Q69" s="154"/>
      <c r="R69" s="154"/>
      <c r="S69" s="175">
        <f>ROUND((SUM(S67:S68))/1,2)</f>
        <v>0</v>
      </c>
      <c r="T69" s="154"/>
      <c r="U69" s="154"/>
      <c r="V69" s="154"/>
      <c r="W69" s="154"/>
      <c r="X69" s="154"/>
      <c r="Y69" s="154"/>
      <c r="Z69" s="154"/>
    </row>
    <row r="70" spans="1:26" x14ac:dyDescent="0.25">
      <c r="A70" s="1"/>
      <c r="B70" s="1"/>
      <c r="C70" s="1"/>
      <c r="D70" s="1"/>
      <c r="E70" s="1"/>
      <c r="F70" s="164"/>
      <c r="G70" s="150"/>
      <c r="H70" s="150"/>
      <c r="I70" s="150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57"/>
      <c r="B71" s="157"/>
      <c r="C71" s="157"/>
      <c r="D71" s="2" t="s">
        <v>65</v>
      </c>
      <c r="E71" s="157"/>
      <c r="F71" s="168"/>
      <c r="G71" s="160"/>
      <c r="H71" s="160">
        <f>ROUND((SUM(M9:M70))/2,2)</f>
        <v>0</v>
      </c>
      <c r="I71" s="160">
        <f>ROUND((SUM(I9:I70))/2,2)</f>
        <v>0</v>
      </c>
      <c r="J71" s="158"/>
      <c r="K71" s="157"/>
      <c r="L71" s="158">
        <f>ROUND((SUM(L9:L70))/2,2)</f>
        <v>0</v>
      </c>
      <c r="M71" s="158">
        <f>ROUND((SUM(M9:M70))/2,2)</f>
        <v>0</v>
      </c>
      <c r="N71" s="157"/>
      <c r="O71" s="157"/>
      <c r="P71" s="175">
        <f>ROUND((SUM(P9:P70))/2,2)</f>
        <v>324.52999999999997</v>
      </c>
      <c r="S71" s="175">
        <f>ROUND((SUM(S9:S70))/2,2)</f>
        <v>0</v>
      </c>
    </row>
    <row r="72" spans="1:26" x14ac:dyDescent="0.25">
      <c r="A72" s="1"/>
      <c r="B72" s="1"/>
      <c r="C72" s="1"/>
      <c r="D72" s="1"/>
      <c r="E72" s="1"/>
      <c r="F72" s="164"/>
      <c r="G72" s="150"/>
      <c r="H72" s="150"/>
      <c r="I72" s="150"/>
      <c r="J72" s="1"/>
      <c r="K72" s="1"/>
      <c r="L72" s="1"/>
      <c r="M72" s="1"/>
      <c r="N72" s="1"/>
      <c r="O72" s="1"/>
      <c r="P72" s="1"/>
      <c r="S72" s="1"/>
    </row>
    <row r="73" spans="1:26" x14ac:dyDescent="0.25">
      <c r="A73" s="157"/>
      <c r="B73" s="157"/>
      <c r="C73" s="157"/>
      <c r="D73" s="2" t="s">
        <v>232</v>
      </c>
      <c r="E73" s="157"/>
      <c r="F73" s="168"/>
      <c r="G73" s="158"/>
      <c r="H73" s="158"/>
      <c r="I73" s="158"/>
      <c r="J73" s="157"/>
      <c r="K73" s="157"/>
      <c r="L73" s="157"/>
      <c r="M73" s="157"/>
      <c r="N73" s="157"/>
      <c r="O73" s="157"/>
      <c r="P73" s="157"/>
      <c r="Q73" s="154"/>
      <c r="R73" s="154"/>
      <c r="S73" s="157"/>
      <c r="T73" s="154"/>
      <c r="U73" s="154"/>
      <c r="V73" s="154"/>
      <c r="W73" s="154"/>
      <c r="X73" s="154"/>
      <c r="Y73" s="154"/>
      <c r="Z73" s="154"/>
    </row>
    <row r="74" spans="1:26" x14ac:dyDescent="0.25">
      <c r="A74" s="157"/>
      <c r="B74" s="157"/>
      <c r="C74" s="157"/>
      <c r="D74" s="157" t="s">
        <v>233</v>
      </c>
      <c r="E74" s="157"/>
      <c r="F74" s="168"/>
      <c r="G74" s="158"/>
      <c r="H74" s="158"/>
      <c r="I74" s="158"/>
      <c r="J74" s="157"/>
      <c r="K74" s="157"/>
      <c r="L74" s="157"/>
      <c r="M74" s="157"/>
      <c r="N74" s="157"/>
      <c r="O74" s="157"/>
      <c r="P74" s="157"/>
      <c r="Q74" s="154"/>
      <c r="R74" s="154"/>
      <c r="S74" s="157"/>
      <c r="T74" s="154"/>
      <c r="U74" s="154"/>
      <c r="V74" s="154"/>
      <c r="W74" s="154"/>
      <c r="X74" s="154"/>
      <c r="Y74" s="154"/>
      <c r="Z74" s="154"/>
    </row>
    <row r="75" spans="1:26" ht="24.95" customHeight="1" x14ac:dyDescent="0.25">
      <c r="A75" s="172">
        <v>47</v>
      </c>
      <c r="B75" s="169" t="s">
        <v>241</v>
      </c>
      <c r="C75" s="173" t="s">
        <v>242</v>
      </c>
      <c r="D75" s="169" t="s">
        <v>243</v>
      </c>
      <c r="E75" s="169" t="s">
        <v>167</v>
      </c>
      <c r="F75" s="170">
        <v>2</v>
      </c>
      <c r="G75" s="171"/>
      <c r="H75" s="171"/>
      <c r="I75" s="171">
        <f>ROUND(F75*(G75+H75),2)</f>
        <v>0</v>
      </c>
      <c r="J75" s="169">
        <f>ROUND(F75*(N75),2)</f>
        <v>2250</v>
      </c>
      <c r="K75" s="1">
        <f>ROUND(F75*(O75),2)</f>
        <v>0</v>
      </c>
      <c r="L75" s="1">
        <f>ROUND(F75*(G75),2)</f>
        <v>0</v>
      </c>
      <c r="M75" s="1"/>
      <c r="N75" s="1">
        <v>1125</v>
      </c>
      <c r="O75" s="1"/>
      <c r="P75" s="168"/>
      <c r="Q75" s="174"/>
      <c r="R75" s="174"/>
      <c r="S75" s="168"/>
      <c r="Z75">
        <v>0</v>
      </c>
    </row>
    <row r="76" spans="1:26" x14ac:dyDescent="0.25">
      <c r="A76" s="157"/>
      <c r="B76" s="157"/>
      <c r="C76" s="157"/>
      <c r="D76" s="157" t="s">
        <v>233</v>
      </c>
      <c r="E76" s="157"/>
      <c r="F76" s="168"/>
      <c r="G76" s="160"/>
      <c r="H76" s="160"/>
      <c r="I76" s="160">
        <f>ROUND((SUM(I74:I75))/1,2)</f>
        <v>0</v>
      </c>
      <c r="J76" s="157"/>
      <c r="K76" s="157"/>
      <c r="L76" s="157">
        <f>ROUND((SUM(L74:L75))/1,2)</f>
        <v>0</v>
      </c>
      <c r="M76" s="157">
        <f>ROUND((SUM(M74:M75))/1,2)</f>
        <v>0</v>
      </c>
      <c r="N76" s="157"/>
      <c r="O76" s="157"/>
      <c r="P76" s="175">
        <f>ROUND((SUM(P74:P75))/1,2)</f>
        <v>0</v>
      </c>
      <c r="S76" s="168">
        <f>ROUND((SUM(S74:S75))/1,2)</f>
        <v>0</v>
      </c>
    </row>
    <row r="77" spans="1:26" x14ac:dyDescent="0.25">
      <c r="A77" s="1"/>
      <c r="B77" s="1"/>
      <c r="C77" s="1"/>
      <c r="D77" s="1"/>
      <c r="E77" s="1"/>
      <c r="F77" s="164"/>
      <c r="G77" s="150"/>
      <c r="H77" s="150"/>
      <c r="I77" s="150"/>
      <c r="J77" s="1"/>
      <c r="K77" s="1"/>
      <c r="L77" s="1"/>
      <c r="M77" s="1"/>
      <c r="N77" s="1"/>
      <c r="O77" s="1"/>
      <c r="P77" s="1"/>
      <c r="S77" s="1"/>
    </row>
    <row r="78" spans="1:26" x14ac:dyDescent="0.25">
      <c r="A78" s="157"/>
      <c r="B78" s="157"/>
      <c r="C78" s="157"/>
      <c r="D78" s="2" t="s">
        <v>232</v>
      </c>
      <c r="E78" s="157"/>
      <c r="F78" s="168"/>
      <c r="G78" s="160"/>
      <c r="H78" s="160">
        <f>ROUND((SUM(M73:M77))/2,2)</f>
        <v>0</v>
      </c>
      <c r="I78" s="160">
        <f>ROUND((SUM(I73:I77))/2,2)</f>
        <v>0</v>
      </c>
      <c r="J78" s="157"/>
      <c r="K78" s="157"/>
      <c r="L78" s="157">
        <f>ROUND((SUM(L73:L77))/2,2)</f>
        <v>0</v>
      </c>
      <c r="M78" s="157">
        <f>ROUND((SUM(M73:M77))/2,2)</f>
        <v>0</v>
      </c>
      <c r="N78" s="157"/>
      <c r="O78" s="157"/>
      <c r="P78" s="175">
        <f>ROUND((SUM(P73:P77))/2,2)</f>
        <v>0</v>
      </c>
      <c r="S78" s="175">
        <f>ROUND((SUM(S73:S77))/2,2)</f>
        <v>0</v>
      </c>
    </row>
    <row r="79" spans="1:26" x14ac:dyDescent="0.25">
      <c r="A79" s="176"/>
      <c r="B79" s="176"/>
      <c r="C79" s="176"/>
      <c r="D79" s="176" t="s">
        <v>73</v>
      </c>
      <c r="E79" s="176"/>
      <c r="F79" s="177"/>
      <c r="G79" s="178"/>
      <c r="H79" s="178">
        <f>ROUND((SUM(M9:M78))/3,2)</f>
        <v>0</v>
      </c>
      <c r="I79" s="178">
        <f>ROUND((SUM(I9:I78))/3,2)</f>
        <v>0</v>
      </c>
      <c r="J79" s="176"/>
      <c r="K79" s="176">
        <f>ROUND((SUM(K9:K78))/3,2)</f>
        <v>0</v>
      </c>
      <c r="L79" s="176">
        <f>ROUND((SUM(L9:L78))/3,2)</f>
        <v>0</v>
      </c>
      <c r="M79" s="176">
        <f>ROUND((SUM(M9:M78))/3,2)</f>
        <v>0</v>
      </c>
      <c r="N79" s="176"/>
      <c r="O79" s="176"/>
      <c r="P79" s="193">
        <f>ROUND((SUM(P9:P78))/3,2)</f>
        <v>324.52999999999997</v>
      </c>
      <c r="S79" s="177">
        <f>ROUND((SUM(S9:S78))/3,2)</f>
        <v>0</v>
      </c>
      <c r="Z79">
        <f>(SUM(Z9:Z78))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Stavebné úpravy a udržiavacie práce MK na Veternej ulici v obci Seč. Polianka (vysvetlenie SP č. 4) / SO 02 Parkovisko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13638</vt:lpstr>
      <vt:lpstr>Rekap 13638</vt:lpstr>
      <vt:lpstr>SO 13638</vt:lpstr>
      <vt:lpstr>Kryci_list 13639</vt:lpstr>
      <vt:lpstr>Rekap 13639</vt:lpstr>
      <vt:lpstr>SO 13639</vt:lpstr>
      <vt:lpstr>'Rekap 13638'!Názvy_tlače</vt:lpstr>
      <vt:lpstr>'Rekap 13639'!Názvy_tlače</vt:lpstr>
      <vt:lpstr>'SO 13638'!Názvy_tlače</vt:lpstr>
      <vt:lpstr>'SO 13639'!Názvy_tlače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2019-01-16T11:02:07Z</dcterms:created>
  <dcterms:modified xsi:type="dcterms:W3CDTF">2019-01-16T17:51:03Z</dcterms:modified>
</cp:coreProperties>
</file>