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8455" windowHeight="11955" activeTab="2"/>
  </bookViews>
  <sheets>
    <sheet name="Rekapitulácia stavby" sheetId="1" r:id="rId1"/>
    <sheet name="01 - SO01 - Terénne úpravy" sheetId="2" r:id="rId2"/>
    <sheet name="02 - SO01 - Oporný múr" sheetId="3" r:id="rId3"/>
  </sheets>
  <definedNames>
    <definedName name="_xlnm._FilterDatabase" localSheetId="1" hidden="1">'01 - SO01 - Terénne úpravy'!$C$119:$K$183</definedName>
    <definedName name="_xlnm._FilterDatabase" localSheetId="2" hidden="1">'02 - SO01 - Oporný múr'!$C$125:$K$235</definedName>
    <definedName name="_xlnm.Print_Titles" localSheetId="1">'01 - SO01 - Terénne úpravy'!$119:$119</definedName>
    <definedName name="_xlnm.Print_Titles" localSheetId="2">'02 - SO01 - Oporný múr'!$125:$125</definedName>
    <definedName name="_xlnm.Print_Titles" localSheetId="0">'Rekapitulácia stavby'!$92:$92</definedName>
    <definedName name="_xlnm.Print_Area" localSheetId="1">'01 - SO01 - Terénne úpravy'!$C$4:$J$76,'01 - SO01 - Terénne úpravy'!$C$82:$J$101,'01 - SO01 - Terénne úpravy'!$C$107:$J$183</definedName>
    <definedName name="_xlnm.Print_Area" localSheetId="2">'02 - SO01 - Oporný múr'!$C$4:$J$76,'02 - SO01 - Oporný múr'!$C$82:$J$107,'02 - SO01 - Oporný múr'!$C$113:$J$235</definedName>
    <definedName name="_xlnm.Print_Area" localSheetId="0">'Rekapitulácia stavby'!$D$4:$AO$76,'Rekapitulácia stavby'!$C$82:$AQ$97</definedName>
  </definedNames>
  <calcPr calcId="125725"/>
</workbook>
</file>

<file path=xl/calcChain.xml><?xml version="1.0" encoding="utf-8"?>
<calcChain xmlns="http://schemas.openxmlformats.org/spreadsheetml/2006/main">
  <c r="J37" i="3"/>
  <c r="J36"/>
  <c r="AY96" i="1"/>
  <c r="J35" i="3"/>
  <c r="AX96" i="1"/>
  <c r="BI235" i="3"/>
  <c r="BH235"/>
  <c r="BG235"/>
  <c r="BE235"/>
  <c r="T235"/>
  <c r="T234"/>
  <c r="R235"/>
  <c r="R234"/>
  <c r="P235"/>
  <c r="P234" s="1"/>
  <c r="BI233"/>
  <c r="BH233"/>
  <c r="BG233"/>
  <c r="BE233"/>
  <c r="T233"/>
  <c r="R233"/>
  <c r="P233"/>
  <c r="BI226"/>
  <c r="BH226"/>
  <c r="BG226"/>
  <c r="BE226"/>
  <c r="T226"/>
  <c r="R226"/>
  <c r="P226"/>
  <c r="BI222"/>
  <c r="BH222"/>
  <c r="BG222"/>
  <c r="BE222"/>
  <c r="T222"/>
  <c r="R222"/>
  <c r="P222"/>
  <c r="BI220"/>
  <c r="BH220"/>
  <c r="BG220"/>
  <c r="BE220"/>
  <c r="T220"/>
  <c r="R220"/>
  <c r="P220"/>
  <c r="BI218"/>
  <c r="BH218"/>
  <c r="BG218"/>
  <c r="BE218"/>
  <c r="T218"/>
  <c r="R218"/>
  <c r="P218"/>
  <c r="BI212"/>
  <c r="BH212"/>
  <c r="BG212"/>
  <c r="BE212"/>
  <c r="T212"/>
  <c r="R212"/>
  <c r="P212"/>
  <c r="BI209"/>
  <c r="BH209"/>
  <c r="BG209"/>
  <c r="BE209"/>
  <c r="T209"/>
  <c r="T208"/>
  <c r="R209"/>
  <c r="R208" s="1"/>
  <c r="P209"/>
  <c r="P208"/>
  <c r="BI207"/>
  <c r="BH207"/>
  <c r="BG207"/>
  <c r="BE207"/>
  <c r="T207"/>
  <c r="R207"/>
  <c r="P207"/>
  <c r="BI203"/>
  <c r="BH203"/>
  <c r="BG203"/>
  <c r="BE203"/>
  <c r="T203"/>
  <c r="R203"/>
  <c r="P203"/>
  <c r="BI202"/>
  <c r="BH202"/>
  <c r="BG202"/>
  <c r="BE202"/>
  <c r="T202"/>
  <c r="R202"/>
  <c r="P202"/>
  <c r="BI198"/>
  <c r="BH198"/>
  <c r="BG198"/>
  <c r="BE198"/>
  <c r="T198"/>
  <c r="R198"/>
  <c r="P198"/>
  <c r="BI193"/>
  <c r="BH193"/>
  <c r="BG193"/>
  <c r="BE193"/>
  <c r="T193"/>
  <c r="R193"/>
  <c r="P193"/>
  <c r="BI187"/>
  <c r="BH187"/>
  <c r="BG187"/>
  <c r="BE187"/>
  <c r="T187"/>
  <c r="R187"/>
  <c r="P187"/>
  <c r="BI181"/>
  <c r="BH181"/>
  <c r="BG181"/>
  <c r="BE181"/>
  <c r="T181"/>
  <c r="R181"/>
  <c r="P181"/>
  <c r="BI175"/>
  <c r="BH175"/>
  <c r="BG175"/>
  <c r="BE175"/>
  <c r="T175"/>
  <c r="R175"/>
  <c r="P175"/>
  <c r="BI169"/>
  <c r="BH169"/>
  <c r="BG169"/>
  <c r="BE169"/>
  <c r="T169"/>
  <c r="R169"/>
  <c r="P169"/>
  <c r="BI164"/>
  <c r="BH164"/>
  <c r="BG164"/>
  <c r="BE164"/>
  <c r="T164"/>
  <c r="R164"/>
  <c r="P164"/>
  <c r="BI160"/>
  <c r="BH160"/>
  <c r="BG160"/>
  <c r="BE160"/>
  <c r="T160"/>
  <c r="R160"/>
  <c r="P160"/>
  <c r="BI156"/>
  <c r="BH156"/>
  <c r="BG156"/>
  <c r="BE156"/>
  <c r="T156"/>
  <c r="R156"/>
  <c r="P156"/>
  <c r="BI152"/>
  <c r="BH152"/>
  <c r="BG152"/>
  <c r="BE152"/>
  <c r="T152"/>
  <c r="R152"/>
  <c r="P152"/>
  <c r="BI149"/>
  <c r="BH149"/>
  <c r="BG149"/>
  <c r="BE149"/>
  <c r="T149"/>
  <c r="R149"/>
  <c r="P149"/>
  <c r="BI147"/>
  <c r="BH147"/>
  <c r="BG147"/>
  <c r="BE147"/>
  <c r="T147"/>
  <c r="R147"/>
  <c r="P147"/>
  <c r="BI143"/>
  <c r="BH143"/>
  <c r="BG143"/>
  <c r="BE143"/>
  <c r="T143"/>
  <c r="R143"/>
  <c r="P143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29"/>
  <c r="BH129"/>
  <c r="BG129"/>
  <c r="BE129"/>
  <c r="T129"/>
  <c r="R129"/>
  <c r="P129"/>
  <c r="J122"/>
  <c r="F122"/>
  <c r="F120"/>
  <c r="E118"/>
  <c r="J91"/>
  <c r="F91"/>
  <c r="F89"/>
  <c r="E87"/>
  <c r="J24"/>
  <c r="E24"/>
  <c r="J123" s="1"/>
  <c r="J23"/>
  <c r="J18"/>
  <c r="E18"/>
  <c r="F123" s="1"/>
  <c r="J17"/>
  <c r="J12"/>
  <c r="J120"/>
  <c r="E7"/>
  <c r="E116" s="1"/>
  <c r="J37" i="2"/>
  <c r="J36"/>
  <c r="AY95" i="1" s="1"/>
  <c r="J35" i="2"/>
  <c r="AX95" i="1"/>
  <c r="BI183" i="2"/>
  <c r="BH183"/>
  <c r="BG183"/>
  <c r="BE183"/>
  <c r="T183"/>
  <c r="R183"/>
  <c r="P183"/>
  <c r="BI182"/>
  <c r="BH182"/>
  <c r="BG182"/>
  <c r="BE182"/>
  <c r="T182"/>
  <c r="R182"/>
  <c r="P182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68"/>
  <c r="BH168"/>
  <c r="BG168"/>
  <c r="BE168"/>
  <c r="T168"/>
  <c r="R168"/>
  <c r="P168"/>
  <c r="BI160"/>
  <c r="BH160"/>
  <c r="BG160"/>
  <c r="BE160"/>
  <c r="T160"/>
  <c r="R160"/>
  <c r="P160"/>
  <c r="BI156"/>
  <c r="BH156"/>
  <c r="BG156"/>
  <c r="BE156"/>
  <c r="T156"/>
  <c r="R156"/>
  <c r="P156"/>
  <c r="BI154"/>
  <c r="BH154"/>
  <c r="BG154"/>
  <c r="BE154"/>
  <c r="T154"/>
  <c r="R154"/>
  <c r="P154"/>
  <c r="BI152"/>
  <c r="BH152"/>
  <c r="BG152"/>
  <c r="BE152"/>
  <c r="T152"/>
  <c r="R152"/>
  <c r="P152"/>
  <c r="BI146"/>
  <c r="BH146"/>
  <c r="BG146"/>
  <c r="BE146"/>
  <c r="T146"/>
  <c r="R146"/>
  <c r="P146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0"/>
  <c r="BH140"/>
  <c r="BG140"/>
  <c r="BE140"/>
  <c r="T140"/>
  <c r="R140"/>
  <c r="P140"/>
  <c r="BI136"/>
  <c r="BH136"/>
  <c r="BG136"/>
  <c r="BE136"/>
  <c r="T136"/>
  <c r="R136"/>
  <c r="P136"/>
  <c r="BI130"/>
  <c r="BH130"/>
  <c r="BG130"/>
  <c r="BE130"/>
  <c r="T130"/>
  <c r="R130"/>
  <c r="P130"/>
  <c r="BI129"/>
  <c r="BH129"/>
  <c r="BG129"/>
  <c r="BE129"/>
  <c r="T129"/>
  <c r="R129"/>
  <c r="P129"/>
  <c r="BI123"/>
  <c r="BH123"/>
  <c r="BG123"/>
  <c r="BE123"/>
  <c r="T123"/>
  <c r="R123"/>
  <c r="P123"/>
  <c r="J116"/>
  <c r="F116"/>
  <c r="F114"/>
  <c r="E112"/>
  <c r="J91"/>
  <c r="F91"/>
  <c r="F89"/>
  <c r="E87"/>
  <c r="J24"/>
  <c r="E24"/>
  <c r="J117"/>
  <c r="J23"/>
  <c r="J18"/>
  <c r="E18"/>
  <c r="F92" s="1"/>
  <c r="J17"/>
  <c r="J12"/>
  <c r="J89"/>
  <c r="E7"/>
  <c r="E110"/>
  <c r="L90" i="1"/>
  <c r="AM90"/>
  <c r="AM89"/>
  <c r="L89"/>
  <c r="AM87"/>
  <c r="L87"/>
  <c r="L85"/>
  <c r="L84"/>
  <c r="J182" i="2"/>
  <c r="J178"/>
  <c r="BK160"/>
  <c r="J152"/>
  <c r="J130"/>
  <c r="AS94" i="1"/>
  <c r="J129" i="2"/>
  <c r="BK193" i="3"/>
  <c r="J140"/>
  <c r="BK212"/>
  <c r="J149"/>
  <c r="BK202"/>
  <c r="BK139"/>
  <c r="J235"/>
  <c r="BK207"/>
  <c r="BK222"/>
  <c r="J147"/>
  <c r="BK233"/>
  <c r="BK143"/>
  <c r="J129"/>
  <c r="J183" i="2"/>
  <c r="BK178"/>
  <c r="BK168"/>
  <c r="BK154"/>
  <c r="BK129"/>
  <c r="BK152"/>
  <c r="J144"/>
  <c r="BK140"/>
  <c r="J175" i="3"/>
  <c r="J139"/>
  <c r="J198"/>
  <c r="J152"/>
  <c r="BK235"/>
  <c r="J226"/>
  <c r="J222"/>
  <c r="J218"/>
  <c r="BK169"/>
  <c r="J135"/>
  <c r="BK226"/>
  <c r="J193"/>
  <c r="J187"/>
  <c r="J143"/>
  <c r="BK175"/>
  <c r="J136"/>
  <c r="BK182" i="2"/>
  <c r="J179"/>
  <c r="J168"/>
  <c r="J143"/>
  <c r="J136"/>
  <c r="BK156"/>
  <c r="BK142"/>
  <c r="J123"/>
  <c r="BK147" i="3"/>
  <c r="J220"/>
  <c r="BK164"/>
  <c r="BK134"/>
  <c r="J212"/>
  <c r="BK181"/>
  <c r="J233"/>
  <c r="BK218"/>
  <c r="BK135"/>
  <c r="J138"/>
  <c r="J169"/>
  <c r="J133"/>
  <c r="BK179" i="2"/>
  <c r="J177"/>
  <c r="J156"/>
  <c r="J142"/>
  <c r="BK123"/>
  <c r="BK146"/>
  <c r="BK143"/>
  <c r="BK130"/>
  <c r="J164" i="3"/>
  <c r="BK133"/>
  <c r="J209"/>
  <c r="BK156"/>
  <c r="BK129"/>
  <c r="J207"/>
  <c r="J160"/>
  <c r="J134"/>
  <c r="BK149"/>
  <c r="BK160"/>
  <c r="BK140"/>
  <c r="J181"/>
  <c r="BK138"/>
  <c r="BK183" i="2"/>
  <c r="BK177"/>
  <c r="J160"/>
  <c r="J146"/>
  <c r="J140"/>
  <c r="J154"/>
  <c r="BK144"/>
  <c r="BK136"/>
  <c r="J202" i="3"/>
  <c r="BK136"/>
  <c r="BK187"/>
  <c r="J141"/>
  <c r="BK209"/>
  <c r="J203"/>
  <c r="BK141"/>
  <c r="BK220"/>
  <c r="BK198"/>
  <c r="J156"/>
  <c r="BK203"/>
  <c r="BK152"/>
  <c r="T122" i="2" l="1"/>
  <c r="BK181"/>
  <c r="J181" s="1"/>
  <c r="J100" s="1"/>
  <c r="R128" i="3"/>
  <c r="BK168"/>
  <c r="J168" s="1"/>
  <c r="J100" s="1"/>
  <c r="R197"/>
  <c r="BK221"/>
  <c r="J221" s="1"/>
  <c r="J105" s="1"/>
  <c r="BK176" i="2"/>
  <c r="J176" s="1"/>
  <c r="J99" s="1"/>
  <c r="T181"/>
  <c r="T128" i="3"/>
  <c r="R168"/>
  <c r="P197"/>
  <c r="P211"/>
  <c r="T211"/>
  <c r="P122" i="2"/>
  <c r="R176"/>
  <c r="R181"/>
  <c r="BK128" i="3"/>
  <c r="P151"/>
  <c r="T151"/>
  <c r="BK197"/>
  <c r="J197" s="1"/>
  <c r="J101" s="1"/>
  <c r="R211"/>
  <c r="P221"/>
  <c r="BK122" i="2"/>
  <c r="BK121" s="1"/>
  <c r="J121" s="1"/>
  <c r="J97" s="1"/>
  <c r="P176"/>
  <c r="P181"/>
  <c r="P128" i="3"/>
  <c r="R151"/>
  <c r="T168"/>
  <c r="BK211"/>
  <c r="BK210" s="1"/>
  <c r="J210" s="1"/>
  <c r="J103" s="1"/>
  <c r="R221"/>
  <c r="R122" i="2"/>
  <c r="R121" s="1"/>
  <c r="R120" s="1"/>
  <c r="T176"/>
  <c r="BK151" i="3"/>
  <c r="J151" s="1"/>
  <c r="J99" s="1"/>
  <c r="P168"/>
  <c r="T197"/>
  <c r="T221"/>
  <c r="BK208"/>
  <c r="J208"/>
  <c r="J102" s="1"/>
  <c r="BK234"/>
  <c r="J234" s="1"/>
  <c r="J106" s="1"/>
  <c r="J89"/>
  <c r="BF134"/>
  <c r="BF147"/>
  <c r="BF156"/>
  <c r="BF160"/>
  <c r="BF207"/>
  <c r="BF233"/>
  <c r="J92"/>
  <c r="BF139"/>
  <c r="BF212"/>
  <c r="BF133"/>
  <c r="BF140"/>
  <c r="BF181"/>
  <c r="BF198"/>
  <c r="BF220"/>
  <c r="BF222"/>
  <c r="BF135"/>
  <c r="BF138"/>
  <c r="BF143"/>
  <c r="BF149"/>
  <c r="BF175"/>
  <c r="BF187"/>
  <c r="BF193"/>
  <c r="BF235"/>
  <c r="F92"/>
  <c r="BF136"/>
  <c r="BF169"/>
  <c r="BF203"/>
  <c r="E85"/>
  <c r="BF129"/>
  <c r="BF141"/>
  <c r="BF152"/>
  <c r="BF164"/>
  <c r="BF202"/>
  <c r="BF209"/>
  <c r="BF218"/>
  <c r="BF226"/>
  <c r="J92" i="2"/>
  <c r="E85"/>
  <c r="J114"/>
  <c r="F117"/>
  <c r="BF129"/>
  <c r="BF143"/>
  <c r="BF152"/>
  <c r="BF154"/>
  <c r="BF156"/>
  <c r="BF123"/>
  <c r="BF130"/>
  <c r="BF136"/>
  <c r="BF140"/>
  <c r="BF142"/>
  <c r="BF144"/>
  <c r="BF146"/>
  <c r="BF160"/>
  <c r="BF168"/>
  <c r="BF177"/>
  <c r="BF178"/>
  <c r="BF179"/>
  <c r="BF182"/>
  <c r="BF183"/>
  <c r="F35"/>
  <c r="BB95" i="1" s="1"/>
  <c r="F36" i="3"/>
  <c r="BC96" i="1" s="1"/>
  <c r="F33" i="2"/>
  <c r="AZ95" i="1" s="1"/>
  <c r="F33" i="3"/>
  <c r="AZ96" i="1" s="1"/>
  <c r="J33" i="2"/>
  <c r="AV95" i="1" s="1"/>
  <c r="F35" i="3"/>
  <c r="BB96" i="1" s="1"/>
  <c r="F37" i="2"/>
  <c r="BD95" i="1" s="1"/>
  <c r="F37" i="3"/>
  <c r="BD96" i="1" s="1"/>
  <c r="F36" i="2"/>
  <c r="BC95" i="1" s="1"/>
  <c r="J33" i="3"/>
  <c r="AV96" i="1" s="1"/>
  <c r="J122" i="2" l="1"/>
  <c r="J98" s="1"/>
  <c r="T127" i="3"/>
  <c r="R210"/>
  <c r="BK127"/>
  <c r="J127" s="1"/>
  <c r="J97" s="1"/>
  <c r="T210"/>
  <c r="P127"/>
  <c r="R127"/>
  <c r="R126" s="1"/>
  <c r="P210"/>
  <c r="P121" i="2"/>
  <c r="P120" s="1"/>
  <c r="AU95" i="1" s="1"/>
  <c r="T121" i="2"/>
  <c r="T120"/>
  <c r="J211" i="3"/>
  <c r="J104" s="1"/>
  <c r="J128"/>
  <c r="J98" s="1"/>
  <c r="BK120" i="2"/>
  <c r="J120" s="1"/>
  <c r="J30" s="1"/>
  <c r="AG95" i="1" s="1"/>
  <c r="J34" i="2"/>
  <c r="AW95" i="1"/>
  <c r="AT95"/>
  <c r="F34" i="2"/>
  <c r="BA95" i="1" s="1"/>
  <c r="BD94"/>
  <c r="W33" s="1"/>
  <c r="AZ94"/>
  <c r="AV94"/>
  <c r="AK29" s="1"/>
  <c r="F34" i="3"/>
  <c r="BA96" i="1" s="1"/>
  <c r="BB94"/>
  <c r="W31" s="1"/>
  <c r="J34" i="3"/>
  <c r="AW96" i="1" s="1"/>
  <c r="AT96" s="1"/>
  <c r="BC94"/>
  <c r="W32" s="1"/>
  <c r="P126" i="3" l="1"/>
  <c r="AU96" i="1" s="1"/>
  <c r="AU94" s="1"/>
  <c r="T126" i="3"/>
  <c r="BK126"/>
  <c r="J126" s="1"/>
  <c r="J30" s="1"/>
  <c r="AG96" i="1" s="1"/>
  <c r="AN95"/>
  <c r="J96" i="2"/>
  <c r="J39"/>
  <c r="AX94" i="1"/>
  <c r="AY94"/>
  <c r="BA94"/>
  <c r="AW94" s="1"/>
  <c r="AK30" s="1"/>
  <c r="W29"/>
  <c r="J39" i="3" l="1"/>
  <c r="J96"/>
  <c r="AG94" i="1"/>
  <c r="AK26" s="1"/>
  <c r="AK35" s="1"/>
  <c r="AN96"/>
  <c r="W30"/>
  <c r="AT94"/>
  <c r="AN94"/>
</calcChain>
</file>

<file path=xl/sharedStrings.xml><?xml version="1.0" encoding="utf-8"?>
<sst xmlns="http://schemas.openxmlformats.org/spreadsheetml/2006/main" count="2167" uniqueCount="376">
  <si>
    <t>Export Komplet</t>
  </si>
  <si>
    <t/>
  </si>
  <si>
    <t>2.0</t>
  </si>
  <si>
    <t>ZAMOK</t>
  </si>
  <si>
    <t>False</t>
  </si>
  <si>
    <t>{239b88a6-c204-43e2-92e4-8fa7be81c2a0}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</si>
  <si>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</si>
  <si>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</si>
  <si>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</si>
  <si>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</si>
  <si>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</si>
  <si>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</si>
  <si>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</si>
  <si>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2021_S_352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</si>
  <si>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</si>
  <si>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</si>
  <si>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Revitalizácia záhrady a nádvoria areálu zariadenia pre seniorov v parku Štefana Moysesa v Žiari n.Hr.</t>
  </si>
  <si>
    <t>JKSO:</t>
  </si>
  <si>
    <t>KS:</t>
  </si>
  <si>
    <t>Miesto:</t>
  </si>
  <si>
    <t>Žiar nad Hronom</t>
  </si>
  <si>
    <t>Dátum:</t>
  </si>
  <si>
    <t>19. 9. 2021</t>
  </si>
  <si>
    <t>Objednávateľ:</t>
  </si>
  <si>
    <t>IČO:</t>
  </si>
  <si>
    <t>Mesto Žiar nad Hronom, Ul.Š.Moysesa 439/46</t>
  </si>
  <si>
    <t>IČ DPH:</t>
  </si>
  <si>
    <t>Zhotoviteľ:</t>
  </si>
  <si>
    <t>Vyplň údaj</t>
  </si>
  <si>
    <t>Projektant:</t>
  </si>
  <si>
    <t>Ing. Marianna FRONKOVÁ</t>
  </si>
  <si>
    <t>True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</si>
  <si>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</si>
  <si>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</si>
  <si>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</si>
  <si>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</si>
  <si>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</si>
  <si>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</si>
  <si>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</si>
  <si>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</si>
  <si>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</si>
  <si>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</si>
  <si>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</si>
  <si>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</si>
  <si>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</si>
  <si>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</si>
  <si>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</si>
  <si>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</si>
  <si>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</si>
  <si>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</si>
  <si>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</si>
  <si>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</si>
  <si>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</si>
  <si>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</si>
  <si>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</si>
  <si>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</si>
  <si>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</si>
  <si>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</si>
  <si>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</si>
  <si>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</si>
  <si>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</si>
  <si>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</si>
  <si>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</si>
  <si>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</si>
  <si>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</si>
  <si>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</si>
  <si>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</si>
  <si>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</si>
  <si>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</si>
  <si>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</si>
  <si>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</si>
  <si>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</si>
  <si>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</si>
  <si>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</si>
  <si>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</si>
  <si>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</si>
  <si>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</si>
  <si>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</si>
  <si>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</si>
  <si>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</si>
  <si>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</si>
  <si>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SO01 - Terénne úpravy</t>
  </si>
  <si>
    <t>STA</t>
  </si>
  <si>
    <t>1</t>
  </si>
  <si>
    <t>{6499bed7-b201-4601-92c5-d7162b622ae9}</t>
  </si>
  <si>
    <t>02</t>
  </si>
  <si>
    <t>SO01 - Oporný múr</t>
  </si>
  <si>
    <t>{71cd834f-e772-43b4-a49d-d5dfc41a9c89}</t>
  </si>
  <si>
    <t>KRYCÍ LIST ROZPOČTU</t>
  </si>
  <si>
    <t>Objekt:</t>
  </si>
  <si>
    <t>01 - SO01 - Terénne úpravy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</si>
  <si>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</si>
  <si>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</si>
  <si>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</si>
  <si>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</si>
  <si>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</si>
  <si>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</si>
  <si>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</si>
  <si>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99 - Presun hmôt HSV</t>
  </si>
  <si>
    <t>VRN - Investičné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</si>
  <si>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</si>
  <si>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</si>
  <si>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</si>
  <si>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</si>
  <si>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</si>
  <si>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</si>
  <si>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</si>
  <si>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</si>
  <si>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</si>
  <si>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</si>
  <si>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</si>
  <si>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</si>
  <si>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</si>
  <si>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</si>
  <si>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</si>
  <si>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</si>
  <si>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</si>
  <si>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122201102.S</t>
  </si>
  <si>
    <t>Odkopávka a prekopávka nezapažená v hornine 2-3, nad 100 do 1000 m3</t>
  </si>
  <si>
    <t>m3</t>
  </si>
  <si>
    <t>4</t>
  </si>
  <si>
    <t>2</t>
  </si>
  <si>
    <t>-846905410</t>
  </si>
  <si>
    <t>VV</t>
  </si>
  <si>
    <t>Výmera Trasa D1</t>
  </si>
  <si>
    <t>0,5*25*(2+2,15+3,1+1,15)*1,15/2</t>
  </si>
  <si>
    <t>Výmera trasa D2</t>
  </si>
  <si>
    <t>14,19*2,45*21,09*1,15/2</t>
  </si>
  <si>
    <t>Súčet</t>
  </si>
  <si>
    <t>122201109.S</t>
  </si>
  <si>
    <t>Odkopávky a prekopávky nezapažené. Príplatok k cenám za lepivosť horniny 2-3</t>
  </si>
  <si>
    <t>-2122829185</t>
  </si>
  <si>
    <t>3</t>
  </si>
  <si>
    <t>162201102.S</t>
  </si>
  <si>
    <t>Vodorovné premiestnenie výkopku z horniny 1-4 do 50m</t>
  </si>
  <si>
    <t>997658953</t>
  </si>
  <si>
    <t>162501102.S</t>
  </si>
  <si>
    <t>Vodorovné premiestnenie výkopku po spevnenej ceste z horniny tr.1-4, do 100 m3 na vzdialenosť do 3000 m</t>
  </si>
  <si>
    <t>1179865965</t>
  </si>
  <si>
    <t xml:space="preserve">Výmera </t>
  </si>
  <si>
    <t>481,968-180,304</t>
  </si>
  <si>
    <t>5</t>
  </si>
  <si>
    <t>162501105.S</t>
  </si>
  <si>
    <t>Vodorovné premiestnenie výkopku po spevnenej ceste z horniny tr.1-4, do 100 m3, príplatok k cene za každých ďalšich a začatých 1000 m</t>
  </si>
  <si>
    <t>1614960207</t>
  </si>
  <si>
    <t>301,664*15 'Prepočítané koeficientom množstva</t>
  </si>
  <si>
    <t>6</t>
  </si>
  <si>
    <t>166101102.S</t>
  </si>
  <si>
    <t>Prehodenie neuľahnutého výkopku z horniny 1 až 4 nad 100 do 1000 m3</t>
  </si>
  <si>
    <t>611285546</t>
  </si>
  <si>
    <t>7</t>
  </si>
  <si>
    <t>171201202.S</t>
  </si>
  <si>
    <t>Uloženie sypaniny na skládky nad 100 do 1000 m3</t>
  </si>
  <si>
    <t>1039802584</t>
  </si>
  <si>
    <t>8</t>
  </si>
  <si>
    <t>171209002.S</t>
  </si>
  <si>
    <t>Poplatok za skladovanie - zemina a kamenivo (17 05) ostatné</t>
  </si>
  <si>
    <t>t</t>
  </si>
  <si>
    <t>-249810421</t>
  </si>
  <si>
    <t>301,664*1,75 'Prepočítané koeficientom množstva</t>
  </si>
  <si>
    <t>9</t>
  </si>
  <si>
    <t>174101005.R</t>
  </si>
  <si>
    <t>Zásyp sypaninou so zhutnením s vyrovnaním nad 100 do 1000 m3</t>
  </si>
  <si>
    <t>947075719</t>
  </si>
  <si>
    <t>30,07*0,57*9,69*1,15/2</t>
  </si>
  <si>
    <t>9,91*4,76*0,55*1,15/2</t>
  </si>
  <si>
    <t>20,08*7,15*1,5*1,15*0,65</t>
  </si>
  <si>
    <t>10</t>
  </si>
  <si>
    <t>M</t>
  </si>
  <si>
    <t>5833100021.S</t>
  </si>
  <si>
    <t>Kamenivo ťažené hrubé frakcia 63-125 mm</t>
  </si>
  <si>
    <t>758233</t>
  </si>
  <si>
    <t>135,69*1,89 'Prepočítané koeficientom množstva</t>
  </si>
  <si>
    <t>11</t>
  </si>
  <si>
    <t>5833100042.S</t>
  </si>
  <si>
    <t>Kamenivo ťažené hrubé drvené frakcia 0-45 mm - prekladanie vrstvami</t>
  </si>
  <si>
    <t>-1637689428</t>
  </si>
  <si>
    <t>12</t>
  </si>
  <si>
    <t>174101002.R</t>
  </si>
  <si>
    <t>Zásyp sypaninou so zhutnením pôvodná zemina nad 100 do 1000 m3</t>
  </si>
  <si>
    <t>-35640546</t>
  </si>
  <si>
    <t>Výmera plochy cca 15% do zásypov</t>
  </si>
  <si>
    <t>1202,026*0,15</t>
  </si>
  <si>
    <t>13</t>
  </si>
  <si>
    <t>181101102.R</t>
  </si>
  <si>
    <t>Úprava terénnu v hornine 1-4 so zhutnením</t>
  </si>
  <si>
    <t>m2</t>
  </si>
  <si>
    <t>-1400203842</t>
  </si>
  <si>
    <t>55,07*(9,69)*1,15</t>
  </si>
  <si>
    <t>9,91*4,76*1,15</t>
  </si>
  <si>
    <t>20,08*9,15*1,15</t>
  </si>
  <si>
    <t>Výmera Trasa D2/M</t>
  </si>
  <si>
    <t>21,09*13,31*1,15</t>
  </si>
  <si>
    <t>14</t>
  </si>
  <si>
    <t>181301111.R</t>
  </si>
  <si>
    <t>Rozprestretie zeminy plocha nad 500 m2 rôzna hrúbka</t>
  </si>
  <si>
    <t>-1327294889</t>
  </si>
  <si>
    <t>99</t>
  </si>
  <si>
    <t>Presun hmôt HSV</t>
  </si>
  <si>
    <t>15</t>
  </si>
  <si>
    <t>998222011.S</t>
  </si>
  <si>
    <t>Presun hmôt pre pozemné komunikácie s krytom z kameniva (8222, 8225) akejkoľvek dĺžky objektu</t>
  </si>
  <si>
    <t>1625781559</t>
  </si>
  <si>
    <t>16</t>
  </si>
  <si>
    <t>998222094.S</t>
  </si>
  <si>
    <t>Príplatok za zväčšený presun (8222,8225) pre pozemné komunikácie s krytom z kameniva nad vymedzenú najväčšiu dopravnú vzdialenosť do 5000 m</t>
  </si>
  <si>
    <t>1976567816</t>
  </si>
  <si>
    <t>17</t>
  </si>
  <si>
    <t>998222095.S</t>
  </si>
  <si>
    <t>Príplatok (8222,8225) pre pozemné komunikácie s krytom z kameniva za každých ďalších 5000 m nad 5000 m</t>
  </si>
  <si>
    <t>1614242389</t>
  </si>
  <si>
    <t>512,908*2 'Prepočítané koeficientom množstva</t>
  </si>
  <si>
    <t>VRN</t>
  </si>
  <si>
    <t>Investičné náklady neobsiahnuté v cenách</t>
  </si>
  <si>
    <t>18</t>
  </si>
  <si>
    <t>000300012.S</t>
  </si>
  <si>
    <t>Geodetické práce - vykonávané pred výstavbou výškové merania</t>
  </si>
  <si>
    <t>eur</t>
  </si>
  <si>
    <t>1024</t>
  </si>
  <si>
    <t>-390884072</t>
  </si>
  <si>
    <t>19</t>
  </si>
  <si>
    <t>000300021.S</t>
  </si>
  <si>
    <t>Geodetické práce - vykonávané v priebehu výstavby výškové merania</t>
  </si>
  <si>
    <t>-1632168505</t>
  </si>
  <si>
    <t>02 - SO01 - Oporný múr</t>
  </si>
  <si>
    <t xml:space="preserve">    2 - Zakladanie</t>
  </si>
  <si>
    <t xml:space="preserve">    3 - Zvislé a kompletné konštrukcie</t>
  </si>
  <si>
    <t xml:space="preserve">    4 - Vodorovné konštrukcie</t>
  </si>
  <si>
    <t>PSV - Práce a dodávky PSV</t>
  </si>
  <si>
    <t xml:space="preserve">    711 - Izolácie proti vode a vlhkosti</t>
  </si>
  <si>
    <t xml:space="preserve">    767 - Konštrukcie doplnkové kovové</t>
  </si>
  <si>
    <t>132201201.R</t>
  </si>
  <si>
    <t>Výkop ryhy šírky 600-2000mm horn.2-3 do 100m3</t>
  </si>
  <si>
    <t>-879168925</t>
  </si>
  <si>
    <t>1,1*(39+6,65)*0,74*1,15</t>
  </si>
  <si>
    <t>132201209.R</t>
  </si>
  <si>
    <t>Príplatok k cenám za lepivosť pri hĺbení rýh š. nad 600 do 2 000 mm zapaž. i nezapažených, s urovnaním dna v hornine 2-3</t>
  </si>
  <si>
    <t>-245292988</t>
  </si>
  <si>
    <t>162201101.S</t>
  </si>
  <si>
    <t>Vodorovné premiestnenie výkopku z horniny 1-4 do 20m</t>
  </si>
  <si>
    <t>51245866</t>
  </si>
  <si>
    <t>-1529402259</t>
  </si>
  <si>
    <t>-460420074</t>
  </si>
  <si>
    <t>42,733*15 'Prepočítané koeficientom množstva</t>
  </si>
  <si>
    <t>166101101.S</t>
  </si>
  <si>
    <t>Prehodenie neuľahnutého výkopku z horniny 1 až 4</t>
  </si>
  <si>
    <t>1477520062</t>
  </si>
  <si>
    <t>167101101.S</t>
  </si>
  <si>
    <t>Nakladanie neuľahnutého výkopku z hornín tr.1-4 do 100 m3</t>
  </si>
  <si>
    <t>1201025644</t>
  </si>
  <si>
    <t>171201201.S</t>
  </si>
  <si>
    <t>Uloženie sypaniny na skládky do 100 m3</t>
  </si>
  <si>
    <t>-697412242</t>
  </si>
  <si>
    <t>164440259</t>
  </si>
  <si>
    <t>42,733*1,75 'Prepočítané koeficientom množstva</t>
  </si>
  <si>
    <t>174101002.S</t>
  </si>
  <si>
    <t>Zásyp sypaninou so zhutnením jám, šachiet, rýh, zárezov alebo okolo objektov nad 100 do 1000 m3</t>
  </si>
  <si>
    <t>-1803782041</t>
  </si>
  <si>
    <t>2*(36,8+4,4)*2,4</t>
  </si>
  <si>
    <t>-2125960983</t>
  </si>
  <si>
    <t>98,88*1,89 'Prepočítané koeficientom množstva</t>
  </si>
  <si>
    <t>364653443</t>
  </si>
  <si>
    <t>Zakladanie</t>
  </si>
  <si>
    <t>215901101.S</t>
  </si>
  <si>
    <t>Zhutnenie podložia z rastlej horniny 1 až 4 pod násypy, z hornina súdržných do 92 % PS a nesúdržných</t>
  </si>
  <si>
    <t>-927825954</t>
  </si>
  <si>
    <t>1,1*(39+6,65)*1,15</t>
  </si>
  <si>
    <t>271533001.S</t>
  </si>
  <si>
    <t>Násyp pod základové konštrukcie so zhutnením z  kameniva drveného fr. 0-63 mm</t>
  </si>
  <si>
    <t>552300208</t>
  </si>
  <si>
    <t>1,1*(39+6,65)*0,15*1,25</t>
  </si>
  <si>
    <t>271563001.S</t>
  </si>
  <si>
    <t>Násyp pod základové konštrukcie so zhutnením z kameniva drobného ťaženého 0-4 mm</t>
  </si>
  <si>
    <t>1003683919</t>
  </si>
  <si>
    <t>1,1*(39+6,65)*0,05*1,25</t>
  </si>
  <si>
    <t>271573001.S</t>
  </si>
  <si>
    <t>Násyp pod základové konštrukcie so zhutnením zo štrkopiesku fr.0-32 mm</t>
  </si>
  <si>
    <t>-435835336</t>
  </si>
  <si>
    <t>1,1*(39+6,65)*0,10*1,25</t>
  </si>
  <si>
    <t>Zvislé a kompletné konštrukcie</t>
  </si>
  <si>
    <t>311321411.S</t>
  </si>
  <si>
    <t>Betón nadzákladových múrov, železový (bez výstuže) tr. C 25/30</t>
  </si>
  <si>
    <t>-768634453</t>
  </si>
  <si>
    <t>4*0,4*0,8*1,05/2</t>
  </si>
  <si>
    <t>4,8*0,4*0,8*1,05/2</t>
  </si>
  <si>
    <t>6,8*0,4*0,8*1,05/2</t>
  </si>
  <si>
    <t>311321823.S</t>
  </si>
  <si>
    <t>Príplatok za pohľadový betón nadzákladových múrov triedy SB 3</t>
  </si>
  <si>
    <t>1933841954</t>
  </si>
  <si>
    <t>4*0,4*1,05/2</t>
  </si>
  <si>
    <t>4,8*0,4*1,05/2</t>
  </si>
  <si>
    <t>6,8*0,4*1,05/2</t>
  </si>
  <si>
    <t>311351105.S</t>
  </si>
  <si>
    <t>Debnenie nadzákladových múrov obojstranné zhotovenie-dielce</t>
  </si>
  <si>
    <t>-1267939227</t>
  </si>
  <si>
    <t>4*0,5*1,15/2*2</t>
  </si>
  <si>
    <t>4,8*0,5*1,15/2*2</t>
  </si>
  <si>
    <t>6,8*0,5*1,15/2*2</t>
  </si>
  <si>
    <t>311351106.S</t>
  </si>
  <si>
    <t>Debnenie nadzákladových múrov obojstranné odstránenie-dielce</t>
  </si>
  <si>
    <t>-1228907523</t>
  </si>
  <si>
    <t>21</t>
  </si>
  <si>
    <t>311361821.S</t>
  </si>
  <si>
    <t>Výstuž nadzákladových múrov B500 (10505)</t>
  </si>
  <si>
    <t>327381146</t>
  </si>
  <si>
    <t>Výmera 75kg/m3</t>
  </si>
  <si>
    <t>2,620*0,075</t>
  </si>
  <si>
    <t>Vodorovné konštrukcie</t>
  </si>
  <si>
    <t>22</t>
  </si>
  <si>
    <t>435121012.R</t>
  </si>
  <si>
    <t>Montáž betónových tvárnic "LEGO" 800x800x1600 mm, hmotnosti do 1,5 t</t>
  </si>
  <si>
    <t>ks</t>
  </si>
  <si>
    <t>2119190190</t>
  </si>
  <si>
    <t>23+23+15+5+4+5</t>
  </si>
  <si>
    <t>23</t>
  </si>
  <si>
    <t>595120.R</t>
  </si>
  <si>
    <t>Betónová tvárnica "Lego" 800x800x1600 mm</t>
  </si>
  <si>
    <t>32144793</t>
  </si>
  <si>
    <t>24</t>
  </si>
  <si>
    <t>435121013.R</t>
  </si>
  <si>
    <t>Montáž betónových tvárnic "LEGO" 400x800x1600 mm, hmotnosti do 1,5 t - krycia doska</t>
  </si>
  <si>
    <t>-1210438768</t>
  </si>
  <si>
    <t>13+5</t>
  </si>
  <si>
    <t>25</t>
  </si>
  <si>
    <t>595120.R1</t>
  </si>
  <si>
    <t>Betónová tvárnica "Lego" 400x800x1600 mm</t>
  </si>
  <si>
    <t>-994143211</t>
  </si>
  <si>
    <t>26</t>
  </si>
  <si>
    <t>998152111.R</t>
  </si>
  <si>
    <t>Presun hmôt z dielcov prefabrikovaných zo železobetónu</t>
  </si>
  <si>
    <t>-480771577</t>
  </si>
  <si>
    <t>PSV</t>
  </si>
  <si>
    <t>Práce a dodávky PSV</t>
  </si>
  <si>
    <t>711</t>
  </si>
  <si>
    <t>Izolácie proti vode a vlhkosti</t>
  </si>
  <si>
    <t>27</t>
  </si>
  <si>
    <t>711132107.S</t>
  </si>
  <si>
    <t>Zhotovenie izolácie proti zemnej vlhkosti nopovou fóloiu položenou voľne na ploche zvislej</t>
  </si>
  <si>
    <t>468072080</t>
  </si>
  <si>
    <t>3,8*(6,55+20)*1,05</t>
  </si>
  <si>
    <t>2,6*(16,8)*1,05/2</t>
  </si>
  <si>
    <t>2,6*(16,8)*1,05</t>
  </si>
  <si>
    <t>28</t>
  </si>
  <si>
    <t>283230002700</t>
  </si>
  <si>
    <t>Nopová HDPE fólia FONDALINE 500, výška nopu 8 mm, proti zemnej vlhkosti s radónovou ochranou, pre spodnú stavbu, ONDULINE</t>
  </si>
  <si>
    <t>32</t>
  </si>
  <si>
    <t>-1964780055</t>
  </si>
  <si>
    <t>174,731*1,15 'Prepočítané koeficientom množstva</t>
  </si>
  <si>
    <t>29</t>
  </si>
  <si>
    <t>998711201.S</t>
  </si>
  <si>
    <t>Presun hmôt pre izoláciu proti vode v objektoch výšky do 6 m</t>
  </si>
  <si>
    <t>%</t>
  </si>
  <si>
    <t>-982089182</t>
  </si>
  <si>
    <t>767</t>
  </si>
  <si>
    <t>Konštrukcie doplnkové kovové</t>
  </si>
  <si>
    <t>30</t>
  </si>
  <si>
    <t>767161121.R</t>
  </si>
  <si>
    <t>Montáž zábradlia rovného z rúrok kotvenie do Lego blokov a betónu, s hmotnosťou 1 metra zábradlia do 30 kg</t>
  </si>
  <si>
    <t>m</t>
  </si>
  <si>
    <t>-696842602</t>
  </si>
  <si>
    <t>16,05+20,8+7,55</t>
  </si>
  <si>
    <t>31</t>
  </si>
  <si>
    <t>14111000.S</t>
  </si>
  <si>
    <t>Dodávka oceľového zábradlia trubkového kotveného do betónu vr. zinkovania</t>
  </si>
  <si>
    <t>kg</t>
  </si>
  <si>
    <t>127486617</t>
  </si>
  <si>
    <t>Výmera trubka 51x3,2 mm</t>
  </si>
  <si>
    <t>(20,8+16,05+7,55)*1,05*3*3,77</t>
  </si>
  <si>
    <t>39*1,1*1,05*3,77</t>
  </si>
  <si>
    <t>Výmera platničky 120x120</t>
  </si>
  <si>
    <t>39*1,5*1,05</t>
  </si>
  <si>
    <t>998767201.S</t>
  </si>
  <si>
    <t>Presun hmôt pre kovové stavebné doplnkové konštrukcie v objektoch výšky do 6 m</t>
  </si>
  <si>
    <t>-659291143</t>
  </si>
  <si>
    <t>33</t>
  </si>
  <si>
    <t>1004569152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</si>
</sst>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31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8" fillId="0" borderId="0" xfId="0" applyFont="1" applyAlignment="1" applyProtection="1">
      <alignment horizontal="left" vertical="center"/>
    </xf>
    <xf numFmtId="0" fontId="18" fillId="0" borderId="0" xfId="0" applyFont="1" applyAlignment="1" applyProtection="1">
      <alignment vertical="center"/>
    </xf>
    <xf numFmtId="0" fontId="18" fillId="0" borderId="3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1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4" fillId="4" borderId="0" xfId="0" applyFont="1" applyFill="1" applyAlignment="1" applyProtection="1">
      <alignment horizontal="center" vertical="center"/>
    </xf>
    <xf numFmtId="0" fontId="25" fillId="0" borderId="16" xfId="0" applyFont="1" applyBorder="1" applyAlignment="1" applyProtection="1">
      <alignment horizontal="center" vertical="center" wrapText="1"/>
    </xf>
    <xf numFmtId="0" fontId="25" fillId="0" borderId="17" xfId="0" applyFont="1" applyBorder="1" applyAlignment="1" applyProtection="1">
      <alignment horizontal="center" vertical="center" wrapText="1"/>
    </xf>
    <xf numFmtId="0" fontId="25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2" fillId="0" borderId="14" xfId="0" applyNumberFormat="1" applyFont="1" applyBorder="1" applyAlignment="1" applyProtection="1">
      <alignment vertical="center"/>
    </xf>
    <xf numFmtId="4" fontId="22" fillId="0" borderId="0" xfId="0" applyNumberFormat="1" applyFont="1" applyBorder="1" applyAlignment="1" applyProtection="1">
      <alignment vertical="center"/>
    </xf>
    <xf numFmtId="166" fontId="22" fillId="0" borderId="0" xfId="0" applyNumberFormat="1" applyFont="1" applyBorder="1" applyAlignment="1" applyProtection="1">
      <alignment vertical="center"/>
    </xf>
    <xf numFmtId="4" fontId="22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30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1" fillId="0" borderId="14" xfId="0" applyNumberFormat="1" applyFont="1" applyBorder="1" applyAlignment="1" applyProtection="1">
      <alignment vertical="center"/>
    </xf>
    <xf numFmtId="4" fontId="31" fillId="0" borderId="0" xfId="0" applyNumberFormat="1" applyFont="1" applyBorder="1" applyAlignment="1" applyProtection="1">
      <alignment vertical="center"/>
    </xf>
    <xf numFmtId="166" fontId="31" fillId="0" borderId="0" xfId="0" applyNumberFormat="1" applyFont="1" applyBorder="1" applyAlignment="1" applyProtection="1">
      <alignment vertical="center"/>
    </xf>
    <xf numFmtId="4" fontId="31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1" fillId="0" borderId="19" xfId="0" applyNumberFormat="1" applyFont="1" applyBorder="1" applyAlignment="1" applyProtection="1">
      <alignment vertical="center"/>
    </xf>
    <xf numFmtId="4" fontId="31" fillId="0" borderId="20" xfId="0" applyNumberFormat="1" applyFont="1" applyBorder="1" applyAlignment="1" applyProtection="1">
      <alignment vertical="center"/>
    </xf>
    <xf numFmtId="166" fontId="31" fillId="0" borderId="20" xfId="0" applyNumberFormat="1" applyFont="1" applyBorder="1" applyAlignment="1" applyProtection="1">
      <alignment vertical="center"/>
    </xf>
    <xf numFmtId="4" fontId="31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6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4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4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4" fillId="4" borderId="16" xfId="0" applyFont="1" applyFill="1" applyBorder="1" applyAlignment="1" applyProtection="1">
      <alignment horizontal="center" vertical="center" wrapText="1"/>
    </xf>
    <xf numFmtId="0" fontId="24" fillId="4" borderId="17" xfId="0" applyFont="1" applyFill="1" applyBorder="1" applyAlignment="1" applyProtection="1">
      <alignment horizontal="center" vertical="center" wrapText="1"/>
    </xf>
    <xf numFmtId="0" fontId="24" fillId="4" borderId="18" xfId="0" applyFont="1" applyFill="1" applyBorder="1" applyAlignment="1" applyProtection="1">
      <alignment horizontal="center" vertical="center" wrapText="1"/>
    </xf>
    <xf numFmtId="0" fontId="24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6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4" fillId="0" borderId="12" xfId="0" applyNumberFormat="1" applyFont="1" applyBorder="1" applyAlignment="1" applyProtection="1"/>
    <xf numFmtId="166" fontId="34" fillId="0" borderId="13" xfId="0" applyNumberFormat="1" applyFont="1" applyBorder="1" applyAlignment="1" applyProtection="1"/>
    <xf numFmtId="4" fontId="35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4" fillId="0" borderId="22" xfId="0" applyFont="1" applyBorder="1" applyAlignment="1" applyProtection="1">
      <alignment horizontal="center" vertical="center"/>
    </xf>
    <xf numFmtId="49" fontId="24" fillId="0" borderId="22" xfId="0" applyNumberFormat="1" applyFont="1" applyBorder="1" applyAlignment="1" applyProtection="1">
      <alignment horizontal="left" vertical="center" wrapText="1"/>
    </xf>
    <xf numFmtId="0" fontId="24" fillId="0" borderId="22" xfId="0" applyFont="1" applyBorder="1" applyAlignment="1" applyProtection="1">
      <alignment horizontal="left" vertical="center" wrapText="1"/>
    </xf>
    <xf numFmtId="0" fontId="24" fillId="0" borderId="22" xfId="0" applyFont="1" applyBorder="1" applyAlignment="1" applyProtection="1">
      <alignment horizontal="center" vertical="center" wrapText="1"/>
    </xf>
    <xf numFmtId="167" fontId="24" fillId="0" borderId="22" xfId="0" applyNumberFormat="1" applyFont="1" applyBorder="1" applyAlignment="1" applyProtection="1">
      <alignment vertical="center"/>
    </xf>
    <xf numFmtId="4" fontId="24" fillId="2" borderId="22" xfId="0" applyNumberFormat="1" applyFont="1" applyFill="1" applyBorder="1" applyAlignment="1" applyProtection="1">
      <alignment vertical="center"/>
      <protection locked="0"/>
    </xf>
    <xf numFmtId="4" fontId="24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5" fillId="2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 applyProtection="1">
      <alignment horizontal="center" vertical="center"/>
    </xf>
    <xf numFmtId="166" fontId="25" fillId="0" borderId="0" xfId="0" applyNumberFormat="1" applyFont="1" applyBorder="1" applyAlignment="1" applyProtection="1">
      <alignment vertical="center"/>
    </xf>
    <xf numFmtId="166" fontId="25" fillId="0" borderId="15" xfId="0" applyNumberFormat="1" applyFont="1" applyBorder="1" applyAlignment="1" applyProtection="1">
      <alignment vertical="center"/>
    </xf>
    <xf numFmtId="0" fontId="24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Alignment="1" applyProtection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</xf>
    <xf numFmtId="0" fontId="38" fillId="0" borderId="22" xfId="0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25" fillId="2" borderId="19" xfId="0" applyFont="1" applyFill="1" applyBorder="1" applyAlignment="1" applyProtection="1">
      <alignment horizontal="left" vertical="center"/>
      <protection locked="0"/>
    </xf>
    <xf numFmtId="0" fontId="25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5" fillId="0" borderId="20" xfId="0" applyNumberFormat="1" applyFont="1" applyBorder="1" applyAlignment="1" applyProtection="1">
      <alignment vertical="center"/>
    </xf>
    <xf numFmtId="166" fontId="25" fillId="0" borderId="21" xfId="0" applyNumberFormat="1" applyFont="1" applyBorder="1" applyAlignment="1" applyProtection="1">
      <alignment vertical="center"/>
    </xf>
    <xf numFmtId="167" fontId="24" fillId="2" borderId="22" xfId="0" applyNumberFormat="1" applyFont="1" applyFill="1" applyBorder="1" applyAlignment="1" applyProtection="1">
      <alignment vertical="center"/>
      <protection locked="0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7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9" fillId="0" borderId="0" xfId="0" applyNumberFormat="1" applyFont="1" applyAlignment="1" applyProtection="1">
      <alignment vertical="center"/>
    </xf>
    <xf numFmtId="0" fontId="18" fillId="0" borderId="0" xfId="0" applyFont="1" applyAlignment="1" applyProtection="1">
      <alignment vertical="center"/>
    </xf>
    <xf numFmtId="164" fontId="18" fillId="0" borderId="0" xfId="0" applyNumberFormat="1" applyFont="1" applyAlignment="1" applyProtection="1">
      <alignment horizontal="left" vertical="center"/>
    </xf>
    <xf numFmtId="4" fontId="20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14" xfId="0" applyFont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left" vertical="center"/>
    </xf>
    <xf numFmtId="0" fontId="24" fillId="4" borderId="6" xfId="0" applyFont="1" applyFill="1" applyBorder="1" applyAlignment="1" applyProtection="1">
      <alignment horizontal="center" vertical="center"/>
    </xf>
    <xf numFmtId="0" fontId="24" fillId="4" borderId="7" xfId="0" applyFont="1" applyFill="1" applyBorder="1" applyAlignment="1" applyProtection="1">
      <alignment horizontal="left" vertical="center"/>
    </xf>
    <xf numFmtId="0" fontId="24" fillId="4" borderId="7" xfId="0" applyFont="1" applyFill="1" applyBorder="1" applyAlignment="1" applyProtection="1">
      <alignment horizontal="center" vertical="center"/>
    </xf>
    <xf numFmtId="0" fontId="24" fillId="4" borderId="7" xfId="0" applyFont="1" applyFill="1" applyBorder="1" applyAlignment="1" applyProtection="1">
      <alignment horizontal="right" vertical="center"/>
    </xf>
    <xf numFmtId="0" fontId="24" fillId="4" borderId="8" xfId="0" applyFont="1" applyFill="1" applyBorder="1" applyAlignment="1" applyProtection="1">
      <alignment horizontal="left" vertical="center"/>
    </xf>
    <xf numFmtId="4" fontId="30" fillId="0" borderId="0" xfId="0" applyNumberFormat="1" applyFont="1" applyAlignment="1" applyProtection="1">
      <alignment vertical="center"/>
    </xf>
    <xf numFmtId="0" fontId="30" fillId="0" borderId="0" xfId="0" applyFont="1" applyAlignment="1" applyProtection="1">
      <alignment vertical="center"/>
    </xf>
    <xf numFmtId="0" fontId="29" fillId="0" borderId="0" xfId="0" applyFont="1" applyAlignment="1" applyProtection="1">
      <alignment horizontal="left" vertical="center" wrapText="1"/>
    </xf>
    <xf numFmtId="4" fontId="26" fillId="0" borderId="0" xfId="0" applyNumberFormat="1" applyFont="1" applyAlignment="1" applyProtection="1">
      <alignment horizontal="right" vertical="center"/>
    </xf>
    <xf numFmtId="4" fontId="26" fillId="0" borderId="0" xfId="0" applyNumberFormat="1" applyFont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textové prepojenie" xfId="1" builtinId="8"/>
    <cellStyle name="normálne" xfId="0" builtinId="0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M98"/>
  <sheetViews>
    <sheetView showGridLines="0" topLeftCell="A16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s="1" customFormat="1" ht="36.950000000000003" customHeight="1">
      <c r="AR2" s="302"/>
      <c r="AS2" s="302"/>
      <c r="AT2" s="302"/>
      <c r="AU2" s="302"/>
      <c r="AV2" s="302"/>
      <c r="AW2" s="302"/>
      <c r="AX2" s="302"/>
      <c r="AY2" s="302"/>
      <c r="AZ2" s="302"/>
      <c r="BA2" s="302"/>
      <c r="BB2" s="302"/>
      <c r="BC2" s="302"/>
      <c r="BD2" s="302"/>
      <c r="BE2" s="302"/>
      <c r="BS2" s="17" t="s">
        <v>6</v>
      </c>
      <c r="BT2" s="17" t="s">
        <v>7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pans="1:74" s="1" customFormat="1" ht="24.95" customHeight="1">
      <c r="B4" s="21"/>
      <c r="C4" s="22"/>
      <c r="D4" s="23" t="s">
        <v>8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9</v>
      </c>
      <c r="BE4" s="25" t="s">
        <v>10</v>
      </c>
      <c r="BS4" s="17" t="s">
        <v>11</v>
      </c>
    </row>
    <row r="5" spans="1:74" s="1" customFormat="1" ht="12" customHeight="1">
      <c r="B5" s="21"/>
      <c r="C5" s="22"/>
      <c r="D5" s="26" t="s">
        <v>12</v>
      </c>
      <c r="E5" s="22"/>
      <c r="F5" s="22"/>
      <c r="G5" s="22"/>
      <c r="H5" s="22"/>
      <c r="I5" s="22"/>
      <c r="J5" s="22"/>
      <c r="K5" s="262" t="s">
        <v>13</v>
      </c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3"/>
      <c r="AC5" s="263"/>
      <c r="AD5" s="263"/>
      <c r="AE5" s="263"/>
      <c r="AF5" s="263"/>
      <c r="AG5" s="263"/>
      <c r="AH5" s="263"/>
      <c r="AI5" s="263"/>
      <c r="AJ5" s="263"/>
      <c r="AK5" s="263"/>
      <c r="AL5" s="263"/>
      <c r="AM5" s="263"/>
      <c r="AN5" s="263"/>
      <c r="AO5" s="263"/>
      <c r="AP5" s="22"/>
      <c r="AQ5" s="22"/>
      <c r="AR5" s="20"/>
      <c r="BE5" s="259" t="s">
        <v>14</v>
      </c>
      <c r="BS5" s="17" t="s">
        <v>6</v>
      </c>
    </row>
    <row r="6" spans="1:74" s="1" customFormat="1" ht="36.950000000000003" customHeight="1">
      <c r="B6" s="21"/>
      <c r="C6" s="22"/>
      <c r="D6" s="28" t="s">
        <v>15</v>
      </c>
      <c r="E6" s="22"/>
      <c r="F6" s="22"/>
      <c r="G6" s="22"/>
      <c r="H6" s="22"/>
      <c r="I6" s="22"/>
      <c r="J6" s="22"/>
      <c r="K6" s="264" t="s">
        <v>16</v>
      </c>
      <c r="L6" s="263"/>
      <c r="M6" s="263"/>
      <c r="N6" s="263"/>
      <c r="O6" s="263"/>
      <c r="P6" s="263"/>
      <c r="Q6" s="263"/>
      <c r="R6" s="263"/>
      <c r="S6" s="263"/>
      <c r="T6" s="263"/>
      <c r="U6" s="263"/>
      <c r="V6" s="263"/>
      <c r="W6" s="263"/>
      <c r="X6" s="263"/>
      <c r="Y6" s="263"/>
      <c r="Z6" s="263"/>
      <c r="AA6" s="263"/>
      <c r="AB6" s="263"/>
      <c r="AC6" s="263"/>
      <c r="AD6" s="263"/>
      <c r="AE6" s="263"/>
      <c r="AF6" s="263"/>
      <c r="AG6" s="263"/>
      <c r="AH6" s="263"/>
      <c r="AI6" s="263"/>
      <c r="AJ6" s="263"/>
      <c r="AK6" s="263"/>
      <c r="AL6" s="263"/>
      <c r="AM6" s="263"/>
      <c r="AN6" s="263"/>
      <c r="AO6" s="263"/>
      <c r="AP6" s="22"/>
      <c r="AQ6" s="22"/>
      <c r="AR6" s="20"/>
      <c r="BE6" s="260"/>
      <c r="BS6" s="17" t="s">
        <v>6</v>
      </c>
    </row>
    <row r="7" spans="1:74" s="1" customFormat="1" ht="12" customHeight="1">
      <c r="B7" s="21"/>
      <c r="C7" s="22"/>
      <c r="D7" s="29" t="s">
        <v>17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9" t="s">
        <v>18</v>
      </c>
      <c r="AL7" s="22"/>
      <c r="AM7" s="22"/>
      <c r="AN7" s="27" t="s">
        <v>1</v>
      </c>
      <c r="AO7" s="22"/>
      <c r="AP7" s="22"/>
      <c r="AQ7" s="22"/>
      <c r="AR7" s="20"/>
      <c r="BE7" s="260"/>
      <c r="BS7" s="17" t="s">
        <v>6</v>
      </c>
    </row>
    <row r="8" spans="1:74" s="1" customFormat="1" ht="12" customHeight="1">
      <c r="B8" s="21"/>
      <c r="C8" s="22"/>
      <c r="D8" s="29" t="s">
        <v>19</v>
      </c>
      <c r="E8" s="22"/>
      <c r="F8" s="22"/>
      <c r="G8" s="22"/>
      <c r="H8" s="22"/>
      <c r="I8" s="22"/>
      <c r="J8" s="22"/>
      <c r="K8" s="27" t="s">
        <v>20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9" t="s">
        <v>21</v>
      </c>
      <c r="AL8" s="22"/>
      <c r="AM8" s="22"/>
      <c r="AN8" s="30" t="s">
        <v>22</v>
      </c>
      <c r="AO8" s="22"/>
      <c r="AP8" s="22"/>
      <c r="AQ8" s="22"/>
      <c r="AR8" s="20"/>
      <c r="BE8" s="260"/>
      <c r="BS8" s="17" t="s">
        <v>6</v>
      </c>
    </row>
    <row r="9" spans="1:74" s="1" customFormat="1" ht="14.45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260"/>
      <c r="BS9" s="17" t="s">
        <v>6</v>
      </c>
    </row>
    <row r="10" spans="1:74" s="1" customFormat="1" ht="12" customHeight="1">
      <c r="B10" s="21"/>
      <c r="C10" s="22"/>
      <c r="D10" s="29" t="s">
        <v>23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9" t="s">
        <v>24</v>
      </c>
      <c r="AL10" s="22"/>
      <c r="AM10" s="22"/>
      <c r="AN10" s="27" t="s">
        <v>1</v>
      </c>
      <c r="AO10" s="22"/>
      <c r="AP10" s="22"/>
      <c r="AQ10" s="22"/>
      <c r="AR10" s="20"/>
      <c r="BE10" s="260"/>
      <c r="BS10" s="17" t="s">
        <v>6</v>
      </c>
    </row>
    <row r="11" spans="1:74" s="1" customFormat="1" ht="18.399999999999999" customHeight="1">
      <c r="B11" s="21"/>
      <c r="C11" s="22"/>
      <c r="D11" s="22"/>
      <c r="E11" s="27" t="s">
        <v>25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9" t="s">
        <v>26</v>
      </c>
      <c r="AL11" s="22"/>
      <c r="AM11" s="22"/>
      <c r="AN11" s="27" t="s">
        <v>1</v>
      </c>
      <c r="AO11" s="22"/>
      <c r="AP11" s="22"/>
      <c r="AQ11" s="22"/>
      <c r="AR11" s="20"/>
      <c r="BE11" s="260"/>
      <c r="BS11" s="17" t="s">
        <v>6</v>
      </c>
    </row>
    <row r="12" spans="1:74" s="1" customFormat="1" ht="6.95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260"/>
      <c r="BS12" s="17" t="s">
        <v>6</v>
      </c>
    </row>
    <row r="13" spans="1:74" s="1" customFormat="1" ht="12" customHeight="1">
      <c r="B13" s="21"/>
      <c r="C13" s="22"/>
      <c r="D13" s="29" t="s">
        <v>27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9" t="s">
        <v>24</v>
      </c>
      <c r="AL13" s="22"/>
      <c r="AM13" s="22"/>
      <c r="AN13" s="31" t="s">
        <v>28</v>
      </c>
      <c r="AO13" s="22"/>
      <c r="AP13" s="22"/>
      <c r="AQ13" s="22"/>
      <c r="AR13" s="20"/>
      <c r="BE13" s="260"/>
      <c r="BS13" s="17" t="s">
        <v>6</v>
      </c>
    </row>
    <row r="14" spans="1:74" ht="12.75">
      <c r="B14" s="21"/>
      <c r="C14" s="22"/>
      <c r="D14" s="22"/>
      <c r="E14" s="265" t="s">
        <v>28</v>
      </c>
      <c r="F14" s="266"/>
      <c r="G14" s="266"/>
      <c r="H14" s="266"/>
      <c r="I14" s="266"/>
      <c r="J14" s="266"/>
      <c r="K14" s="266"/>
      <c r="L14" s="266"/>
      <c r="M14" s="266"/>
      <c r="N14" s="266"/>
      <c r="O14" s="266"/>
      <c r="P14" s="266"/>
      <c r="Q14" s="266"/>
      <c r="R14" s="266"/>
      <c r="S14" s="266"/>
      <c r="T14" s="266"/>
      <c r="U14" s="266"/>
      <c r="V14" s="266"/>
      <c r="W14" s="266"/>
      <c r="X14" s="266"/>
      <c r="Y14" s="266"/>
      <c r="Z14" s="266"/>
      <c r="AA14" s="266"/>
      <c r="AB14" s="266"/>
      <c r="AC14" s="266"/>
      <c r="AD14" s="266"/>
      <c r="AE14" s="266"/>
      <c r="AF14" s="266"/>
      <c r="AG14" s="266"/>
      <c r="AH14" s="266"/>
      <c r="AI14" s="266"/>
      <c r="AJ14" s="266"/>
      <c r="AK14" s="29" t="s">
        <v>26</v>
      </c>
      <c r="AL14" s="22"/>
      <c r="AM14" s="22"/>
      <c r="AN14" s="31" t="s">
        <v>28</v>
      </c>
      <c r="AO14" s="22"/>
      <c r="AP14" s="22"/>
      <c r="AQ14" s="22"/>
      <c r="AR14" s="20"/>
      <c r="BE14" s="260"/>
      <c r="BS14" s="17" t="s">
        <v>6</v>
      </c>
    </row>
    <row r="15" spans="1:74" s="1" customFormat="1" ht="6.95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260"/>
      <c r="BS15" s="17" t="s">
        <v>4</v>
      </c>
    </row>
    <row r="16" spans="1:74" s="1" customFormat="1" ht="12" customHeight="1">
      <c r="B16" s="21"/>
      <c r="C16" s="22"/>
      <c r="D16" s="29" t="s">
        <v>29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9" t="s">
        <v>24</v>
      </c>
      <c r="AL16" s="22"/>
      <c r="AM16" s="22"/>
      <c r="AN16" s="27" t="s">
        <v>1</v>
      </c>
      <c r="AO16" s="22"/>
      <c r="AP16" s="22"/>
      <c r="AQ16" s="22"/>
      <c r="AR16" s="20"/>
      <c r="BE16" s="260"/>
      <c r="BS16" s="17" t="s">
        <v>4</v>
      </c>
    </row>
    <row r="17" spans="1:71" s="1" customFormat="1" ht="18.399999999999999" customHeight="1">
      <c r="B17" s="21"/>
      <c r="C17" s="22"/>
      <c r="D17" s="22"/>
      <c r="E17" s="27" t="s">
        <v>30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9" t="s">
        <v>26</v>
      </c>
      <c r="AL17" s="22"/>
      <c r="AM17" s="22"/>
      <c r="AN17" s="27" t="s">
        <v>1</v>
      </c>
      <c r="AO17" s="22"/>
      <c r="AP17" s="22"/>
      <c r="AQ17" s="22"/>
      <c r="AR17" s="20"/>
      <c r="BE17" s="260"/>
      <c r="BS17" s="17" t="s">
        <v>31</v>
      </c>
    </row>
    <row r="18" spans="1:71" s="1" customFormat="1" ht="6.95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260"/>
      <c r="BS18" s="17" t="s">
        <v>6</v>
      </c>
    </row>
    <row r="19" spans="1:71" s="1" customFormat="1" ht="12" customHeight="1">
      <c r="B19" s="21"/>
      <c r="C19" s="22"/>
      <c r="D19" s="29" t="s">
        <v>32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9" t="s">
        <v>24</v>
      </c>
      <c r="AL19" s="22"/>
      <c r="AM19" s="22"/>
      <c r="AN19" s="27" t="s">
        <v>1</v>
      </c>
      <c r="AO19" s="22"/>
      <c r="AP19" s="22"/>
      <c r="AQ19" s="22"/>
      <c r="AR19" s="20"/>
      <c r="BE19" s="260"/>
      <c r="BS19" s="17" t="s">
        <v>6</v>
      </c>
    </row>
    <row r="20" spans="1:71" s="1" customFormat="1" ht="18.399999999999999" customHeight="1">
      <c r="B20" s="21"/>
      <c r="C20" s="22"/>
      <c r="D20" s="22"/>
      <c r="E20" s="27" t="s">
        <v>33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9" t="s">
        <v>26</v>
      </c>
      <c r="AL20" s="22"/>
      <c r="AM20" s="22"/>
      <c r="AN20" s="27" t="s">
        <v>1</v>
      </c>
      <c r="AO20" s="22"/>
      <c r="AP20" s="22"/>
      <c r="AQ20" s="22"/>
      <c r="AR20" s="20"/>
      <c r="BE20" s="260"/>
      <c r="BS20" s="17" t="s">
        <v>31</v>
      </c>
    </row>
    <row r="21" spans="1:71" s="1" customFormat="1" ht="6.95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260"/>
    </row>
    <row r="22" spans="1:71" s="1" customFormat="1" ht="12" customHeight="1">
      <c r="B22" s="21"/>
      <c r="C22" s="22"/>
      <c r="D22" s="29" t="s">
        <v>34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260"/>
    </row>
    <row r="23" spans="1:71" s="1" customFormat="1" ht="16.5" customHeight="1">
      <c r="B23" s="21"/>
      <c r="C23" s="22"/>
      <c r="D23" s="22"/>
      <c r="E23" s="267" t="s">
        <v>1</v>
      </c>
      <c r="F23" s="267"/>
      <c r="G23" s="267"/>
      <c r="H23" s="267"/>
      <c r="I23" s="267"/>
      <c r="J23" s="267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V23" s="267"/>
      <c r="W23" s="267"/>
      <c r="X23" s="267"/>
      <c r="Y23" s="267"/>
      <c r="Z23" s="267"/>
      <c r="AA23" s="267"/>
      <c r="AB23" s="267"/>
      <c r="AC23" s="267"/>
      <c r="AD23" s="267"/>
      <c r="AE23" s="267"/>
      <c r="AF23" s="267"/>
      <c r="AG23" s="267"/>
      <c r="AH23" s="267"/>
      <c r="AI23" s="267"/>
      <c r="AJ23" s="267"/>
      <c r="AK23" s="267"/>
      <c r="AL23" s="267"/>
      <c r="AM23" s="267"/>
      <c r="AN23" s="267"/>
      <c r="AO23" s="22"/>
      <c r="AP23" s="22"/>
      <c r="AQ23" s="22"/>
      <c r="AR23" s="20"/>
      <c r="BE23" s="260"/>
    </row>
    <row r="24" spans="1:71" s="1" customFormat="1" ht="6.95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260"/>
    </row>
    <row r="25" spans="1:71" s="1" customFormat="1" ht="6.95" customHeight="1">
      <c r="B25" s="21"/>
      <c r="C25" s="2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22"/>
      <c r="AQ25" s="22"/>
      <c r="AR25" s="20"/>
      <c r="BE25" s="260"/>
    </row>
    <row r="26" spans="1:71" s="2" customFormat="1" ht="25.9" customHeight="1">
      <c r="A26" s="34"/>
      <c r="B26" s="35"/>
      <c r="C26" s="36"/>
      <c r="D26" s="37" t="s">
        <v>35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268">
        <f>ROUND(AG94,2)</f>
        <v>0</v>
      </c>
      <c r="AL26" s="269"/>
      <c r="AM26" s="269"/>
      <c r="AN26" s="269"/>
      <c r="AO26" s="269"/>
      <c r="AP26" s="36"/>
      <c r="AQ26" s="36"/>
      <c r="AR26" s="39"/>
      <c r="BE26" s="260"/>
    </row>
    <row r="27" spans="1:71" s="2" customFormat="1" ht="6.95" customHeight="1">
      <c r="A27" s="34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9"/>
      <c r="BE27" s="260"/>
    </row>
    <row r="28" spans="1:71" s="2" customFormat="1" ht="12.75">
      <c r="A28" s="34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270" t="s">
        <v>36</v>
      </c>
      <c r="M28" s="270"/>
      <c r="N28" s="270"/>
      <c r="O28" s="270"/>
      <c r="P28" s="270"/>
      <c r="Q28" s="36"/>
      <c r="R28" s="36"/>
      <c r="S28" s="36"/>
      <c r="T28" s="36"/>
      <c r="U28" s="36"/>
      <c r="V28" s="36"/>
      <c r="W28" s="270" t="s">
        <v>37</v>
      </c>
      <c r="X28" s="270"/>
      <c r="Y28" s="270"/>
      <c r="Z28" s="270"/>
      <c r="AA28" s="270"/>
      <c r="AB28" s="270"/>
      <c r="AC28" s="270"/>
      <c r="AD28" s="270"/>
      <c r="AE28" s="270"/>
      <c r="AF28" s="36"/>
      <c r="AG28" s="36"/>
      <c r="AH28" s="36"/>
      <c r="AI28" s="36"/>
      <c r="AJ28" s="36"/>
      <c r="AK28" s="270" t="s">
        <v>38</v>
      </c>
      <c r="AL28" s="270"/>
      <c r="AM28" s="270"/>
      <c r="AN28" s="270"/>
      <c r="AO28" s="270"/>
      <c r="AP28" s="36"/>
      <c r="AQ28" s="36"/>
      <c r="AR28" s="39"/>
      <c r="BE28" s="260"/>
    </row>
    <row r="29" spans="1:71" s="3" customFormat="1" ht="14.45" customHeight="1">
      <c r="B29" s="40"/>
      <c r="C29" s="41"/>
      <c r="D29" s="29" t="s">
        <v>39</v>
      </c>
      <c r="E29" s="41"/>
      <c r="F29" s="42" t="s">
        <v>40</v>
      </c>
      <c r="G29" s="41"/>
      <c r="H29" s="41"/>
      <c r="I29" s="41"/>
      <c r="J29" s="41"/>
      <c r="K29" s="41"/>
      <c r="L29" s="273">
        <v>0.2</v>
      </c>
      <c r="M29" s="272"/>
      <c r="N29" s="272"/>
      <c r="O29" s="272"/>
      <c r="P29" s="272"/>
      <c r="Q29" s="43"/>
      <c r="R29" s="43"/>
      <c r="S29" s="43"/>
      <c r="T29" s="43"/>
      <c r="U29" s="43"/>
      <c r="V29" s="43"/>
      <c r="W29" s="271">
        <f>ROUND(AZ94, 2)</f>
        <v>0</v>
      </c>
      <c r="X29" s="272"/>
      <c r="Y29" s="272"/>
      <c r="Z29" s="272"/>
      <c r="AA29" s="272"/>
      <c r="AB29" s="272"/>
      <c r="AC29" s="272"/>
      <c r="AD29" s="272"/>
      <c r="AE29" s="272"/>
      <c r="AF29" s="43"/>
      <c r="AG29" s="43"/>
      <c r="AH29" s="43"/>
      <c r="AI29" s="43"/>
      <c r="AJ29" s="43"/>
      <c r="AK29" s="271">
        <f>ROUND(AV94, 2)</f>
        <v>0</v>
      </c>
      <c r="AL29" s="272"/>
      <c r="AM29" s="272"/>
      <c r="AN29" s="272"/>
      <c r="AO29" s="272"/>
      <c r="AP29" s="43"/>
      <c r="AQ29" s="43"/>
      <c r="AR29" s="44"/>
      <c r="AS29" s="45"/>
      <c r="AT29" s="45"/>
      <c r="AU29" s="45"/>
      <c r="AV29" s="45"/>
      <c r="AW29" s="45"/>
      <c r="AX29" s="45"/>
      <c r="AY29" s="45"/>
      <c r="AZ29" s="45"/>
      <c r="BE29" s="261"/>
    </row>
    <row r="30" spans="1:71" s="3" customFormat="1" ht="14.45" customHeight="1">
      <c r="B30" s="40"/>
      <c r="C30" s="41"/>
      <c r="D30" s="41"/>
      <c r="E30" s="41"/>
      <c r="F30" s="42" t="s">
        <v>41</v>
      </c>
      <c r="G30" s="41"/>
      <c r="H30" s="41"/>
      <c r="I30" s="41"/>
      <c r="J30" s="41"/>
      <c r="K30" s="41"/>
      <c r="L30" s="273">
        <v>0.2</v>
      </c>
      <c r="M30" s="272"/>
      <c r="N30" s="272"/>
      <c r="O30" s="272"/>
      <c r="P30" s="272"/>
      <c r="Q30" s="43"/>
      <c r="R30" s="43"/>
      <c r="S30" s="43"/>
      <c r="T30" s="43"/>
      <c r="U30" s="43"/>
      <c r="V30" s="43"/>
      <c r="W30" s="271">
        <f>ROUND(BA94, 2)</f>
        <v>0</v>
      </c>
      <c r="X30" s="272"/>
      <c r="Y30" s="272"/>
      <c r="Z30" s="272"/>
      <c r="AA30" s="272"/>
      <c r="AB30" s="272"/>
      <c r="AC30" s="272"/>
      <c r="AD30" s="272"/>
      <c r="AE30" s="272"/>
      <c r="AF30" s="43"/>
      <c r="AG30" s="43"/>
      <c r="AH30" s="43"/>
      <c r="AI30" s="43"/>
      <c r="AJ30" s="43"/>
      <c r="AK30" s="271">
        <f>ROUND(AW94, 2)</f>
        <v>0</v>
      </c>
      <c r="AL30" s="272"/>
      <c r="AM30" s="272"/>
      <c r="AN30" s="272"/>
      <c r="AO30" s="272"/>
      <c r="AP30" s="43"/>
      <c r="AQ30" s="43"/>
      <c r="AR30" s="44"/>
      <c r="AS30" s="45"/>
      <c r="AT30" s="45"/>
      <c r="AU30" s="45"/>
      <c r="AV30" s="45"/>
      <c r="AW30" s="45"/>
      <c r="AX30" s="45"/>
      <c r="AY30" s="45"/>
      <c r="AZ30" s="45"/>
      <c r="BE30" s="261"/>
    </row>
    <row r="31" spans="1:71" s="3" customFormat="1" ht="14.45" hidden="1" customHeight="1">
      <c r="B31" s="40"/>
      <c r="C31" s="41"/>
      <c r="D31" s="41"/>
      <c r="E31" s="41"/>
      <c r="F31" s="29" t="s">
        <v>42</v>
      </c>
      <c r="G31" s="41"/>
      <c r="H31" s="41"/>
      <c r="I31" s="41"/>
      <c r="J31" s="41"/>
      <c r="K31" s="41"/>
      <c r="L31" s="276">
        <v>0.2</v>
      </c>
      <c r="M31" s="275"/>
      <c r="N31" s="275"/>
      <c r="O31" s="275"/>
      <c r="P31" s="275"/>
      <c r="Q31" s="41"/>
      <c r="R31" s="41"/>
      <c r="S31" s="41"/>
      <c r="T31" s="41"/>
      <c r="U31" s="41"/>
      <c r="V31" s="41"/>
      <c r="W31" s="274">
        <f>ROUND(BB94, 2)</f>
        <v>0</v>
      </c>
      <c r="X31" s="275"/>
      <c r="Y31" s="275"/>
      <c r="Z31" s="275"/>
      <c r="AA31" s="275"/>
      <c r="AB31" s="275"/>
      <c r="AC31" s="275"/>
      <c r="AD31" s="275"/>
      <c r="AE31" s="275"/>
      <c r="AF31" s="41"/>
      <c r="AG31" s="41"/>
      <c r="AH31" s="41"/>
      <c r="AI31" s="41"/>
      <c r="AJ31" s="41"/>
      <c r="AK31" s="274">
        <v>0</v>
      </c>
      <c r="AL31" s="275"/>
      <c r="AM31" s="275"/>
      <c r="AN31" s="275"/>
      <c r="AO31" s="275"/>
      <c r="AP31" s="41"/>
      <c r="AQ31" s="41"/>
      <c r="AR31" s="46"/>
      <c r="BE31" s="261"/>
    </row>
    <row r="32" spans="1:71" s="3" customFormat="1" ht="14.45" hidden="1" customHeight="1">
      <c r="B32" s="40"/>
      <c r="C32" s="41"/>
      <c r="D32" s="41"/>
      <c r="E32" s="41"/>
      <c r="F32" s="29" t="s">
        <v>43</v>
      </c>
      <c r="G32" s="41"/>
      <c r="H32" s="41"/>
      <c r="I32" s="41"/>
      <c r="J32" s="41"/>
      <c r="K32" s="41"/>
      <c r="L32" s="276">
        <v>0.2</v>
      </c>
      <c r="M32" s="275"/>
      <c r="N32" s="275"/>
      <c r="O32" s="275"/>
      <c r="P32" s="275"/>
      <c r="Q32" s="41"/>
      <c r="R32" s="41"/>
      <c r="S32" s="41"/>
      <c r="T32" s="41"/>
      <c r="U32" s="41"/>
      <c r="V32" s="41"/>
      <c r="W32" s="274">
        <f>ROUND(BC94, 2)</f>
        <v>0</v>
      </c>
      <c r="X32" s="275"/>
      <c r="Y32" s="275"/>
      <c r="Z32" s="275"/>
      <c r="AA32" s="275"/>
      <c r="AB32" s="275"/>
      <c r="AC32" s="275"/>
      <c r="AD32" s="275"/>
      <c r="AE32" s="275"/>
      <c r="AF32" s="41"/>
      <c r="AG32" s="41"/>
      <c r="AH32" s="41"/>
      <c r="AI32" s="41"/>
      <c r="AJ32" s="41"/>
      <c r="AK32" s="274">
        <v>0</v>
      </c>
      <c r="AL32" s="275"/>
      <c r="AM32" s="275"/>
      <c r="AN32" s="275"/>
      <c r="AO32" s="275"/>
      <c r="AP32" s="41"/>
      <c r="AQ32" s="41"/>
      <c r="AR32" s="46"/>
      <c r="BE32" s="261"/>
    </row>
    <row r="33" spans="1:57" s="3" customFormat="1" ht="14.45" hidden="1" customHeight="1">
      <c r="B33" s="40"/>
      <c r="C33" s="41"/>
      <c r="D33" s="41"/>
      <c r="E33" s="41"/>
      <c r="F33" s="42" t="s">
        <v>44</v>
      </c>
      <c r="G33" s="41"/>
      <c r="H33" s="41"/>
      <c r="I33" s="41"/>
      <c r="J33" s="41"/>
      <c r="K33" s="41"/>
      <c r="L33" s="273">
        <v>0</v>
      </c>
      <c r="M33" s="272"/>
      <c r="N33" s="272"/>
      <c r="O33" s="272"/>
      <c r="P33" s="272"/>
      <c r="Q33" s="43"/>
      <c r="R33" s="43"/>
      <c r="S33" s="43"/>
      <c r="T33" s="43"/>
      <c r="U33" s="43"/>
      <c r="V33" s="43"/>
      <c r="W33" s="271">
        <f>ROUND(BD94, 2)</f>
        <v>0</v>
      </c>
      <c r="X33" s="272"/>
      <c r="Y33" s="272"/>
      <c r="Z33" s="272"/>
      <c r="AA33" s="272"/>
      <c r="AB33" s="272"/>
      <c r="AC33" s="272"/>
      <c r="AD33" s="272"/>
      <c r="AE33" s="272"/>
      <c r="AF33" s="43"/>
      <c r="AG33" s="43"/>
      <c r="AH33" s="43"/>
      <c r="AI33" s="43"/>
      <c r="AJ33" s="43"/>
      <c r="AK33" s="271">
        <v>0</v>
      </c>
      <c r="AL33" s="272"/>
      <c r="AM33" s="272"/>
      <c r="AN33" s="272"/>
      <c r="AO33" s="272"/>
      <c r="AP33" s="43"/>
      <c r="AQ33" s="43"/>
      <c r="AR33" s="44"/>
      <c r="AS33" s="45"/>
      <c r="AT33" s="45"/>
      <c r="AU33" s="45"/>
      <c r="AV33" s="45"/>
      <c r="AW33" s="45"/>
      <c r="AX33" s="45"/>
      <c r="AY33" s="45"/>
      <c r="AZ33" s="45"/>
      <c r="BE33" s="261"/>
    </row>
    <row r="34" spans="1:57" s="2" customFormat="1" ht="6.95" customHeight="1">
      <c r="A34" s="34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9"/>
      <c r="BE34" s="260"/>
    </row>
    <row r="35" spans="1:57" s="2" customFormat="1" ht="25.9" customHeight="1">
      <c r="A35" s="34"/>
      <c r="B35" s="35"/>
      <c r="C35" s="47"/>
      <c r="D35" s="48" t="s">
        <v>45</v>
      </c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50" t="s">
        <v>46</v>
      </c>
      <c r="U35" s="49"/>
      <c r="V35" s="49"/>
      <c r="W35" s="49"/>
      <c r="X35" s="277" t="s">
        <v>47</v>
      </c>
      <c r="Y35" s="278"/>
      <c r="Z35" s="278"/>
      <c r="AA35" s="278"/>
      <c r="AB35" s="278"/>
      <c r="AC35" s="49"/>
      <c r="AD35" s="49"/>
      <c r="AE35" s="49"/>
      <c r="AF35" s="49"/>
      <c r="AG35" s="49"/>
      <c r="AH35" s="49"/>
      <c r="AI35" s="49"/>
      <c r="AJ35" s="49"/>
      <c r="AK35" s="279">
        <f>SUM(AK26:AK33)</f>
        <v>0</v>
      </c>
      <c r="AL35" s="278"/>
      <c r="AM35" s="278"/>
      <c r="AN35" s="278"/>
      <c r="AO35" s="280"/>
      <c r="AP35" s="47"/>
      <c r="AQ35" s="47"/>
      <c r="AR35" s="39"/>
      <c r="BE35" s="34"/>
    </row>
    <row r="36" spans="1:57" s="2" customFormat="1" ht="6.9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9"/>
      <c r="BE36" s="34"/>
    </row>
    <row r="37" spans="1:57" s="2" customFormat="1" ht="14.45" customHeight="1">
      <c r="A37" s="34"/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9"/>
      <c r="BE37" s="34"/>
    </row>
    <row r="38" spans="1:57" s="1" customFormat="1" ht="14.45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pans="1:57" s="1" customFormat="1" ht="14.45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pans="1:57" s="1" customFormat="1" ht="14.45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pans="1:57" s="1" customFormat="1" ht="14.45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pans="1:57" s="1" customFormat="1" ht="14.45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pans="1:57" s="1" customFormat="1" ht="14.45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pans="1:57" s="1" customFormat="1" ht="14.45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pans="1:57" s="1" customFormat="1" ht="14.45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pans="1:57" s="1" customFormat="1" ht="14.45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pans="1:57" s="1" customFormat="1" ht="14.45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pans="1:57" s="1" customFormat="1" ht="14.45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pans="1:57" s="2" customFormat="1" ht="14.45" customHeight="1">
      <c r="B49" s="51"/>
      <c r="C49" s="52"/>
      <c r="D49" s="53" t="s">
        <v>48</v>
      </c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3" t="s">
        <v>49</v>
      </c>
      <c r="AI49" s="54"/>
      <c r="AJ49" s="54"/>
      <c r="AK49" s="54"/>
      <c r="AL49" s="54"/>
      <c r="AM49" s="54"/>
      <c r="AN49" s="54"/>
      <c r="AO49" s="54"/>
      <c r="AP49" s="52"/>
      <c r="AQ49" s="52"/>
      <c r="AR49" s="55"/>
    </row>
    <row r="50" spans="1:57" ht="11.25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 spans="1:57" ht="11.25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 spans="1:57" ht="11.25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 spans="1:57" ht="11.25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 spans="1:57" ht="11.25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 spans="1:57" ht="11.2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 spans="1:57" ht="11.25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 spans="1:57" ht="11.25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 spans="1:57" ht="11.25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 spans="1:57" ht="11.25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pans="1:57" s="2" customFormat="1" ht="12.75">
      <c r="A60" s="34"/>
      <c r="B60" s="35"/>
      <c r="C60" s="36"/>
      <c r="D60" s="56" t="s">
        <v>50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56" t="s">
        <v>51</v>
      </c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56" t="s">
        <v>50</v>
      </c>
      <c r="AI60" s="38"/>
      <c r="AJ60" s="38"/>
      <c r="AK60" s="38"/>
      <c r="AL60" s="38"/>
      <c r="AM60" s="56" t="s">
        <v>51</v>
      </c>
      <c r="AN60" s="38"/>
      <c r="AO60" s="38"/>
      <c r="AP60" s="36"/>
      <c r="AQ60" s="36"/>
      <c r="AR60" s="39"/>
      <c r="BE60" s="34"/>
    </row>
    <row r="61" spans="1:57" ht="11.25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 spans="1:57" ht="11.25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 spans="1:57" ht="11.25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pans="1:57" s="2" customFormat="1" ht="12.75">
      <c r="A64" s="34"/>
      <c r="B64" s="35"/>
      <c r="C64" s="36"/>
      <c r="D64" s="53" t="s">
        <v>52</v>
      </c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3" t="s">
        <v>53</v>
      </c>
      <c r="AI64" s="57"/>
      <c r="AJ64" s="57"/>
      <c r="AK64" s="57"/>
      <c r="AL64" s="57"/>
      <c r="AM64" s="57"/>
      <c r="AN64" s="57"/>
      <c r="AO64" s="57"/>
      <c r="AP64" s="36"/>
      <c r="AQ64" s="36"/>
      <c r="AR64" s="39"/>
      <c r="BE64" s="34"/>
    </row>
    <row r="65" spans="1:57" ht="11.2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 spans="1:57" ht="11.25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 spans="1:57" ht="11.25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 spans="1:57" ht="11.25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 spans="1:57" ht="11.25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 spans="1:57" ht="11.25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 spans="1:57" ht="11.25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 spans="1:57" ht="11.25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 spans="1:57" ht="11.25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 spans="1:57" ht="11.25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pans="1:57" s="2" customFormat="1" ht="12.75">
      <c r="A75" s="34"/>
      <c r="B75" s="35"/>
      <c r="C75" s="36"/>
      <c r="D75" s="56" t="s">
        <v>50</v>
      </c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56" t="s">
        <v>51</v>
      </c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56" t="s">
        <v>50</v>
      </c>
      <c r="AI75" s="38"/>
      <c r="AJ75" s="38"/>
      <c r="AK75" s="38"/>
      <c r="AL75" s="38"/>
      <c r="AM75" s="56" t="s">
        <v>51</v>
      </c>
      <c r="AN75" s="38"/>
      <c r="AO75" s="38"/>
      <c r="AP75" s="36"/>
      <c r="AQ75" s="36"/>
      <c r="AR75" s="39"/>
      <c r="BE75" s="34"/>
    </row>
    <row r="76" spans="1:57" s="2" customFormat="1" ht="11.25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9"/>
      <c r="BE76" s="34"/>
    </row>
    <row r="77" spans="1:57" s="2" customFormat="1" ht="6.95" customHeight="1">
      <c r="A77" s="34"/>
      <c r="B77" s="58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39"/>
      <c r="BE77" s="34"/>
    </row>
    <row r="81" spans="1:91" s="2" customFormat="1" ht="6.95" customHeight="1">
      <c r="A81" s="34"/>
      <c r="B81" s="60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39"/>
      <c r="BE81" s="34"/>
    </row>
    <row r="82" spans="1:91" s="2" customFormat="1" ht="24.95" customHeight="1">
      <c r="A82" s="34"/>
      <c r="B82" s="35"/>
      <c r="C82" s="23" t="s">
        <v>54</v>
      </c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9"/>
      <c r="BE82" s="34"/>
    </row>
    <row r="83" spans="1:91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9"/>
      <c r="BE83" s="34"/>
    </row>
    <row r="84" spans="1:91" s="4" customFormat="1" ht="12" customHeight="1">
      <c r="B84" s="62"/>
      <c r="C84" s="29" t="s">
        <v>12</v>
      </c>
      <c r="D84" s="63"/>
      <c r="E84" s="63"/>
      <c r="F84" s="63"/>
      <c r="G84" s="63"/>
      <c r="H84" s="63"/>
      <c r="I84" s="63"/>
      <c r="J84" s="63"/>
      <c r="K84" s="63"/>
      <c r="L84" s="63" t="str">
        <f>K5</f>
        <v>2021_S_352</v>
      </c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4"/>
    </row>
    <row r="85" spans="1:91" s="5" customFormat="1" ht="36.950000000000003" customHeight="1">
      <c r="B85" s="65"/>
      <c r="C85" s="66" t="s">
        <v>15</v>
      </c>
      <c r="D85" s="67"/>
      <c r="E85" s="67"/>
      <c r="F85" s="67"/>
      <c r="G85" s="67"/>
      <c r="H85" s="67"/>
      <c r="I85" s="67"/>
      <c r="J85" s="67"/>
      <c r="K85" s="67"/>
      <c r="L85" s="281" t="str">
        <f>K6</f>
        <v>Revitalizácia záhrady a nádvoria areálu zariadenia pre seniorov v parku Štefana Moysesa v Žiari n.Hr.</v>
      </c>
      <c r="M85" s="282"/>
      <c r="N85" s="282"/>
      <c r="O85" s="282"/>
      <c r="P85" s="282"/>
      <c r="Q85" s="282"/>
      <c r="R85" s="282"/>
      <c r="S85" s="282"/>
      <c r="T85" s="282"/>
      <c r="U85" s="282"/>
      <c r="V85" s="282"/>
      <c r="W85" s="282"/>
      <c r="X85" s="282"/>
      <c r="Y85" s="282"/>
      <c r="Z85" s="282"/>
      <c r="AA85" s="282"/>
      <c r="AB85" s="282"/>
      <c r="AC85" s="282"/>
      <c r="AD85" s="282"/>
      <c r="AE85" s="282"/>
      <c r="AF85" s="282"/>
      <c r="AG85" s="282"/>
      <c r="AH85" s="282"/>
      <c r="AI85" s="282"/>
      <c r="AJ85" s="282"/>
      <c r="AK85" s="282"/>
      <c r="AL85" s="282"/>
      <c r="AM85" s="282"/>
      <c r="AN85" s="282"/>
      <c r="AO85" s="282"/>
      <c r="AP85" s="67"/>
      <c r="AQ85" s="67"/>
      <c r="AR85" s="68"/>
    </row>
    <row r="86" spans="1:91" s="2" customFormat="1" ht="6.95" customHeight="1">
      <c r="A86" s="34"/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9"/>
      <c r="BE86" s="34"/>
    </row>
    <row r="87" spans="1:91" s="2" customFormat="1" ht="12" customHeight="1">
      <c r="A87" s="34"/>
      <c r="B87" s="35"/>
      <c r="C87" s="29" t="s">
        <v>19</v>
      </c>
      <c r="D87" s="36"/>
      <c r="E87" s="36"/>
      <c r="F87" s="36"/>
      <c r="G87" s="36"/>
      <c r="H87" s="36"/>
      <c r="I87" s="36"/>
      <c r="J87" s="36"/>
      <c r="K87" s="36"/>
      <c r="L87" s="69" t="str">
        <f>IF(K8="","",K8)</f>
        <v>Žiar nad Hronom</v>
      </c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29" t="s">
        <v>21</v>
      </c>
      <c r="AJ87" s="36"/>
      <c r="AK87" s="36"/>
      <c r="AL87" s="36"/>
      <c r="AM87" s="283" t="str">
        <f>IF(AN8= "","",AN8)</f>
        <v>19. 9. 2021</v>
      </c>
      <c r="AN87" s="283"/>
      <c r="AO87" s="36"/>
      <c r="AP87" s="36"/>
      <c r="AQ87" s="36"/>
      <c r="AR87" s="39"/>
      <c r="BE87" s="34"/>
    </row>
    <row r="88" spans="1:91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9"/>
      <c r="BE88" s="34"/>
    </row>
    <row r="89" spans="1:91" s="2" customFormat="1" ht="15.2" customHeight="1">
      <c r="A89" s="34"/>
      <c r="B89" s="35"/>
      <c r="C89" s="29" t="s">
        <v>23</v>
      </c>
      <c r="D89" s="36"/>
      <c r="E89" s="36"/>
      <c r="F89" s="36"/>
      <c r="G89" s="36"/>
      <c r="H89" s="36"/>
      <c r="I89" s="36"/>
      <c r="J89" s="36"/>
      <c r="K89" s="36"/>
      <c r="L89" s="63" t="str">
        <f>IF(E11= "","",E11)</f>
        <v>Mesto Žiar nad Hronom, Ul.Š.Moysesa 439/46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29" t="s">
        <v>29</v>
      </c>
      <c r="AJ89" s="36"/>
      <c r="AK89" s="36"/>
      <c r="AL89" s="36"/>
      <c r="AM89" s="284" t="str">
        <f>IF(E17="","",E17)</f>
        <v>Ing. Marianna FRONKOVÁ</v>
      </c>
      <c r="AN89" s="285"/>
      <c r="AO89" s="285"/>
      <c r="AP89" s="285"/>
      <c r="AQ89" s="36"/>
      <c r="AR89" s="39"/>
      <c r="AS89" s="286" t="s">
        <v>55</v>
      </c>
      <c r="AT89" s="287"/>
      <c r="AU89" s="71"/>
      <c r="AV89" s="71"/>
      <c r="AW89" s="71"/>
      <c r="AX89" s="71"/>
      <c r="AY89" s="71"/>
      <c r="AZ89" s="71"/>
      <c r="BA89" s="71"/>
      <c r="BB89" s="71"/>
      <c r="BC89" s="71"/>
      <c r="BD89" s="72"/>
      <c r="BE89" s="34"/>
    </row>
    <row r="90" spans="1:91" s="2" customFormat="1" ht="15.2" customHeight="1">
      <c r="A90" s="34"/>
      <c r="B90" s="35"/>
      <c r="C90" s="29" t="s">
        <v>27</v>
      </c>
      <c r="D90" s="36"/>
      <c r="E90" s="36"/>
      <c r="F90" s="36"/>
      <c r="G90" s="36"/>
      <c r="H90" s="36"/>
      <c r="I90" s="36"/>
      <c r="J90" s="36"/>
      <c r="K90" s="36"/>
      <c r="L90" s="63" t="str">
        <f>IF(E14= "Vyplň údaj","",E14)</f>
        <v/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29" t="s">
        <v>32</v>
      </c>
      <c r="AJ90" s="36"/>
      <c r="AK90" s="36"/>
      <c r="AL90" s="36"/>
      <c r="AM90" s="284" t="str">
        <f>IF(E20="","",E20)</f>
        <v xml:space="preserve"> </v>
      </c>
      <c r="AN90" s="285"/>
      <c r="AO90" s="285"/>
      <c r="AP90" s="285"/>
      <c r="AQ90" s="36"/>
      <c r="AR90" s="39"/>
      <c r="AS90" s="288"/>
      <c r="AT90" s="289"/>
      <c r="AU90" s="73"/>
      <c r="AV90" s="73"/>
      <c r="AW90" s="73"/>
      <c r="AX90" s="73"/>
      <c r="AY90" s="73"/>
      <c r="AZ90" s="73"/>
      <c r="BA90" s="73"/>
      <c r="BB90" s="73"/>
      <c r="BC90" s="73"/>
      <c r="BD90" s="74"/>
      <c r="BE90" s="34"/>
    </row>
    <row r="91" spans="1:91" s="2" customFormat="1" ht="10.9" customHeight="1">
      <c r="A91" s="34"/>
      <c r="B91" s="35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9"/>
      <c r="AS91" s="290"/>
      <c r="AT91" s="291"/>
      <c r="AU91" s="75"/>
      <c r="AV91" s="75"/>
      <c r="AW91" s="75"/>
      <c r="AX91" s="75"/>
      <c r="AY91" s="75"/>
      <c r="AZ91" s="75"/>
      <c r="BA91" s="75"/>
      <c r="BB91" s="75"/>
      <c r="BC91" s="75"/>
      <c r="BD91" s="76"/>
      <c r="BE91" s="34"/>
    </row>
    <row r="92" spans="1:91" s="2" customFormat="1" ht="29.25" customHeight="1">
      <c r="A92" s="34"/>
      <c r="B92" s="35"/>
      <c r="C92" s="292" t="s">
        <v>56</v>
      </c>
      <c r="D92" s="293"/>
      <c r="E92" s="293"/>
      <c r="F92" s="293"/>
      <c r="G92" s="293"/>
      <c r="H92" s="77"/>
      <c r="I92" s="294" t="s">
        <v>57</v>
      </c>
      <c r="J92" s="293"/>
      <c r="K92" s="293"/>
      <c r="L92" s="293"/>
      <c r="M92" s="293"/>
      <c r="N92" s="293"/>
      <c r="O92" s="293"/>
      <c r="P92" s="293"/>
      <c r="Q92" s="293"/>
      <c r="R92" s="293"/>
      <c r="S92" s="293"/>
      <c r="T92" s="293"/>
      <c r="U92" s="293"/>
      <c r="V92" s="293"/>
      <c r="W92" s="293"/>
      <c r="X92" s="293"/>
      <c r="Y92" s="293"/>
      <c r="Z92" s="293"/>
      <c r="AA92" s="293"/>
      <c r="AB92" s="293"/>
      <c r="AC92" s="293"/>
      <c r="AD92" s="293"/>
      <c r="AE92" s="293"/>
      <c r="AF92" s="293"/>
      <c r="AG92" s="295" t="s">
        <v>58</v>
      </c>
      <c r="AH92" s="293"/>
      <c r="AI92" s="293"/>
      <c r="AJ92" s="293"/>
      <c r="AK92" s="293"/>
      <c r="AL92" s="293"/>
      <c r="AM92" s="293"/>
      <c r="AN92" s="294" t="s">
        <v>59</v>
      </c>
      <c r="AO92" s="293"/>
      <c r="AP92" s="296"/>
      <c r="AQ92" s="78" t="s">
        <v>60</v>
      </c>
      <c r="AR92" s="39"/>
      <c r="AS92" s="79" t="s">
        <v>61</v>
      </c>
      <c r="AT92" s="80" t="s">
        <v>62</v>
      </c>
      <c r="AU92" s="80" t="s">
        <v>63</v>
      </c>
      <c r="AV92" s="80" t="s">
        <v>64</v>
      </c>
      <c r="AW92" s="80" t="s">
        <v>65</v>
      </c>
      <c r="AX92" s="80" t="s">
        <v>66</v>
      </c>
      <c r="AY92" s="80" t="s">
        <v>67</v>
      </c>
      <c r="AZ92" s="80" t="s">
        <v>68</v>
      </c>
      <c r="BA92" s="80" t="s">
        <v>69</v>
      </c>
      <c r="BB92" s="80" t="s">
        <v>70</v>
      </c>
      <c r="BC92" s="80" t="s">
        <v>71</v>
      </c>
      <c r="BD92" s="81" t="s">
        <v>72</v>
      </c>
      <c r="BE92" s="34"/>
    </row>
    <row r="93" spans="1:91" s="2" customFormat="1" ht="10.9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9"/>
      <c r="AS93" s="82"/>
      <c r="AT93" s="83"/>
      <c r="AU93" s="83"/>
      <c r="AV93" s="83"/>
      <c r="AW93" s="83"/>
      <c r="AX93" s="83"/>
      <c r="AY93" s="83"/>
      <c r="AZ93" s="83"/>
      <c r="BA93" s="83"/>
      <c r="BB93" s="83"/>
      <c r="BC93" s="83"/>
      <c r="BD93" s="84"/>
      <c r="BE93" s="34"/>
    </row>
    <row r="94" spans="1:91" s="6" customFormat="1" ht="32.450000000000003" customHeight="1">
      <c r="B94" s="85"/>
      <c r="C94" s="86" t="s">
        <v>73</v>
      </c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300">
        <f>ROUND(SUM(AG95:AG96),2)</f>
        <v>0</v>
      </c>
      <c r="AH94" s="300"/>
      <c r="AI94" s="300"/>
      <c r="AJ94" s="300"/>
      <c r="AK94" s="300"/>
      <c r="AL94" s="300"/>
      <c r="AM94" s="300"/>
      <c r="AN94" s="301">
        <f>SUM(AG94,AT94)</f>
        <v>0</v>
      </c>
      <c r="AO94" s="301"/>
      <c r="AP94" s="301"/>
      <c r="AQ94" s="89" t="s">
        <v>1</v>
      </c>
      <c r="AR94" s="90"/>
      <c r="AS94" s="91">
        <f>ROUND(SUM(AS95:AS96),2)</f>
        <v>0</v>
      </c>
      <c r="AT94" s="92">
        <f>ROUND(SUM(AV94:AW94),2)</f>
        <v>0</v>
      </c>
      <c r="AU94" s="93">
        <f>ROUND(SUM(AU95:AU96),5)</f>
        <v>0</v>
      </c>
      <c r="AV94" s="92">
        <f>ROUND(AZ94*L29,2)</f>
        <v>0</v>
      </c>
      <c r="AW94" s="92">
        <f>ROUND(BA94*L30,2)</f>
        <v>0</v>
      </c>
      <c r="AX94" s="92">
        <f>ROUND(BB94*L29,2)</f>
        <v>0</v>
      </c>
      <c r="AY94" s="92">
        <f>ROUND(BC94*L30,2)</f>
        <v>0</v>
      </c>
      <c r="AZ94" s="92">
        <f>ROUND(SUM(AZ95:AZ96),2)</f>
        <v>0</v>
      </c>
      <c r="BA94" s="92">
        <f>ROUND(SUM(BA95:BA96),2)</f>
        <v>0</v>
      </c>
      <c r="BB94" s="92">
        <f>ROUND(SUM(BB95:BB96),2)</f>
        <v>0</v>
      </c>
      <c r="BC94" s="92">
        <f>ROUND(SUM(BC95:BC96),2)</f>
        <v>0</v>
      </c>
      <c r="BD94" s="94">
        <f>ROUND(SUM(BD95:BD96),2)</f>
        <v>0</v>
      </c>
      <c r="BS94" s="95" t="s">
        <v>74</v>
      </c>
      <c r="BT94" s="95" t="s">
        <v>75</v>
      </c>
      <c r="BU94" s="96" t="s">
        <v>76</v>
      </c>
      <c r="BV94" s="95" t="s">
        <v>77</v>
      </c>
      <c r="BW94" s="95" t="s">
        <v>5</v>
      </c>
      <c r="BX94" s="95" t="s">
        <v>78</v>
      </c>
      <c r="CL94" s="95" t="s">
        <v>1</v>
      </c>
    </row>
    <row r="95" spans="1:91" s="7" customFormat="1" ht="16.5" customHeight="1">
      <c r="A95" s="97" t="s">
        <v>79</v>
      </c>
      <c r="B95" s="98"/>
      <c r="C95" s="99"/>
      <c r="D95" s="299" t="s">
        <v>80</v>
      </c>
      <c r="E95" s="299"/>
      <c r="F95" s="299"/>
      <c r="G95" s="299"/>
      <c r="H95" s="299"/>
      <c r="I95" s="100"/>
      <c r="J95" s="299" t="s">
        <v>81</v>
      </c>
      <c r="K95" s="299"/>
      <c r="L95" s="299"/>
      <c r="M95" s="299"/>
      <c r="N95" s="299"/>
      <c r="O95" s="299"/>
      <c r="P95" s="299"/>
      <c r="Q95" s="299"/>
      <c r="R95" s="299"/>
      <c r="S95" s="299"/>
      <c r="T95" s="299"/>
      <c r="U95" s="299"/>
      <c r="V95" s="299"/>
      <c r="W95" s="299"/>
      <c r="X95" s="299"/>
      <c r="Y95" s="299"/>
      <c r="Z95" s="299"/>
      <c r="AA95" s="299"/>
      <c r="AB95" s="299"/>
      <c r="AC95" s="299"/>
      <c r="AD95" s="299"/>
      <c r="AE95" s="299"/>
      <c r="AF95" s="299"/>
      <c r="AG95" s="297">
        <f>'01 - SO01 - Terénne úpravy'!J30</f>
        <v>0</v>
      </c>
      <c r="AH95" s="298"/>
      <c r="AI95" s="298"/>
      <c r="AJ95" s="298"/>
      <c r="AK95" s="298"/>
      <c r="AL95" s="298"/>
      <c r="AM95" s="298"/>
      <c r="AN95" s="297">
        <f>SUM(AG95,AT95)</f>
        <v>0</v>
      </c>
      <c r="AO95" s="298"/>
      <c r="AP95" s="298"/>
      <c r="AQ95" s="101" t="s">
        <v>82</v>
      </c>
      <c r="AR95" s="102"/>
      <c r="AS95" s="103">
        <v>0</v>
      </c>
      <c r="AT95" s="104">
        <f>ROUND(SUM(AV95:AW95),2)</f>
        <v>0</v>
      </c>
      <c r="AU95" s="105">
        <f>'01 - SO01 - Terénne úpravy'!P120</f>
        <v>0</v>
      </c>
      <c r="AV95" s="104">
        <f>'01 - SO01 - Terénne úpravy'!J33</f>
        <v>0</v>
      </c>
      <c r="AW95" s="104">
        <f>'01 - SO01 - Terénne úpravy'!J34</f>
        <v>0</v>
      </c>
      <c r="AX95" s="104">
        <f>'01 - SO01 - Terénne úpravy'!J35</f>
        <v>0</v>
      </c>
      <c r="AY95" s="104">
        <f>'01 - SO01 - Terénne úpravy'!J36</f>
        <v>0</v>
      </c>
      <c r="AZ95" s="104">
        <f>'01 - SO01 - Terénne úpravy'!F33</f>
        <v>0</v>
      </c>
      <c r="BA95" s="104">
        <f>'01 - SO01 - Terénne úpravy'!F34</f>
        <v>0</v>
      </c>
      <c r="BB95" s="104">
        <f>'01 - SO01 - Terénne úpravy'!F35</f>
        <v>0</v>
      </c>
      <c r="BC95" s="104">
        <f>'01 - SO01 - Terénne úpravy'!F36</f>
        <v>0</v>
      </c>
      <c r="BD95" s="106">
        <f>'01 - SO01 - Terénne úpravy'!F37</f>
        <v>0</v>
      </c>
      <c r="BT95" s="107" t="s">
        <v>83</v>
      </c>
      <c r="BV95" s="107" t="s">
        <v>77</v>
      </c>
      <c r="BW95" s="107" t="s">
        <v>84</v>
      </c>
      <c r="BX95" s="107" t="s">
        <v>5</v>
      </c>
      <c r="CL95" s="107" t="s">
        <v>1</v>
      </c>
      <c r="CM95" s="107" t="s">
        <v>75</v>
      </c>
    </row>
    <row r="96" spans="1:91" s="7" customFormat="1" ht="16.5" customHeight="1">
      <c r="A96" s="97" t="s">
        <v>79</v>
      </c>
      <c r="B96" s="98"/>
      <c r="C96" s="99"/>
      <c r="D96" s="299" t="s">
        <v>85</v>
      </c>
      <c r="E96" s="299"/>
      <c r="F96" s="299"/>
      <c r="G96" s="299"/>
      <c r="H96" s="299"/>
      <c r="I96" s="100"/>
      <c r="J96" s="299" t="s">
        <v>86</v>
      </c>
      <c r="K96" s="299"/>
      <c r="L96" s="299"/>
      <c r="M96" s="299"/>
      <c r="N96" s="299"/>
      <c r="O96" s="299"/>
      <c r="P96" s="299"/>
      <c r="Q96" s="299"/>
      <c r="R96" s="299"/>
      <c r="S96" s="299"/>
      <c r="T96" s="299"/>
      <c r="U96" s="299"/>
      <c r="V96" s="299"/>
      <c r="W96" s="299"/>
      <c r="X96" s="299"/>
      <c r="Y96" s="299"/>
      <c r="Z96" s="299"/>
      <c r="AA96" s="299"/>
      <c r="AB96" s="299"/>
      <c r="AC96" s="299"/>
      <c r="AD96" s="299"/>
      <c r="AE96" s="299"/>
      <c r="AF96" s="299"/>
      <c r="AG96" s="297">
        <f>'02 - SO01 - Oporný múr'!J30</f>
        <v>0</v>
      </c>
      <c r="AH96" s="298"/>
      <c r="AI96" s="298"/>
      <c r="AJ96" s="298"/>
      <c r="AK96" s="298"/>
      <c r="AL96" s="298"/>
      <c r="AM96" s="298"/>
      <c r="AN96" s="297">
        <f>SUM(AG96,AT96)</f>
        <v>0</v>
      </c>
      <c r="AO96" s="298"/>
      <c r="AP96" s="298"/>
      <c r="AQ96" s="101" t="s">
        <v>82</v>
      </c>
      <c r="AR96" s="102"/>
      <c r="AS96" s="108">
        <v>0</v>
      </c>
      <c r="AT96" s="109">
        <f>ROUND(SUM(AV96:AW96),2)</f>
        <v>0</v>
      </c>
      <c r="AU96" s="110">
        <f>'02 - SO01 - Oporný múr'!P126</f>
        <v>0</v>
      </c>
      <c r="AV96" s="109">
        <f>'02 - SO01 - Oporný múr'!J33</f>
        <v>0</v>
      </c>
      <c r="AW96" s="109">
        <f>'02 - SO01 - Oporný múr'!J34</f>
        <v>0</v>
      </c>
      <c r="AX96" s="109">
        <f>'02 - SO01 - Oporný múr'!J35</f>
        <v>0</v>
      </c>
      <c r="AY96" s="109">
        <f>'02 - SO01 - Oporný múr'!J36</f>
        <v>0</v>
      </c>
      <c r="AZ96" s="109">
        <f>'02 - SO01 - Oporný múr'!F33</f>
        <v>0</v>
      </c>
      <c r="BA96" s="109">
        <f>'02 - SO01 - Oporný múr'!F34</f>
        <v>0</v>
      </c>
      <c r="BB96" s="109">
        <f>'02 - SO01 - Oporný múr'!F35</f>
        <v>0</v>
      </c>
      <c r="BC96" s="109">
        <f>'02 - SO01 - Oporný múr'!F36</f>
        <v>0</v>
      </c>
      <c r="BD96" s="111">
        <f>'02 - SO01 - Oporný múr'!F37</f>
        <v>0</v>
      </c>
      <c r="BT96" s="107" t="s">
        <v>83</v>
      </c>
      <c r="BV96" s="107" t="s">
        <v>77</v>
      </c>
      <c r="BW96" s="107" t="s">
        <v>87</v>
      </c>
      <c r="BX96" s="107" t="s">
        <v>5</v>
      </c>
      <c r="CL96" s="107" t="s">
        <v>1</v>
      </c>
      <c r="CM96" s="107" t="s">
        <v>75</v>
      </c>
    </row>
    <row r="97" spans="1:57" s="2" customFormat="1" ht="30" customHeight="1">
      <c r="A97" s="34"/>
      <c r="B97" s="35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9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</row>
    <row r="98" spans="1:57" s="2" customFormat="1" ht="6.95" customHeight="1">
      <c r="A98" s="34"/>
      <c r="B98" s="58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  <c r="AJ98" s="59"/>
      <c r="AK98" s="59"/>
      <c r="AL98" s="59"/>
      <c r="AM98" s="59"/>
      <c r="AN98" s="59"/>
      <c r="AO98" s="59"/>
      <c r="AP98" s="59"/>
      <c r="AQ98" s="59"/>
      <c r="AR98" s="39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</row>
  </sheetData>
  <sheetProtection algorithmName="SHA-512" hashValue="BuLrNXjEZdGlOjpgchb4gzkm40GBRJNRlIuflMAwp5T9lP5RvohOU1jdiGNT5AcnRVaSTWy3OXPacz9jDZDi0Q==" saltValue="PUYwF4Dibn96zIg8EIJEpttM6T31KJd730BSqo/MnjWnNbWeqyIe41STQD1wT6kdeEBxfr2o5wvF4sYXTaUo2Q==" spinCount="100000" sheet="1" objects="1" scenarios="1" formatColumns="0" formatRows="0"/>
  <mergeCells count="46">
    <mergeCell ref="AR2:BE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01 - SO01 - Terénne úpravy'!C2" display="/"/>
    <hyperlink ref="A96" location="'02 - SO01 - Oporný múr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184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AT2" s="17" t="s">
        <v>84</v>
      </c>
    </row>
    <row r="3" spans="1:46" s="1" customFormat="1" ht="6.95" customHeight="1">
      <c r="B3" s="112"/>
      <c r="C3" s="113"/>
      <c r="D3" s="113"/>
      <c r="E3" s="113"/>
      <c r="F3" s="113"/>
      <c r="G3" s="113"/>
      <c r="H3" s="113"/>
      <c r="I3" s="113"/>
      <c r="J3" s="113"/>
      <c r="K3" s="113"/>
      <c r="L3" s="20"/>
      <c r="AT3" s="17" t="s">
        <v>75</v>
      </c>
    </row>
    <row r="4" spans="1:46" s="1" customFormat="1" ht="24.95" customHeight="1">
      <c r="B4" s="20"/>
      <c r="D4" s="114" t="s">
        <v>88</v>
      </c>
      <c r="L4" s="20"/>
      <c r="M4" s="115" t="s">
        <v>9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16" t="s">
        <v>15</v>
      </c>
      <c r="L6" s="20"/>
    </row>
    <row r="7" spans="1:46" s="1" customFormat="1" ht="26.25" customHeight="1">
      <c r="B7" s="20"/>
      <c r="E7" s="303" t="str">
        <f>'Rekapitulácia stavby'!K6</f>
        <v>Revitalizácia záhrady a nádvoria areálu zariadenia pre seniorov v parku Štefana Moysesa v Žiari n.Hr.</v>
      </c>
      <c r="F7" s="304"/>
      <c r="G7" s="304"/>
      <c r="H7" s="304"/>
      <c r="L7" s="20"/>
    </row>
    <row r="8" spans="1:46" s="2" customFormat="1" ht="12" customHeight="1">
      <c r="A8" s="34"/>
      <c r="B8" s="39"/>
      <c r="C8" s="34"/>
      <c r="D8" s="116" t="s">
        <v>89</v>
      </c>
      <c r="E8" s="34"/>
      <c r="F8" s="34"/>
      <c r="G8" s="34"/>
      <c r="H8" s="34"/>
      <c r="I8" s="34"/>
      <c r="J8" s="34"/>
      <c r="K8" s="34"/>
      <c r="L8" s="55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05" t="s">
        <v>90</v>
      </c>
      <c r="F9" s="306"/>
      <c r="G9" s="306"/>
      <c r="H9" s="306"/>
      <c r="I9" s="34"/>
      <c r="J9" s="34"/>
      <c r="K9" s="34"/>
      <c r="L9" s="55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5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6" t="s">
        <v>17</v>
      </c>
      <c r="E11" s="34"/>
      <c r="F11" s="117" t="s">
        <v>1</v>
      </c>
      <c r="G11" s="34"/>
      <c r="H11" s="34"/>
      <c r="I11" s="116" t="s">
        <v>18</v>
      </c>
      <c r="J11" s="117" t="s">
        <v>1</v>
      </c>
      <c r="K11" s="34"/>
      <c r="L11" s="55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6" t="s">
        <v>19</v>
      </c>
      <c r="E12" s="34"/>
      <c r="F12" s="117" t="s">
        <v>20</v>
      </c>
      <c r="G12" s="34"/>
      <c r="H12" s="34"/>
      <c r="I12" s="116" t="s">
        <v>21</v>
      </c>
      <c r="J12" s="118" t="str">
        <f>'Rekapitulácia stavby'!AN8</f>
        <v>19. 9. 2021</v>
      </c>
      <c r="K12" s="34"/>
      <c r="L12" s="55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5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6" t="s">
        <v>23</v>
      </c>
      <c r="E14" s="34"/>
      <c r="F14" s="34"/>
      <c r="G14" s="34"/>
      <c r="H14" s="34"/>
      <c r="I14" s="116" t="s">
        <v>24</v>
      </c>
      <c r="J14" s="117" t="s">
        <v>1</v>
      </c>
      <c r="K14" s="34"/>
      <c r="L14" s="55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7" t="s">
        <v>25</v>
      </c>
      <c r="F15" s="34"/>
      <c r="G15" s="34"/>
      <c r="H15" s="34"/>
      <c r="I15" s="116" t="s">
        <v>26</v>
      </c>
      <c r="J15" s="117" t="s">
        <v>1</v>
      </c>
      <c r="K15" s="34"/>
      <c r="L15" s="55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5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6" t="s">
        <v>27</v>
      </c>
      <c r="E17" s="34"/>
      <c r="F17" s="34"/>
      <c r="G17" s="34"/>
      <c r="H17" s="34"/>
      <c r="I17" s="116" t="s">
        <v>24</v>
      </c>
      <c r="J17" s="30" t="str">
        <f>'Rekapitulácia stavby'!AN13</f>
        <v>Vyplň údaj</v>
      </c>
      <c r="K17" s="34"/>
      <c r="L17" s="55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07" t="str">
        <f>'Rekapitulácia stavby'!E14</f>
        <v>Vyplň údaj</v>
      </c>
      <c r="F18" s="308"/>
      <c r="G18" s="308"/>
      <c r="H18" s="308"/>
      <c r="I18" s="116" t="s">
        <v>26</v>
      </c>
      <c r="J18" s="30" t="str">
        <f>'Rekapitulácia stavby'!AN14</f>
        <v>Vyplň údaj</v>
      </c>
      <c r="K18" s="34"/>
      <c r="L18" s="55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5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6" t="s">
        <v>29</v>
      </c>
      <c r="E20" s="34"/>
      <c r="F20" s="34"/>
      <c r="G20" s="34"/>
      <c r="H20" s="34"/>
      <c r="I20" s="116" t="s">
        <v>24</v>
      </c>
      <c r="J20" s="117" t="s">
        <v>1</v>
      </c>
      <c r="K20" s="34"/>
      <c r="L20" s="55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7" t="s">
        <v>30</v>
      </c>
      <c r="F21" s="34"/>
      <c r="G21" s="34"/>
      <c r="H21" s="34"/>
      <c r="I21" s="116" t="s">
        <v>26</v>
      </c>
      <c r="J21" s="117" t="s">
        <v>1</v>
      </c>
      <c r="K21" s="34"/>
      <c r="L21" s="55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5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6" t="s">
        <v>32</v>
      </c>
      <c r="E23" s="34"/>
      <c r="F23" s="34"/>
      <c r="G23" s="34"/>
      <c r="H23" s="34"/>
      <c r="I23" s="116" t="s">
        <v>24</v>
      </c>
      <c r="J23" s="117" t="str">
        <f>IF('Rekapitulácia stavby'!AN19="","",'Rekapitulácia stavby'!AN19)</f>
        <v/>
      </c>
      <c r="K23" s="34"/>
      <c r="L23" s="55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7" t="str">
        <f>IF('Rekapitulácia stavby'!E20="","",'Rekapitulácia stavby'!E20)</f>
        <v xml:space="preserve"> </v>
      </c>
      <c r="F24" s="34"/>
      <c r="G24" s="34"/>
      <c r="H24" s="34"/>
      <c r="I24" s="116" t="s">
        <v>26</v>
      </c>
      <c r="J24" s="117" t="str">
        <f>IF('Rekapitulácia stavby'!AN20="","",'Rekapitulácia stavby'!AN20)</f>
        <v/>
      </c>
      <c r="K24" s="34"/>
      <c r="L24" s="55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5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6" t="s">
        <v>34</v>
      </c>
      <c r="E26" s="34"/>
      <c r="F26" s="34"/>
      <c r="G26" s="34"/>
      <c r="H26" s="34"/>
      <c r="I26" s="34"/>
      <c r="J26" s="34"/>
      <c r="K26" s="34"/>
      <c r="L26" s="55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9"/>
      <c r="B27" s="120"/>
      <c r="C27" s="119"/>
      <c r="D27" s="119"/>
      <c r="E27" s="309" t="s">
        <v>1</v>
      </c>
      <c r="F27" s="309"/>
      <c r="G27" s="309"/>
      <c r="H27" s="309"/>
      <c r="I27" s="119"/>
      <c r="J27" s="119"/>
      <c r="K27" s="119"/>
      <c r="L27" s="121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5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22"/>
      <c r="E29" s="122"/>
      <c r="F29" s="122"/>
      <c r="G29" s="122"/>
      <c r="H29" s="122"/>
      <c r="I29" s="122"/>
      <c r="J29" s="122"/>
      <c r="K29" s="122"/>
      <c r="L29" s="55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23" t="s">
        <v>35</v>
      </c>
      <c r="E30" s="34"/>
      <c r="F30" s="34"/>
      <c r="G30" s="34"/>
      <c r="H30" s="34"/>
      <c r="I30" s="34"/>
      <c r="J30" s="124">
        <f>ROUND(J120, 2)</f>
        <v>0</v>
      </c>
      <c r="K30" s="34"/>
      <c r="L30" s="55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22"/>
      <c r="E31" s="122"/>
      <c r="F31" s="122"/>
      <c r="G31" s="122"/>
      <c r="H31" s="122"/>
      <c r="I31" s="122"/>
      <c r="J31" s="122"/>
      <c r="K31" s="122"/>
      <c r="L31" s="55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5" t="s">
        <v>37</v>
      </c>
      <c r="G32" s="34"/>
      <c r="H32" s="34"/>
      <c r="I32" s="125" t="s">
        <v>36</v>
      </c>
      <c r="J32" s="125" t="s">
        <v>38</v>
      </c>
      <c r="K32" s="34"/>
      <c r="L32" s="55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6" t="s">
        <v>39</v>
      </c>
      <c r="E33" s="127" t="s">
        <v>40</v>
      </c>
      <c r="F33" s="128">
        <f>ROUND((SUM(BE120:BE183)),  2)</f>
        <v>0</v>
      </c>
      <c r="G33" s="129"/>
      <c r="H33" s="129"/>
      <c r="I33" s="130">
        <v>0.2</v>
      </c>
      <c r="J33" s="128">
        <f>ROUND(((SUM(BE120:BE183))*I33),  2)</f>
        <v>0</v>
      </c>
      <c r="K33" s="34"/>
      <c r="L33" s="55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27" t="s">
        <v>41</v>
      </c>
      <c r="F34" s="128">
        <f>ROUND((SUM(BF120:BF183)),  2)</f>
        <v>0</v>
      </c>
      <c r="G34" s="129"/>
      <c r="H34" s="129"/>
      <c r="I34" s="130">
        <v>0.2</v>
      </c>
      <c r="J34" s="128">
        <f>ROUND(((SUM(BF120:BF183))*I34),  2)</f>
        <v>0</v>
      </c>
      <c r="K34" s="34"/>
      <c r="L34" s="55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6" t="s">
        <v>42</v>
      </c>
      <c r="F35" s="131">
        <f>ROUND((SUM(BG120:BG183)),  2)</f>
        <v>0</v>
      </c>
      <c r="G35" s="34"/>
      <c r="H35" s="34"/>
      <c r="I35" s="132">
        <v>0.2</v>
      </c>
      <c r="J35" s="131">
        <f>0</f>
        <v>0</v>
      </c>
      <c r="K35" s="34"/>
      <c r="L35" s="55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6" t="s">
        <v>43</v>
      </c>
      <c r="F36" s="131">
        <f>ROUND((SUM(BH120:BH183)),  2)</f>
        <v>0</v>
      </c>
      <c r="G36" s="34"/>
      <c r="H36" s="34"/>
      <c r="I36" s="132">
        <v>0.2</v>
      </c>
      <c r="J36" s="131">
        <f>0</f>
        <v>0</v>
      </c>
      <c r="K36" s="34"/>
      <c r="L36" s="55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27" t="s">
        <v>44</v>
      </c>
      <c r="F37" s="128">
        <f>ROUND((SUM(BI120:BI183)),  2)</f>
        <v>0</v>
      </c>
      <c r="G37" s="129"/>
      <c r="H37" s="129"/>
      <c r="I37" s="130">
        <v>0</v>
      </c>
      <c r="J37" s="128">
        <f>0</f>
        <v>0</v>
      </c>
      <c r="K37" s="34"/>
      <c r="L37" s="55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5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33"/>
      <c r="D39" s="134" t="s">
        <v>45</v>
      </c>
      <c r="E39" s="135"/>
      <c r="F39" s="135"/>
      <c r="G39" s="136" t="s">
        <v>46</v>
      </c>
      <c r="H39" s="137" t="s">
        <v>47</v>
      </c>
      <c r="I39" s="135"/>
      <c r="J39" s="138">
        <f>SUM(J30:J37)</f>
        <v>0</v>
      </c>
      <c r="K39" s="139"/>
      <c r="L39" s="55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5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5"/>
      <c r="D50" s="140" t="s">
        <v>48</v>
      </c>
      <c r="E50" s="141"/>
      <c r="F50" s="141"/>
      <c r="G50" s="140" t="s">
        <v>49</v>
      </c>
      <c r="H50" s="141"/>
      <c r="I50" s="141"/>
      <c r="J50" s="141"/>
      <c r="K50" s="141"/>
      <c r="L50" s="55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4"/>
      <c r="B61" s="39"/>
      <c r="C61" s="34"/>
      <c r="D61" s="142" t="s">
        <v>50</v>
      </c>
      <c r="E61" s="143"/>
      <c r="F61" s="144" t="s">
        <v>51</v>
      </c>
      <c r="G61" s="142" t="s">
        <v>50</v>
      </c>
      <c r="H61" s="143"/>
      <c r="I61" s="143"/>
      <c r="J61" s="145" t="s">
        <v>51</v>
      </c>
      <c r="K61" s="143"/>
      <c r="L61" s="55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4"/>
      <c r="B65" s="39"/>
      <c r="C65" s="34"/>
      <c r="D65" s="140" t="s">
        <v>52</v>
      </c>
      <c r="E65" s="146"/>
      <c r="F65" s="146"/>
      <c r="G65" s="140" t="s">
        <v>53</v>
      </c>
      <c r="H65" s="146"/>
      <c r="I65" s="146"/>
      <c r="J65" s="146"/>
      <c r="K65" s="146"/>
      <c r="L65" s="55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4"/>
      <c r="B76" s="39"/>
      <c r="C76" s="34"/>
      <c r="D76" s="142" t="s">
        <v>50</v>
      </c>
      <c r="E76" s="143"/>
      <c r="F76" s="144" t="s">
        <v>51</v>
      </c>
      <c r="G76" s="142" t="s">
        <v>50</v>
      </c>
      <c r="H76" s="143"/>
      <c r="I76" s="143"/>
      <c r="J76" s="145" t="s">
        <v>51</v>
      </c>
      <c r="K76" s="143"/>
      <c r="L76" s="55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47"/>
      <c r="C77" s="148"/>
      <c r="D77" s="148"/>
      <c r="E77" s="148"/>
      <c r="F77" s="148"/>
      <c r="G77" s="148"/>
      <c r="H77" s="148"/>
      <c r="I77" s="148"/>
      <c r="J77" s="148"/>
      <c r="K77" s="148"/>
      <c r="L77" s="55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49"/>
      <c r="C81" s="150"/>
      <c r="D81" s="150"/>
      <c r="E81" s="150"/>
      <c r="F81" s="150"/>
      <c r="G81" s="150"/>
      <c r="H81" s="150"/>
      <c r="I81" s="150"/>
      <c r="J81" s="150"/>
      <c r="K81" s="150"/>
      <c r="L81" s="55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91</v>
      </c>
      <c r="D82" s="36"/>
      <c r="E82" s="36"/>
      <c r="F82" s="36"/>
      <c r="G82" s="36"/>
      <c r="H82" s="36"/>
      <c r="I82" s="36"/>
      <c r="J82" s="36"/>
      <c r="K82" s="36"/>
      <c r="L82" s="55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5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15</v>
      </c>
      <c r="D84" s="36"/>
      <c r="E84" s="36"/>
      <c r="F84" s="36"/>
      <c r="G84" s="36"/>
      <c r="H84" s="36"/>
      <c r="I84" s="36"/>
      <c r="J84" s="36"/>
      <c r="K84" s="36"/>
      <c r="L84" s="55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26.25" customHeight="1">
      <c r="A85" s="34"/>
      <c r="B85" s="35"/>
      <c r="C85" s="36"/>
      <c r="D85" s="36"/>
      <c r="E85" s="310" t="str">
        <f>E7</f>
        <v>Revitalizácia záhrady a nádvoria areálu zariadenia pre seniorov v parku Štefana Moysesa v Žiari n.Hr.</v>
      </c>
      <c r="F85" s="311"/>
      <c r="G85" s="311"/>
      <c r="H85" s="311"/>
      <c r="I85" s="36"/>
      <c r="J85" s="36"/>
      <c r="K85" s="36"/>
      <c r="L85" s="55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89</v>
      </c>
      <c r="D86" s="36"/>
      <c r="E86" s="36"/>
      <c r="F86" s="36"/>
      <c r="G86" s="36"/>
      <c r="H86" s="36"/>
      <c r="I86" s="36"/>
      <c r="J86" s="36"/>
      <c r="K86" s="36"/>
      <c r="L86" s="55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81" t="str">
        <f>E9</f>
        <v>01 - SO01 - Terénne úpravy</v>
      </c>
      <c r="F87" s="312"/>
      <c r="G87" s="312"/>
      <c r="H87" s="312"/>
      <c r="I87" s="36"/>
      <c r="J87" s="36"/>
      <c r="K87" s="36"/>
      <c r="L87" s="55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5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19</v>
      </c>
      <c r="D89" s="36"/>
      <c r="E89" s="36"/>
      <c r="F89" s="27" t="str">
        <f>F12</f>
        <v>Žiar nad Hronom</v>
      </c>
      <c r="G89" s="36"/>
      <c r="H89" s="36"/>
      <c r="I89" s="29" t="s">
        <v>21</v>
      </c>
      <c r="J89" s="70" t="str">
        <f>IF(J12="","",J12)</f>
        <v>19. 9. 2021</v>
      </c>
      <c r="K89" s="36"/>
      <c r="L89" s="55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5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25.7" customHeight="1">
      <c r="A91" s="34"/>
      <c r="B91" s="35"/>
      <c r="C91" s="29" t="s">
        <v>23</v>
      </c>
      <c r="D91" s="36"/>
      <c r="E91" s="36"/>
      <c r="F91" s="27" t="str">
        <f>E15</f>
        <v>Mesto Žiar nad Hronom, Ul.Š.Moysesa 439/46</v>
      </c>
      <c r="G91" s="36"/>
      <c r="H91" s="36"/>
      <c r="I91" s="29" t="s">
        <v>29</v>
      </c>
      <c r="J91" s="32" t="str">
        <f>E21</f>
        <v>Ing. Marianna FRONKOVÁ</v>
      </c>
      <c r="K91" s="36"/>
      <c r="L91" s="55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29" t="s">
        <v>27</v>
      </c>
      <c r="D92" s="36"/>
      <c r="E92" s="36"/>
      <c r="F92" s="27" t="str">
        <f>IF(E18="","",E18)</f>
        <v>Vyplň údaj</v>
      </c>
      <c r="G92" s="36"/>
      <c r="H92" s="36"/>
      <c r="I92" s="29" t="s">
        <v>32</v>
      </c>
      <c r="J92" s="32" t="str">
        <f>E24</f>
        <v xml:space="preserve"> </v>
      </c>
      <c r="K92" s="36"/>
      <c r="L92" s="55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5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51" t="s">
        <v>92</v>
      </c>
      <c r="D94" s="152"/>
      <c r="E94" s="152"/>
      <c r="F94" s="152"/>
      <c r="G94" s="152"/>
      <c r="H94" s="152"/>
      <c r="I94" s="152"/>
      <c r="J94" s="153" t="s">
        <v>93</v>
      </c>
      <c r="K94" s="152"/>
      <c r="L94" s="55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5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54" t="s">
        <v>94</v>
      </c>
      <c r="D96" s="36"/>
      <c r="E96" s="36"/>
      <c r="F96" s="36"/>
      <c r="G96" s="36"/>
      <c r="H96" s="36"/>
      <c r="I96" s="36"/>
      <c r="J96" s="88">
        <f>J120</f>
        <v>0</v>
      </c>
      <c r="K96" s="36"/>
      <c r="L96" s="55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95</v>
      </c>
    </row>
    <row r="97" spans="1:31" s="9" customFormat="1" ht="24.95" customHeight="1">
      <c r="B97" s="155"/>
      <c r="C97" s="156"/>
      <c r="D97" s="157" t="s">
        <v>96</v>
      </c>
      <c r="E97" s="158"/>
      <c r="F97" s="158"/>
      <c r="G97" s="158"/>
      <c r="H97" s="158"/>
      <c r="I97" s="158"/>
      <c r="J97" s="159">
        <f>J121</f>
        <v>0</v>
      </c>
      <c r="K97" s="156"/>
      <c r="L97" s="160"/>
    </row>
    <row r="98" spans="1:31" s="10" customFormat="1" ht="19.899999999999999" customHeight="1">
      <c r="B98" s="161"/>
      <c r="C98" s="162"/>
      <c r="D98" s="163" t="s">
        <v>97</v>
      </c>
      <c r="E98" s="164"/>
      <c r="F98" s="164"/>
      <c r="G98" s="164"/>
      <c r="H98" s="164"/>
      <c r="I98" s="164"/>
      <c r="J98" s="165">
        <f>J122</f>
        <v>0</v>
      </c>
      <c r="K98" s="162"/>
      <c r="L98" s="166"/>
    </row>
    <row r="99" spans="1:31" s="10" customFormat="1" ht="19.899999999999999" customHeight="1">
      <c r="B99" s="161"/>
      <c r="C99" s="162"/>
      <c r="D99" s="163" t="s">
        <v>98</v>
      </c>
      <c r="E99" s="164"/>
      <c r="F99" s="164"/>
      <c r="G99" s="164"/>
      <c r="H99" s="164"/>
      <c r="I99" s="164"/>
      <c r="J99" s="165">
        <f>J176</f>
        <v>0</v>
      </c>
      <c r="K99" s="162"/>
      <c r="L99" s="166"/>
    </row>
    <row r="100" spans="1:31" s="9" customFormat="1" ht="24.95" customHeight="1">
      <c r="B100" s="155"/>
      <c r="C100" s="156"/>
      <c r="D100" s="157" t="s">
        <v>99</v>
      </c>
      <c r="E100" s="158"/>
      <c r="F100" s="158"/>
      <c r="G100" s="158"/>
      <c r="H100" s="158"/>
      <c r="I100" s="158"/>
      <c r="J100" s="159">
        <f>J181</f>
        <v>0</v>
      </c>
      <c r="K100" s="156"/>
      <c r="L100" s="160"/>
    </row>
    <row r="101" spans="1:31" s="2" customFormat="1" ht="21.75" customHeight="1">
      <c r="A101" s="34"/>
      <c r="B101" s="35"/>
      <c r="C101" s="36"/>
      <c r="D101" s="36"/>
      <c r="E101" s="36"/>
      <c r="F101" s="36"/>
      <c r="G101" s="36"/>
      <c r="H101" s="36"/>
      <c r="I101" s="36"/>
      <c r="J101" s="36"/>
      <c r="K101" s="36"/>
      <c r="L101" s="55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</row>
    <row r="102" spans="1:31" s="2" customFormat="1" ht="6.95" customHeight="1">
      <c r="A102" s="34"/>
      <c r="B102" s="58"/>
      <c r="C102" s="59"/>
      <c r="D102" s="59"/>
      <c r="E102" s="59"/>
      <c r="F102" s="59"/>
      <c r="G102" s="59"/>
      <c r="H102" s="59"/>
      <c r="I102" s="59"/>
      <c r="J102" s="59"/>
      <c r="K102" s="59"/>
      <c r="L102" s="55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</row>
    <row r="106" spans="1:31" s="2" customFormat="1" ht="6.95" customHeight="1">
      <c r="A106" s="34"/>
      <c r="B106" s="60"/>
      <c r="C106" s="61"/>
      <c r="D106" s="61"/>
      <c r="E106" s="61"/>
      <c r="F106" s="61"/>
      <c r="G106" s="61"/>
      <c r="H106" s="61"/>
      <c r="I106" s="61"/>
      <c r="J106" s="61"/>
      <c r="K106" s="61"/>
      <c r="L106" s="55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pans="1:31" s="2" customFormat="1" ht="24.95" customHeight="1">
      <c r="A107" s="34"/>
      <c r="B107" s="35"/>
      <c r="C107" s="23" t="s">
        <v>100</v>
      </c>
      <c r="D107" s="36"/>
      <c r="E107" s="36"/>
      <c r="F107" s="36"/>
      <c r="G107" s="36"/>
      <c r="H107" s="36"/>
      <c r="I107" s="36"/>
      <c r="J107" s="36"/>
      <c r="K107" s="36"/>
      <c r="L107" s="55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pans="1:31" s="2" customFormat="1" ht="6.95" customHeight="1">
      <c r="A108" s="34"/>
      <c r="B108" s="35"/>
      <c r="C108" s="36"/>
      <c r="D108" s="36"/>
      <c r="E108" s="36"/>
      <c r="F108" s="36"/>
      <c r="G108" s="36"/>
      <c r="H108" s="36"/>
      <c r="I108" s="36"/>
      <c r="J108" s="36"/>
      <c r="K108" s="36"/>
      <c r="L108" s="55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pans="1:31" s="2" customFormat="1" ht="12" customHeight="1">
      <c r="A109" s="34"/>
      <c r="B109" s="35"/>
      <c r="C109" s="29" t="s">
        <v>15</v>
      </c>
      <c r="D109" s="36"/>
      <c r="E109" s="36"/>
      <c r="F109" s="36"/>
      <c r="G109" s="36"/>
      <c r="H109" s="36"/>
      <c r="I109" s="36"/>
      <c r="J109" s="36"/>
      <c r="K109" s="36"/>
      <c r="L109" s="55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pans="1:31" s="2" customFormat="1" ht="26.25" customHeight="1">
      <c r="A110" s="34"/>
      <c r="B110" s="35"/>
      <c r="C110" s="36"/>
      <c r="D110" s="36"/>
      <c r="E110" s="310" t="str">
        <f>E7</f>
        <v>Revitalizácia záhrady a nádvoria areálu zariadenia pre seniorov v parku Štefana Moysesa v Žiari n.Hr.</v>
      </c>
      <c r="F110" s="311"/>
      <c r="G110" s="311"/>
      <c r="H110" s="311"/>
      <c r="I110" s="36"/>
      <c r="J110" s="36"/>
      <c r="K110" s="36"/>
      <c r="L110" s="55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pans="1:31" s="2" customFormat="1" ht="12" customHeight="1">
      <c r="A111" s="34"/>
      <c r="B111" s="35"/>
      <c r="C111" s="29" t="s">
        <v>89</v>
      </c>
      <c r="D111" s="36"/>
      <c r="E111" s="36"/>
      <c r="F111" s="36"/>
      <c r="G111" s="36"/>
      <c r="H111" s="36"/>
      <c r="I111" s="36"/>
      <c r="J111" s="36"/>
      <c r="K111" s="36"/>
      <c r="L111" s="55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31" s="2" customFormat="1" ht="16.5" customHeight="1">
      <c r="A112" s="34"/>
      <c r="B112" s="35"/>
      <c r="C112" s="36"/>
      <c r="D112" s="36"/>
      <c r="E112" s="281" t="str">
        <f>E9</f>
        <v>01 - SO01 - Terénne úpravy</v>
      </c>
      <c r="F112" s="312"/>
      <c r="G112" s="312"/>
      <c r="H112" s="312"/>
      <c r="I112" s="36"/>
      <c r="J112" s="36"/>
      <c r="K112" s="36"/>
      <c r="L112" s="55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5" s="2" customFormat="1" ht="6.95" customHeight="1">
      <c r="A113" s="34"/>
      <c r="B113" s="35"/>
      <c r="C113" s="36"/>
      <c r="D113" s="36"/>
      <c r="E113" s="36"/>
      <c r="F113" s="36"/>
      <c r="G113" s="36"/>
      <c r="H113" s="36"/>
      <c r="I113" s="36"/>
      <c r="J113" s="36"/>
      <c r="K113" s="36"/>
      <c r="L113" s="55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12" customHeight="1">
      <c r="A114" s="34"/>
      <c r="B114" s="35"/>
      <c r="C114" s="29" t="s">
        <v>19</v>
      </c>
      <c r="D114" s="36"/>
      <c r="E114" s="36"/>
      <c r="F114" s="27" t="str">
        <f>F12</f>
        <v>Žiar nad Hronom</v>
      </c>
      <c r="G114" s="36"/>
      <c r="H114" s="36"/>
      <c r="I114" s="29" t="s">
        <v>21</v>
      </c>
      <c r="J114" s="70" t="str">
        <f>IF(J12="","",J12)</f>
        <v>19. 9. 2021</v>
      </c>
      <c r="K114" s="36"/>
      <c r="L114" s="55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5" s="2" customFormat="1" ht="6.95" customHeight="1">
      <c r="A115" s="34"/>
      <c r="B115" s="35"/>
      <c r="C115" s="36"/>
      <c r="D115" s="36"/>
      <c r="E115" s="36"/>
      <c r="F115" s="36"/>
      <c r="G115" s="36"/>
      <c r="H115" s="36"/>
      <c r="I115" s="36"/>
      <c r="J115" s="36"/>
      <c r="K115" s="36"/>
      <c r="L115" s="55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5" s="2" customFormat="1" ht="25.7" customHeight="1">
      <c r="A116" s="34"/>
      <c r="B116" s="35"/>
      <c r="C116" s="29" t="s">
        <v>23</v>
      </c>
      <c r="D116" s="36"/>
      <c r="E116" s="36"/>
      <c r="F116" s="27" t="str">
        <f>E15</f>
        <v>Mesto Žiar nad Hronom, Ul.Š.Moysesa 439/46</v>
      </c>
      <c r="G116" s="36"/>
      <c r="H116" s="36"/>
      <c r="I116" s="29" t="s">
        <v>29</v>
      </c>
      <c r="J116" s="32" t="str">
        <f>E21</f>
        <v>Ing. Marianna FRONKOVÁ</v>
      </c>
      <c r="K116" s="36"/>
      <c r="L116" s="55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5" s="2" customFormat="1" ht="15.2" customHeight="1">
      <c r="A117" s="34"/>
      <c r="B117" s="35"/>
      <c r="C117" s="29" t="s">
        <v>27</v>
      </c>
      <c r="D117" s="36"/>
      <c r="E117" s="36"/>
      <c r="F117" s="27" t="str">
        <f>IF(E18="","",E18)</f>
        <v>Vyplň údaj</v>
      </c>
      <c r="G117" s="36"/>
      <c r="H117" s="36"/>
      <c r="I117" s="29" t="s">
        <v>32</v>
      </c>
      <c r="J117" s="32" t="str">
        <f>E24</f>
        <v xml:space="preserve"> </v>
      </c>
      <c r="K117" s="36"/>
      <c r="L117" s="55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5" s="2" customFormat="1" ht="10.35" customHeight="1">
      <c r="A118" s="34"/>
      <c r="B118" s="35"/>
      <c r="C118" s="36"/>
      <c r="D118" s="36"/>
      <c r="E118" s="36"/>
      <c r="F118" s="36"/>
      <c r="G118" s="36"/>
      <c r="H118" s="36"/>
      <c r="I118" s="36"/>
      <c r="J118" s="36"/>
      <c r="K118" s="36"/>
      <c r="L118" s="55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65" s="11" customFormat="1" ht="29.25" customHeight="1">
      <c r="A119" s="167"/>
      <c r="B119" s="168"/>
      <c r="C119" s="169" t="s">
        <v>101</v>
      </c>
      <c r="D119" s="170" t="s">
        <v>60</v>
      </c>
      <c r="E119" s="170" t="s">
        <v>56</v>
      </c>
      <c r="F119" s="170" t="s">
        <v>57</v>
      </c>
      <c r="G119" s="170" t="s">
        <v>102</v>
      </c>
      <c r="H119" s="170" t="s">
        <v>103</v>
      </c>
      <c r="I119" s="170" t="s">
        <v>104</v>
      </c>
      <c r="J119" s="171" t="s">
        <v>93</v>
      </c>
      <c r="K119" s="172" t="s">
        <v>105</v>
      </c>
      <c r="L119" s="173"/>
      <c r="M119" s="79" t="s">
        <v>1</v>
      </c>
      <c r="N119" s="80" t="s">
        <v>39</v>
      </c>
      <c r="O119" s="80" t="s">
        <v>106</v>
      </c>
      <c r="P119" s="80" t="s">
        <v>107</v>
      </c>
      <c r="Q119" s="80" t="s">
        <v>108</v>
      </c>
      <c r="R119" s="80" t="s">
        <v>109</v>
      </c>
      <c r="S119" s="80" t="s">
        <v>110</v>
      </c>
      <c r="T119" s="81" t="s">
        <v>111</v>
      </c>
      <c r="U119" s="167"/>
      <c r="V119" s="167"/>
      <c r="W119" s="167"/>
      <c r="X119" s="167"/>
      <c r="Y119" s="167"/>
      <c r="Z119" s="167"/>
      <c r="AA119" s="167"/>
      <c r="AB119" s="167"/>
      <c r="AC119" s="167"/>
      <c r="AD119" s="167"/>
      <c r="AE119" s="167"/>
    </row>
    <row r="120" spans="1:65" s="2" customFormat="1" ht="22.9" customHeight="1">
      <c r="A120" s="34"/>
      <c r="B120" s="35"/>
      <c r="C120" s="86" t="s">
        <v>94</v>
      </c>
      <c r="D120" s="36"/>
      <c r="E120" s="36"/>
      <c r="F120" s="36"/>
      <c r="G120" s="36"/>
      <c r="H120" s="36"/>
      <c r="I120" s="36"/>
      <c r="J120" s="174">
        <f>BK120</f>
        <v>0</v>
      </c>
      <c r="K120" s="36"/>
      <c r="L120" s="39"/>
      <c r="M120" s="82"/>
      <c r="N120" s="175"/>
      <c r="O120" s="83"/>
      <c r="P120" s="176">
        <f>P121+P181</f>
        <v>0</v>
      </c>
      <c r="Q120" s="83"/>
      <c r="R120" s="176">
        <f>R121+R181</f>
        <v>512.90800000000002</v>
      </c>
      <c r="S120" s="83"/>
      <c r="T120" s="177">
        <f>T121+T181</f>
        <v>0</v>
      </c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T120" s="17" t="s">
        <v>74</v>
      </c>
      <c r="AU120" s="17" t="s">
        <v>95</v>
      </c>
      <c r="BK120" s="178">
        <f>BK121+BK181</f>
        <v>0</v>
      </c>
    </row>
    <row r="121" spans="1:65" s="12" customFormat="1" ht="25.9" customHeight="1">
      <c r="B121" s="179"/>
      <c r="C121" s="180"/>
      <c r="D121" s="181" t="s">
        <v>74</v>
      </c>
      <c r="E121" s="182" t="s">
        <v>112</v>
      </c>
      <c r="F121" s="182" t="s">
        <v>113</v>
      </c>
      <c r="G121" s="180"/>
      <c r="H121" s="180"/>
      <c r="I121" s="183"/>
      <c r="J121" s="184">
        <f>BK121</f>
        <v>0</v>
      </c>
      <c r="K121" s="180"/>
      <c r="L121" s="185"/>
      <c r="M121" s="186"/>
      <c r="N121" s="187"/>
      <c r="O121" s="187"/>
      <c r="P121" s="188">
        <f>P122+P176</f>
        <v>0</v>
      </c>
      <c r="Q121" s="187"/>
      <c r="R121" s="188">
        <f>R122+R176</f>
        <v>512.90800000000002</v>
      </c>
      <c r="S121" s="187"/>
      <c r="T121" s="189">
        <f>T122+T176</f>
        <v>0</v>
      </c>
      <c r="AR121" s="190" t="s">
        <v>83</v>
      </c>
      <c r="AT121" s="191" t="s">
        <v>74</v>
      </c>
      <c r="AU121" s="191" t="s">
        <v>75</v>
      </c>
      <c r="AY121" s="190" t="s">
        <v>114</v>
      </c>
      <c r="BK121" s="192">
        <f>BK122+BK176</f>
        <v>0</v>
      </c>
    </row>
    <row r="122" spans="1:65" s="12" customFormat="1" ht="22.9" customHeight="1">
      <c r="B122" s="179"/>
      <c r="C122" s="180"/>
      <c r="D122" s="181" t="s">
        <v>74</v>
      </c>
      <c r="E122" s="193" t="s">
        <v>83</v>
      </c>
      <c r="F122" s="193" t="s">
        <v>115</v>
      </c>
      <c r="G122" s="180"/>
      <c r="H122" s="180"/>
      <c r="I122" s="183"/>
      <c r="J122" s="194">
        <f>BK122</f>
        <v>0</v>
      </c>
      <c r="K122" s="180"/>
      <c r="L122" s="185"/>
      <c r="M122" s="186"/>
      <c r="N122" s="187"/>
      <c r="O122" s="187"/>
      <c r="P122" s="188">
        <f>SUM(P123:P175)</f>
        <v>0</v>
      </c>
      <c r="Q122" s="187"/>
      <c r="R122" s="188">
        <f>SUM(R123:R175)</f>
        <v>512.90800000000002</v>
      </c>
      <c r="S122" s="187"/>
      <c r="T122" s="189">
        <f>SUM(T123:T175)</f>
        <v>0</v>
      </c>
      <c r="AR122" s="190" t="s">
        <v>83</v>
      </c>
      <c r="AT122" s="191" t="s">
        <v>74</v>
      </c>
      <c r="AU122" s="191" t="s">
        <v>83</v>
      </c>
      <c r="AY122" s="190" t="s">
        <v>114</v>
      </c>
      <c r="BK122" s="192">
        <f>SUM(BK123:BK175)</f>
        <v>0</v>
      </c>
    </row>
    <row r="123" spans="1:65" s="2" customFormat="1" ht="24.2" customHeight="1">
      <c r="A123" s="34"/>
      <c r="B123" s="35"/>
      <c r="C123" s="195" t="s">
        <v>83</v>
      </c>
      <c r="D123" s="195" t="s">
        <v>116</v>
      </c>
      <c r="E123" s="196" t="s">
        <v>117</v>
      </c>
      <c r="F123" s="197" t="s">
        <v>118</v>
      </c>
      <c r="G123" s="198" t="s">
        <v>119</v>
      </c>
      <c r="H123" s="199">
        <v>481.96800000000002</v>
      </c>
      <c r="I123" s="200"/>
      <c r="J123" s="201">
        <f>ROUND(I123*H123,2)</f>
        <v>0</v>
      </c>
      <c r="K123" s="202"/>
      <c r="L123" s="39"/>
      <c r="M123" s="203" t="s">
        <v>1</v>
      </c>
      <c r="N123" s="204" t="s">
        <v>41</v>
      </c>
      <c r="O123" s="75"/>
      <c r="P123" s="205">
        <f>O123*H123</f>
        <v>0</v>
      </c>
      <c r="Q123" s="205">
        <v>0</v>
      </c>
      <c r="R123" s="205">
        <f>Q123*H123</f>
        <v>0</v>
      </c>
      <c r="S123" s="205">
        <v>0</v>
      </c>
      <c r="T123" s="206">
        <f>S123*H123</f>
        <v>0</v>
      </c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R123" s="207" t="s">
        <v>120</v>
      </c>
      <c r="AT123" s="207" t="s">
        <v>116</v>
      </c>
      <c r="AU123" s="207" t="s">
        <v>121</v>
      </c>
      <c r="AY123" s="17" t="s">
        <v>114</v>
      </c>
      <c r="BE123" s="208">
        <f>IF(N123="základná",J123,0)</f>
        <v>0</v>
      </c>
      <c r="BF123" s="208">
        <f>IF(N123="znížená",J123,0)</f>
        <v>0</v>
      </c>
      <c r="BG123" s="208">
        <f>IF(N123="zákl. prenesená",J123,0)</f>
        <v>0</v>
      </c>
      <c r="BH123" s="208">
        <f>IF(N123="zníž. prenesená",J123,0)</f>
        <v>0</v>
      </c>
      <c r="BI123" s="208">
        <f>IF(N123="nulová",J123,0)</f>
        <v>0</v>
      </c>
      <c r="BJ123" s="17" t="s">
        <v>121</v>
      </c>
      <c r="BK123" s="208">
        <f>ROUND(I123*H123,2)</f>
        <v>0</v>
      </c>
      <c r="BL123" s="17" t="s">
        <v>120</v>
      </c>
      <c r="BM123" s="207" t="s">
        <v>122</v>
      </c>
    </row>
    <row r="124" spans="1:65" s="13" customFormat="1" ht="11.25">
      <c r="B124" s="209"/>
      <c r="C124" s="210"/>
      <c r="D124" s="211" t="s">
        <v>123</v>
      </c>
      <c r="E124" s="212" t="s">
        <v>1</v>
      </c>
      <c r="F124" s="213" t="s">
        <v>124</v>
      </c>
      <c r="G124" s="210"/>
      <c r="H124" s="212" t="s">
        <v>1</v>
      </c>
      <c r="I124" s="214"/>
      <c r="J124" s="210"/>
      <c r="K124" s="210"/>
      <c r="L124" s="215"/>
      <c r="M124" s="216"/>
      <c r="N124" s="217"/>
      <c r="O124" s="217"/>
      <c r="P124" s="217"/>
      <c r="Q124" s="217"/>
      <c r="R124" s="217"/>
      <c r="S124" s="217"/>
      <c r="T124" s="218"/>
      <c r="AT124" s="219" t="s">
        <v>123</v>
      </c>
      <c r="AU124" s="219" t="s">
        <v>121</v>
      </c>
      <c r="AV124" s="13" t="s">
        <v>83</v>
      </c>
      <c r="AW124" s="13" t="s">
        <v>31</v>
      </c>
      <c r="AX124" s="13" t="s">
        <v>75</v>
      </c>
      <c r="AY124" s="219" t="s">
        <v>114</v>
      </c>
    </row>
    <row r="125" spans="1:65" s="14" customFormat="1" ht="11.25">
      <c r="B125" s="220"/>
      <c r="C125" s="221"/>
      <c r="D125" s="211" t="s">
        <v>123</v>
      </c>
      <c r="E125" s="222" t="s">
        <v>1</v>
      </c>
      <c r="F125" s="223" t="s">
        <v>125</v>
      </c>
      <c r="G125" s="221"/>
      <c r="H125" s="224">
        <v>60.375</v>
      </c>
      <c r="I125" s="225"/>
      <c r="J125" s="221"/>
      <c r="K125" s="221"/>
      <c r="L125" s="226"/>
      <c r="M125" s="227"/>
      <c r="N125" s="228"/>
      <c r="O125" s="228"/>
      <c r="P125" s="228"/>
      <c r="Q125" s="228"/>
      <c r="R125" s="228"/>
      <c r="S125" s="228"/>
      <c r="T125" s="229"/>
      <c r="AT125" s="230" t="s">
        <v>123</v>
      </c>
      <c r="AU125" s="230" t="s">
        <v>121</v>
      </c>
      <c r="AV125" s="14" t="s">
        <v>121</v>
      </c>
      <c r="AW125" s="14" t="s">
        <v>31</v>
      </c>
      <c r="AX125" s="14" t="s">
        <v>75</v>
      </c>
      <c r="AY125" s="230" t="s">
        <v>114</v>
      </c>
    </row>
    <row r="126" spans="1:65" s="13" customFormat="1" ht="11.25">
      <c r="B126" s="209"/>
      <c r="C126" s="210"/>
      <c r="D126" s="211" t="s">
        <v>123</v>
      </c>
      <c r="E126" s="212" t="s">
        <v>1</v>
      </c>
      <c r="F126" s="213" t="s">
        <v>126</v>
      </c>
      <c r="G126" s="210"/>
      <c r="H126" s="212" t="s">
        <v>1</v>
      </c>
      <c r="I126" s="214"/>
      <c r="J126" s="210"/>
      <c r="K126" s="210"/>
      <c r="L126" s="215"/>
      <c r="M126" s="216"/>
      <c r="N126" s="217"/>
      <c r="O126" s="217"/>
      <c r="P126" s="217"/>
      <c r="Q126" s="217"/>
      <c r="R126" s="217"/>
      <c r="S126" s="217"/>
      <c r="T126" s="218"/>
      <c r="AT126" s="219" t="s">
        <v>123</v>
      </c>
      <c r="AU126" s="219" t="s">
        <v>121</v>
      </c>
      <c r="AV126" s="13" t="s">
        <v>83</v>
      </c>
      <c r="AW126" s="13" t="s">
        <v>31</v>
      </c>
      <c r="AX126" s="13" t="s">
        <v>75</v>
      </c>
      <c r="AY126" s="219" t="s">
        <v>114</v>
      </c>
    </row>
    <row r="127" spans="1:65" s="14" customFormat="1" ht="11.25">
      <c r="B127" s="220"/>
      <c r="C127" s="221"/>
      <c r="D127" s="211" t="s">
        <v>123</v>
      </c>
      <c r="E127" s="222" t="s">
        <v>1</v>
      </c>
      <c r="F127" s="223" t="s">
        <v>127</v>
      </c>
      <c r="G127" s="221"/>
      <c r="H127" s="224">
        <v>421.59300000000002</v>
      </c>
      <c r="I127" s="225"/>
      <c r="J127" s="221"/>
      <c r="K127" s="221"/>
      <c r="L127" s="226"/>
      <c r="M127" s="227"/>
      <c r="N127" s="228"/>
      <c r="O127" s="228"/>
      <c r="P127" s="228"/>
      <c r="Q127" s="228"/>
      <c r="R127" s="228"/>
      <c r="S127" s="228"/>
      <c r="T127" s="229"/>
      <c r="AT127" s="230" t="s">
        <v>123</v>
      </c>
      <c r="AU127" s="230" t="s">
        <v>121</v>
      </c>
      <c r="AV127" s="14" t="s">
        <v>121</v>
      </c>
      <c r="AW127" s="14" t="s">
        <v>31</v>
      </c>
      <c r="AX127" s="14" t="s">
        <v>75</v>
      </c>
      <c r="AY127" s="230" t="s">
        <v>114</v>
      </c>
    </row>
    <row r="128" spans="1:65" s="15" customFormat="1" ht="11.25">
      <c r="B128" s="231"/>
      <c r="C128" s="232"/>
      <c r="D128" s="211" t="s">
        <v>123</v>
      </c>
      <c r="E128" s="233" t="s">
        <v>1</v>
      </c>
      <c r="F128" s="234" t="s">
        <v>128</v>
      </c>
      <c r="G128" s="232"/>
      <c r="H128" s="235">
        <v>481.96800000000002</v>
      </c>
      <c r="I128" s="236"/>
      <c r="J128" s="232"/>
      <c r="K128" s="232"/>
      <c r="L128" s="237"/>
      <c r="M128" s="238"/>
      <c r="N128" s="239"/>
      <c r="O128" s="239"/>
      <c r="P128" s="239"/>
      <c r="Q128" s="239"/>
      <c r="R128" s="239"/>
      <c r="S128" s="239"/>
      <c r="T128" s="240"/>
      <c r="AT128" s="241" t="s">
        <v>123</v>
      </c>
      <c r="AU128" s="241" t="s">
        <v>121</v>
      </c>
      <c r="AV128" s="15" t="s">
        <v>120</v>
      </c>
      <c r="AW128" s="15" t="s">
        <v>31</v>
      </c>
      <c r="AX128" s="15" t="s">
        <v>83</v>
      </c>
      <c r="AY128" s="241" t="s">
        <v>114</v>
      </c>
    </row>
    <row r="129" spans="1:65" s="2" customFormat="1" ht="24.2" customHeight="1">
      <c r="A129" s="34"/>
      <c r="B129" s="35"/>
      <c r="C129" s="195" t="s">
        <v>121</v>
      </c>
      <c r="D129" s="195" t="s">
        <v>116</v>
      </c>
      <c r="E129" s="196" t="s">
        <v>129</v>
      </c>
      <c r="F129" s="197" t="s">
        <v>130</v>
      </c>
      <c r="G129" s="198" t="s">
        <v>119</v>
      </c>
      <c r="H129" s="199">
        <v>481.96800000000002</v>
      </c>
      <c r="I129" s="200"/>
      <c r="J129" s="201">
        <f>ROUND(I129*H129,2)</f>
        <v>0</v>
      </c>
      <c r="K129" s="202"/>
      <c r="L129" s="39"/>
      <c r="M129" s="203" t="s">
        <v>1</v>
      </c>
      <c r="N129" s="204" t="s">
        <v>41</v>
      </c>
      <c r="O129" s="75"/>
      <c r="P129" s="205">
        <f>O129*H129</f>
        <v>0</v>
      </c>
      <c r="Q129" s="205">
        <v>0</v>
      </c>
      <c r="R129" s="205">
        <f>Q129*H129</f>
        <v>0</v>
      </c>
      <c r="S129" s="205">
        <v>0</v>
      </c>
      <c r="T129" s="206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207" t="s">
        <v>120</v>
      </c>
      <c r="AT129" s="207" t="s">
        <v>116</v>
      </c>
      <c r="AU129" s="207" t="s">
        <v>121</v>
      </c>
      <c r="AY129" s="17" t="s">
        <v>114</v>
      </c>
      <c r="BE129" s="208">
        <f>IF(N129="základná",J129,0)</f>
        <v>0</v>
      </c>
      <c r="BF129" s="208">
        <f>IF(N129="znížená",J129,0)</f>
        <v>0</v>
      </c>
      <c r="BG129" s="208">
        <f>IF(N129="zákl. prenesená",J129,0)</f>
        <v>0</v>
      </c>
      <c r="BH129" s="208">
        <f>IF(N129="zníž. prenesená",J129,0)</f>
        <v>0</v>
      </c>
      <c r="BI129" s="208">
        <f>IF(N129="nulová",J129,0)</f>
        <v>0</v>
      </c>
      <c r="BJ129" s="17" t="s">
        <v>121</v>
      </c>
      <c r="BK129" s="208">
        <f>ROUND(I129*H129,2)</f>
        <v>0</v>
      </c>
      <c r="BL129" s="17" t="s">
        <v>120</v>
      </c>
      <c r="BM129" s="207" t="s">
        <v>131</v>
      </c>
    </row>
    <row r="130" spans="1:65" s="2" customFormat="1" ht="24.2" customHeight="1">
      <c r="A130" s="34"/>
      <c r="B130" s="35"/>
      <c r="C130" s="195" t="s">
        <v>132</v>
      </c>
      <c r="D130" s="195" t="s">
        <v>116</v>
      </c>
      <c r="E130" s="196" t="s">
        <v>133</v>
      </c>
      <c r="F130" s="197" t="s">
        <v>134</v>
      </c>
      <c r="G130" s="198" t="s">
        <v>119</v>
      </c>
      <c r="H130" s="199">
        <v>481.96800000000002</v>
      </c>
      <c r="I130" s="200"/>
      <c r="J130" s="201">
        <f>ROUND(I130*H130,2)</f>
        <v>0</v>
      </c>
      <c r="K130" s="202"/>
      <c r="L130" s="39"/>
      <c r="M130" s="203" t="s">
        <v>1</v>
      </c>
      <c r="N130" s="204" t="s">
        <v>41</v>
      </c>
      <c r="O130" s="75"/>
      <c r="P130" s="205">
        <f>O130*H130</f>
        <v>0</v>
      </c>
      <c r="Q130" s="205">
        <v>0</v>
      </c>
      <c r="R130" s="205">
        <f>Q130*H130</f>
        <v>0</v>
      </c>
      <c r="S130" s="205">
        <v>0</v>
      </c>
      <c r="T130" s="206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207" t="s">
        <v>120</v>
      </c>
      <c r="AT130" s="207" t="s">
        <v>116</v>
      </c>
      <c r="AU130" s="207" t="s">
        <v>121</v>
      </c>
      <c r="AY130" s="17" t="s">
        <v>114</v>
      </c>
      <c r="BE130" s="208">
        <f>IF(N130="základná",J130,0)</f>
        <v>0</v>
      </c>
      <c r="BF130" s="208">
        <f>IF(N130="znížená",J130,0)</f>
        <v>0</v>
      </c>
      <c r="BG130" s="208">
        <f>IF(N130="zákl. prenesená",J130,0)</f>
        <v>0</v>
      </c>
      <c r="BH130" s="208">
        <f>IF(N130="zníž. prenesená",J130,0)</f>
        <v>0</v>
      </c>
      <c r="BI130" s="208">
        <f>IF(N130="nulová",J130,0)</f>
        <v>0</v>
      </c>
      <c r="BJ130" s="17" t="s">
        <v>121</v>
      </c>
      <c r="BK130" s="208">
        <f>ROUND(I130*H130,2)</f>
        <v>0</v>
      </c>
      <c r="BL130" s="17" t="s">
        <v>120</v>
      </c>
      <c r="BM130" s="207" t="s">
        <v>135</v>
      </c>
    </row>
    <row r="131" spans="1:65" s="13" customFormat="1" ht="11.25">
      <c r="B131" s="209"/>
      <c r="C131" s="210"/>
      <c r="D131" s="211" t="s">
        <v>123</v>
      </c>
      <c r="E131" s="212" t="s">
        <v>1</v>
      </c>
      <c r="F131" s="213" t="s">
        <v>124</v>
      </c>
      <c r="G131" s="210"/>
      <c r="H131" s="212" t="s">
        <v>1</v>
      </c>
      <c r="I131" s="214"/>
      <c r="J131" s="210"/>
      <c r="K131" s="210"/>
      <c r="L131" s="215"/>
      <c r="M131" s="216"/>
      <c r="N131" s="217"/>
      <c r="O131" s="217"/>
      <c r="P131" s="217"/>
      <c r="Q131" s="217"/>
      <c r="R131" s="217"/>
      <c r="S131" s="217"/>
      <c r="T131" s="218"/>
      <c r="AT131" s="219" t="s">
        <v>123</v>
      </c>
      <c r="AU131" s="219" t="s">
        <v>121</v>
      </c>
      <c r="AV131" s="13" t="s">
        <v>83</v>
      </c>
      <c r="AW131" s="13" t="s">
        <v>31</v>
      </c>
      <c r="AX131" s="13" t="s">
        <v>75</v>
      </c>
      <c r="AY131" s="219" t="s">
        <v>114</v>
      </c>
    </row>
    <row r="132" spans="1:65" s="14" customFormat="1" ht="11.25">
      <c r="B132" s="220"/>
      <c r="C132" s="221"/>
      <c r="D132" s="211" t="s">
        <v>123</v>
      </c>
      <c r="E132" s="222" t="s">
        <v>1</v>
      </c>
      <c r="F132" s="223" t="s">
        <v>125</v>
      </c>
      <c r="G132" s="221"/>
      <c r="H132" s="224">
        <v>60.375</v>
      </c>
      <c r="I132" s="225"/>
      <c r="J132" s="221"/>
      <c r="K132" s="221"/>
      <c r="L132" s="226"/>
      <c r="M132" s="227"/>
      <c r="N132" s="228"/>
      <c r="O132" s="228"/>
      <c r="P132" s="228"/>
      <c r="Q132" s="228"/>
      <c r="R132" s="228"/>
      <c r="S132" s="228"/>
      <c r="T132" s="229"/>
      <c r="AT132" s="230" t="s">
        <v>123</v>
      </c>
      <c r="AU132" s="230" t="s">
        <v>121</v>
      </c>
      <c r="AV132" s="14" t="s">
        <v>121</v>
      </c>
      <c r="AW132" s="14" t="s">
        <v>31</v>
      </c>
      <c r="AX132" s="14" t="s">
        <v>75</v>
      </c>
      <c r="AY132" s="230" t="s">
        <v>114</v>
      </c>
    </row>
    <row r="133" spans="1:65" s="13" customFormat="1" ht="11.25">
      <c r="B133" s="209"/>
      <c r="C133" s="210"/>
      <c r="D133" s="211" t="s">
        <v>123</v>
      </c>
      <c r="E133" s="212" t="s">
        <v>1</v>
      </c>
      <c r="F133" s="213" t="s">
        <v>126</v>
      </c>
      <c r="G133" s="210"/>
      <c r="H133" s="212" t="s">
        <v>1</v>
      </c>
      <c r="I133" s="214"/>
      <c r="J133" s="210"/>
      <c r="K133" s="210"/>
      <c r="L133" s="215"/>
      <c r="M133" s="216"/>
      <c r="N133" s="217"/>
      <c r="O133" s="217"/>
      <c r="P133" s="217"/>
      <c r="Q133" s="217"/>
      <c r="R133" s="217"/>
      <c r="S133" s="217"/>
      <c r="T133" s="218"/>
      <c r="AT133" s="219" t="s">
        <v>123</v>
      </c>
      <c r="AU133" s="219" t="s">
        <v>121</v>
      </c>
      <c r="AV133" s="13" t="s">
        <v>83</v>
      </c>
      <c r="AW133" s="13" t="s">
        <v>31</v>
      </c>
      <c r="AX133" s="13" t="s">
        <v>75</v>
      </c>
      <c r="AY133" s="219" t="s">
        <v>114</v>
      </c>
    </row>
    <row r="134" spans="1:65" s="14" customFormat="1" ht="11.25">
      <c r="B134" s="220"/>
      <c r="C134" s="221"/>
      <c r="D134" s="211" t="s">
        <v>123</v>
      </c>
      <c r="E134" s="222" t="s">
        <v>1</v>
      </c>
      <c r="F134" s="223" t="s">
        <v>127</v>
      </c>
      <c r="G134" s="221"/>
      <c r="H134" s="224">
        <v>421.59300000000002</v>
      </c>
      <c r="I134" s="225"/>
      <c r="J134" s="221"/>
      <c r="K134" s="221"/>
      <c r="L134" s="226"/>
      <c r="M134" s="227"/>
      <c r="N134" s="228"/>
      <c r="O134" s="228"/>
      <c r="P134" s="228"/>
      <c r="Q134" s="228"/>
      <c r="R134" s="228"/>
      <c r="S134" s="228"/>
      <c r="T134" s="229"/>
      <c r="AT134" s="230" t="s">
        <v>123</v>
      </c>
      <c r="AU134" s="230" t="s">
        <v>121</v>
      </c>
      <c r="AV134" s="14" t="s">
        <v>121</v>
      </c>
      <c r="AW134" s="14" t="s">
        <v>31</v>
      </c>
      <c r="AX134" s="14" t="s">
        <v>75</v>
      </c>
      <c r="AY134" s="230" t="s">
        <v>114</v>
      </c>
    </row>
    <row r="135" spans="1:65" s="15" customFormat="1" ht="11.25">
      <c r="B135" s="231"/>
      <c r="C135" s="232"/>
      <c r="D135" s="211" t="s">
        <v>123</v>
      </c>
      <c r="E135" s="233" t="s">
        <v>1</v>
      </c>
      <c r="F135" s="234" t="s">
        <v>128</v>
      </c>
      <c r="G135" s="232"/>
      <c r="H135" s="235">
        <v>481.96800000000002</v>
      </c>
      <c r="I135" s="236"/>
      <c r="J135" s="232"/>
      <c r="K135" s="232"/>
      <c r="L135" s="237"/>
      <c r="M135" s="238"/>
      <c r="N135" s="239"/>
      <c r="O135" s="239"/>
      <c r="P135" s="239"/>
      <c r="Q135" s="239"/>
      <c r="R135" s="239"/>
      <c r="S135" s="239"/>
      <c r="T135" s="240"/>
      <c r="AT135" s="241" t="s">
        <v>123</v>
      </c>
      <c r="AU135" s="241" t="s">
        <v>121</v>
      </c>
      <c r="AV135" s="15" t="s">
        <v>120</v>
      </c>
      <c r="AW135" s="15" t="s">
        <v>31</v>
      </c>
      <c r="AX135" s="15" t="s">
        <v>83</v>
      </c>
      <c r="AY135" s="241" t="s">
        <v>114</v>
      </c>
    </row>
    <row r="136" spans="1:65" s="2" customFormat="1" ht="33" customHeight="1">
      <c r="A136" s="34"/>
      <c r="B136" s="35"/>
      <c r="C136" s="195" t="s">
        <v>120</v>
      </c>
      <c r="D136" s="195" t="s">
        <v>116</v>
      </c>
      <c r="E136" s="196" t="s">
        <v>136</v>
      </c>
      <c r="F136" s="197" t="s">
        <v>137</v>
      </c>
      <c r="G136" s="198" t="s">
        <v>119</v>
      </c>
      <c r="H136" s="199">
        <v>301.66399999999999</v>
      </c>
      <c r="I136" s="200"/>
      <c r="J136" s="201">
        <f>ROUND(I136*H136,2)</f>
        <v>0</v>
      </c>
      <c r="K136" s="202"/>
      <c r="L136" s="39"/>
      <c r="M136" s="203" t="s">
        <v>1</v>
      </c>
      <c r="N136" s="204" t="s">
        <v>41</v>
      </c>
      <c r="O136" s="75"/>
      <c r="P136" s="205">
        <f>O136*H136</f>
        <v>0</v>
      </c>
      <c r="Q136" s="205">
        <v>0</v>
      </c>
      <c r="R136" s="205">
        <f>Q136*H136</f>
        <v>0</v>
      </c>
      <c r="S136" s="205">
        <v>0</v>
      </c>
      <c r="T136" s="206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207" t="s">
        <v>120</v>
      </c>
      <c r="AT136" s="207" t="s">
        <v>116</v>
      </c>
      <c r="AU136" s="207" t="s">
        <v>121</v>
      </c>
      <c r="AY136" s="17" t="s">
        <v>114</v>
      </c>
      <c r="BE136" s="208">
        <f>IF(N136="základná",J136,0)</f>
        <v>0</v>
      </c>
      <c r="BF136" s="208">
        <f>IF(N136="znížená",J136,0)</f>
        <v>0</v>
      </c>
      <c r="BG136" s="208">
        <f>IF(N136="zákl. prenesená",J136,0)</f>
        <v>0</v>
      </c>
      <c r="BH136" s="208">
        <f>IF(N136="zníž. prenesená",J136,0)</f>
        <v>0</v>
      </c>
      <c r="BI136" s="208">
        <f>IF(N136="nulová",J136,0)</f>
        <v>0</v>
      </c>
      <c r="BJ136" s="17" t="s">
        <v>121</v>
      </c>
      <c r="BK136" s="208">
        <f>ROUND(I136*H136,2)</f>
        <v>0</v>
      </c>
      <c r="BL136" s="17" t="s">
        <v>120</v>
      </c>
      <c r="BM136" s="207" t="s">
        <v>138</v>
      </c>
    </row>
    <row r="137" spans="1:65" s="13" customFormat="1" ht="11.25">
      <c r="B137" s="209"/>
      <c r="C137" s="210"/>
      <c r="D137" s="211" t="s">
        <v>123</v>
      </c>
      <c r="E137" s="212" t="s">
        <v>1</v>
      </c>
      <c r="F137" s="213" t="s">
        <v>139</v>
      </c>
      <c r="G137" s="210"/>
      <c r="H137" s="212" t="s">
        <v>1</v>
      </c>
      <c r="I137" s="214"/>
      <c r="J137" s="210"/>
      <c r="K137" s="210"/>
      <c r="L137" s="215"/>
      <c r="M137" s="216"/>
      <c r="N137" s="217"/>
      <c r="O137" s="217"/>
      <c r="P137" s="217"/>
      <c r="Q137" s="217"/>
      <c r="R137" s="217"/>
      <c r="S137" s="217"/>
      <c r="T137" s="218"/>
      <c r="AT137" s="219" t="s">
        <v>123</v>
      </c>
      <c r="AU137" s="219" t="s">
        <v>121</v>
      </c>
      <c r="AV137" s="13" t="s">
        <v>83</v>
      </c>
      <c r="AW137" s="13" t="s">
        <v>31</v>
      </c>
      <c r="AX137" s="13" t="s">
        <v>75</v>
      </c>
      <c r="AY137" s="219" t="s">
        <v>114</v>
      </c>
    </row>
    <row r="138" spans="1:65" s="14" customFormat="1" ht="11.25">
      <c r="B138" s="220"/>
      <c r="C138" s="221"/>
      <c r="D138" s="211" t="s">
        <v>123</v>
      </c>
      <c r="E138" s="222" t="s">
        <v>1</v>
      </c>
      <c r="F138" s="223" t="s">
        <v>140</v>
      </c>
      <c r="G138" s="221"/>
      <c r="H138" s="224">
        <v>301.66399999999999</v>
      </c>
      <c r="I138" s="225"/>
      <c r="J138" s="221"/>
      <c r="K138" s="221"/>
      <c r="L138" s="226"/>
      <c r="M138" s="227"/>
      <c r="N138" s="228"/>
      <c r="O138" s="228"/>
      <c r="P138" s="228"/>
      <c r="Q138" s="228"/>
      <c r="R138" s="228"/>
      <c r="S138" s="228"/>
      <c r="T138" s="229"/>
      <c r="AT138" s="230" t="s">
        <v>123</v>
      </c>
      <c r="AU138" s="230" t="s">
        <v>121</v>
      </c>
      <c r="AV138" s="14" t="s">
        <v>121</v>
      </c>
      <c r="AW138" s="14" t="s">
        <v>31</v>
      </c>
      <c r="AX138" s="14" t="s">
        <v>75</v>
      </c>
      <c r="AY138" s="230" t="s">
        <v>114</v>
      </c>
    </row>
    <row r="139" spans="1:65" s="15" customFormat="1" ht="11.25">
      <c r="B139" s="231"/>
      <c r="C139" s="232"/>
      <c r="D139" s="211" t="s">
        <v>123</v>
      </c>
      <c r="E139" s="233" t="s">
        <v>1</v>
      </c>
      <c r="F139" s="234" t="s">
        <v>128</v>
      </c>
      <c r="G139" s="232"/>
      <c r="H139" s="235">
        <v>301.66399999999999</v>
      </c>
      <c r="I139" s="236"/>
      <c r="J139" s="232"/>
      <c r="K139" s="232"/>
      <c r="L139" s="237"/>
      <c r="M139" s="238"/>
      <c r="N139" s="239"/>
      <c r="O139" s="239"/>
      <c r="P139" s="239"/>
      <c r="Q139" s="239"/>
      <c r="R139" s="239"/>
      <c r="S139" s="239"/>
      <c r="T139" s="240"/>
      <c r="AT139" s="241" t="s">
        <v>123</v>
      </c>
      <c r="AU139" s="241" t="s">
        <v>121</v>
      </c>
      <c r="AV139" s="15" t="s">
        <v>120</v>
      </c>
      <c r="AW139" s="15" t="s">
        <v>31</v>
      </c>
      <c r="AX139" s="15" t="s">
        <v>83</v>
      </c>
      <c r="AY139" s="241" t="s">
        <v>114</v>
      </c>
    </row>
    <row r="140" spans="1:65" s="2" customFormat="1" ht="37.9" customHeight="1">
      <c r="A140" s="34"/>
      <c r="B140" s="35"/>
      <c r="C140" s="195" t="s">
        <v>141</v>
      </c>
      <c r="D140" s="195" t="s">
        <v>116</v>
      </c>
      <c r="E140" s="196" t="s">
        <v>142</v>
      </c>
      <c r="F140" s="197" t="s">
        <v>143</v>
      </c>
      <c r="G140" s="198" t="s">
        <v>119</v>
      </c>
      <c r="H140" s="199">
        <v>4524.96</v>
      </c>
      <c r="I140" s="200"/>
      <c r="J140" s="201">
        <f>ROUND(I140*H140,2)</f>
        <v>0</v>
      </c>
      <c r="K140" s="202"/>
      <c r="L140" s="39"/>
      <c r="M140" s="203" t="s">
        <v>1</v>
      </c>
      <c r="N140" s="204" t="s">
        <v>41</v>
      </c>
      <c r="O140" s="75"/>
      <c r="P140" s="205">
        <f>O140*H140</f>
        <v>0</v>
      </c>
      <c r="Q140" s="205">
        <v>0</v>
      </c>
      <c r="R140" s="205">
        <f>Q140*H140</f>
        <v>0</v>
      </c>
      <c r="S140" s="205">
        <v>0</v>
      </c>
      <c r="T140" s="206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207" t="s">
        <v>120</v>
      </c>
      <c r="AT140" s="207" t="s">
        <v>116</v>
      </c>
      <c r="AU140" s="207" t="s">
        <v>121</v>
      </c>
      <c r="AY140" s="17" t="s">
        <v>114</v>
      </c>
      <c r="BE140" s="208">
        <f>IF(N140="základná",J140,0)</f>
        <v>0</v>
      </c>
      <c r="BF140" s="208">
        <f>IF(N140="znížená",J140,0)</f>
        <v>0</v>
      </c>
      <c r="BG140" s="208">
        <f>IF(N140="zákl. prenesená",J140,0)</f>
        <v>0</v>
      </c>
      <c r="BH140" s="208">
        <f>IF(N140="zníž. prenesená",J140,0)</f>
        <v>0</v>
      </c>
      <c r="BI140" s="208">
        <f>IF(N140="nulová",J140,0)</f>
        <v>0</v>
      </c>
      <c r="BJ140" s="17" t="s">
        <v>121</v>
      </c>
      <c r="BK140" s="208">
        <f>ROUND(I140*H140,2)</f>
        <v>0</v>
      </c>
      <c r="BL140" s="17" t="s">
        <v>120</v>
      </c>
      <c r="BM140" s="207" t="s">
        <v>144</v>
      </c>
    </row>
    <row r="141" spans="1:65" s="14" customFormat="1" ht="11.25">
      <c r="B141" s="220"/>
      <c r="C141" s="221"/>
      <c r="D141" s="211" t="s">
        <v>123</v>
      </c>
      <c r="E141" s="221"/>
      <c r="F141" s="223" t="s">
        <v>145</v>
      </c>
      <c r="G141" s="221"/>
      <c r="H141" s="224">
        <v>4524.96</v>
      </c>
      <c r="I141" s="225"/>
      <c r="J141" s="221"/>
      <c r="K141" s="221"/>
      <c r="L141" s="226"/>
      <c r="M141" s="227"/>
      <c r="N141" s="228"/>
      <c r="O141" s="228"/>
      <c r="P141" s="228"/>
      <c r="Q141" s="228"/>
      <c r="R141" s="228"/>
      <c r="S141" s="228"/>
      <c r="T141" s="229"/>
      <c r="AT141" s="230" t="s">
        <v>123</v>
      </c>
      <c r="AU141" s="230" t="s">
        <v>121</v>
      </c>
      <c r="AV141" s="14" t="s">
        <v>121</v>
      </c>
      <c r="AW141" s="14" t="s">
        <v>4</v>
      </c>
      <c r="AX141" s="14" t="s">
        <v>83</v>
      </c>
      <c r="AY141" s="230" t="s">
        <v>114</v>
      </c>
    </row>
    <row r="142" spans="1:65" s="2" customFormat="1" ht="24.2" customHeight="1">
      <c r="A142" s="34"/>
      <c r="B142" s="35"/>
      <c r="C142" s="195" t="s">
        <v>146</v>
      </c>
      <c r="D142" s="195" t="s">
        <v>116</v>
      </c>
      <c r="E142" s="196" t="s">
        <v>147</v>
      </c>
      <c r="F142" s="197" t="s">
        <v>148</v>
      </c>
      <c r="G142" s="198" t="s">
        <v>119</v>
      </c>
      <c r="H142" s="199">
        <v>180.304</v>
      </c>
      <c r="I142" s="200"/>
      <c r="J142" s="201">
        <f>ROUND(I142*H142,2)</f>
        <v>0</v>
      </c>
      <c r="K142" s="202"/>
      <c r="L142" s="39"/>
      <c r="M142" s="203" t="s">
        <v>1</v>
      </c>
      <c r="N142" s="204" t="s">
        <v>41</v>
      </c>
      <c r="O142" s="75"/>
      <c r="P142" s="205">
        <f>O142*H142</f>
        <v>0</v>
      </c>
      <c r="Q142" s="205">
        <v>0</v>
      </c>
      <c r="R142" s="205">
        <f>Q142*H142</f>
        <v>0</v>
      </c>
      <c r="S142" s="205">
        <v>0</v>
      </c>
      <c r="T142" s="206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207" t="s">
        <v>120</v>
      </c>
      <c r="AT142" s="207" t="s">
        <v>116</v>
      </c>
      <c r="AU142" s="207" t="s">
        <v>121</v>
      </c>
      <c r="AY142" s="17" t="s">
        <v>114</v>
      </c>
      <c r="BE142" s="208">
        <f>IF(N142="základná",J142,0)</f>
        <v>0</v>
      </c>
      <c r="BF142" s="208">
        <f>IF(N142="znížená",J142,0)</f>
        <v>0</v>
      </c>
      <c r="BG142" s="208">
        <f>IF(N142="zákl. prenesená",J142,0)</f>
        <v>0</v>
      </c>
      <c r="BH142" s="208">
        <f>IF(N142="zníž. prenesená",J142,0)</f>
        <v>0</v>
      </c>
      <c r="BI142" s="208">
        <f>IF(N142="nulová",J142,0)</f>
        <v>0</v>
      </c>
      <c r="BJ142" s="17" t="s">
        <v>121</v>
      </c>
      <c r="BK142" s="208">
        <f>ROUND(I142*H142,2)</f>
        <v>0</v>
      </c>
      <c r="BL142" s="17" t="s">
        <v>120</v>
      </c>
      <c r="BM142" s="207" t="s">
        <v>149</v>
      </c>
    </row>
    <row r="143" spans="1:65" s="2" customFormat="1" ht="21.75" customHeight="1">
      <c r="A143" s="34"/>
      <c r="B143" s="35"/>
      <c r="C143" s="195" t="s">
        <v>150</v>
      </c>
      <c r="D143" s="195" t="s">
        <v>116</v>
      </c>
      <c r="E143" s="196" t="s">
        <v>151</v>
      </c>
      <c r="F143" s="197" t="s">
        <v>152</v>
      </c>
      <c r="G143" s="198" t="s">
        <v>119</v>
      </c>
      <c r="H143" s="199">
        <v>301.66399999999999</v>
      </c>
      <c r="I143" s="200"/>
      <c r="J143" s="201">
        <f>ROUND(I143*H143,2)</f>
        <v>0</v>
      </c>
      <c r="K143" s="202"/>
      <c r="L143" s="39"/>
      <c r="M143" s="203" t="s">
        <v>1</v>
      </c>
      <c r="N143" s="204" t="s">
        <v>41</v>
      </c>
      <c r="O143" s="75"/>
      <c r="P143" s="205">
        <f>O143*H143</f>
        <v>0</v>
      </c>
      <c r="Q143" s="205">
        <v>0</v>
      </c>
      <c r="R143" s="205">
        <f>Q143*H143</f>
        <v>0</v>
      </c>
      <c r="S143" s="205">
        <v>0</v>
      </c>
      <c r="T143" s="206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207" t="s">
        <v>120</v>
      </c>
      <c r="AT143" s="207" t="s">
        <v>116</v>
      </c>
      <c r="AU143" s="207" t="s">
        <v>121</v>
      </c>
      <c r="AY143" s="17" t="s">
        <v>114</v>
      </c>
      <c r="BE143" s="208">
        <f>IF(N143="základná",J143,0)</f>
        <v>0</v>
      </c>
      <c r="BF143" s="208">
        <f>IF(N143="znížená",J143,0)</f>
        <v>0</v>
      </c>
      <c r="BG143" s="208">
        <f>IF(N143="zákl. prenesená",J143,0)</f>
        <v>0</v>
      </c>
      <c r="BH143" s="208">
        <f>IF(N143="zníž. prenesená",J143,0)</f>
        <v>0</v>
      </c>
      <c r="BI143" s="208">
        <f>IF(N143="nulová",J143,0)</f>
        <v>0</v>
      </c>
      <c r="BJ143" s="17" t="s">
        <v>121</v>
      </c>
      <c r="BK143" s="208">
        <f>ROUND(I143*H143,2)</f>
        <v>0</v>
      </c>
      <c r="BL143" s="17" t="s">
        <v>120</v>
      </c>
      <c r="BM143" s="207" t="s">
        <v>153</v>
      </c>
    </row>
    <row r="144" spans="1:65" s="2" customFormat="1" ht="24.2" customHeight="1">
      <c r="A144" s="34"/>
      <c r="B144" s="35"/>
      <c r="C144" s="195" t="s">
        <v>154</v>
      </c>
      <c r="D144" s="195" t="s">
        <v>116</v>
      </c>
      <c r="E144" s="196" t="s">
        <v>155</v>
      </c>
      <c r="F144" s="197" t="s">
        <v>156</v>
      </c>
      <c r="G144" s="198" t="s">
        <v>157</v>
      </c>
      <c r="H144" s="199">
        <v>527.91200000000003</v>
      </c>
      <c r="I144" s="200"/>
      <c r="J144" s="201">
        <f>ROUND(I144*H144,2)</f>
        <v>0</v>
      </c>
      <c r="K144" s="202"/>
      <c r="L144" s="39"/>
      <c r="M144" s="203" t="s">
        <v>1</v>
      </c>
      <c r="N144" s="204" t="s">
        <v>41</v>
      </c>
      <c r="O144" s="75"/>
      <c r="P144" s="205">
        <f>O144*H144</f>
        <v>0</v>
      </c>
      <c r="Q144" s="205">
        <v>0</v>
      </c>
      <c r="R144" s="205">
        <f>Q144*H144</f>
        <v>0</v>
      </c>
      <c r="S144" s="205">
        <v>0</v>
      </c>
      <c r="T144" s="206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207" t="s">
        <v>120</v>
      </c>
      <c r="AT144" s="207" t="s">
        <v>116</v>
      </c>
      <c r="AU144" s="207" t="s">
        <v>121</v>
      </c>
      <c r="AY144" s="17" t="s">
        <v>114</v>
      </c>
      <c r="BE144" s="208">
        <f>IF(N144="základná",J144,0)</f>
        <v>0</v>
      </c>
      <c r="BF144" s="208">
        <f>IF(N144="znížená",J144,0)</f>
        <v>0</v>
      </c>
      <c r="BG144" s="208">
        <f>IF(N144="zákl. prenesená",J144,0)</f>
        <v>0</v>
      </c>
      <c r="BH144" s="208">
        <f>IF(N144="zníž. prenesená",J144,0)</f>
        <v>0</v>
      </c>
      <c r="BI144" s="208">
        <f>IF(N144="nulová",J144,0)</f>
        <v>0</v>
      </c>
      <c r="BJ144" s="17" t="s">
        <v>121</v>
      </c>
      <c r="BK144" s="208">
        <f>ROUND(I144*H144,2)</f>
        <v>0</v>
      </c>
      <c r="BL144" s="17" t="s">
        <v>120</v>
      </c>
      <c r="BM144" s="207" t="s">
        <v>158</v>
      </c>
    </row>
    <row r="145" spans="1:65" s="14" customFormat="1" ht="11.25">
      <c r="B145" s="220"/>
      <c r="C145" s="221"/>
      <c r="D145" s="211" t="s">
        <v>123</v>
      </c>
      <c r="E145" s="221"/>
      <c r="F145" s="223" t="s">
        <v>159</v>
      </c>
      <c r="G145" s="221"/>
      <c r="H145" s="224">
        <v>527.91200000000003</v>
      </c>
      <c r="I145" s="225"/>
      <c r="J145" s="221"/>
      <c r="K145" s="221"/>
      <c r="L145" s="226"/>
      <c r="M145" s="227"/>
      <c r="N145" s="228"/>
      <c r="O145" s="228"/>
      <c r="P145" s="228"/>
      <c r="Q145" s="228"/>
      <c r="R145" s="228"/>
      <c r="S145" s="228"/>
      <c r="T145" s="229"/>
      <c r="AT145" s="230" t="s">
        <v>123</v>
      </c>
      <c r="AU145" s="230" t="s">
        <v>121</v>
      </c>
      <c r="AV145" s="14" t="s">
        <v>121</v>
      </c>
      <c r="AW145" s="14" t="s">
        <v>4</v>
      </c>
      <c r="AX145" s="14" t="s">
        <v>83</v>
      </c>
      <c r="AY145" s="230" t="s">
        <v>114</v>
      </c>
    </row>
    <row r="146" spans="1:65" s="2" customFormat="1" ht="24.2" customHeight="1">
      <c r="A146" s="34"/>
      <c r="B146" s="35"/>
      <c r="C146" s="195" t="s">
        <v>160</v>
      </c>
      <c r="D146" s="195" t="s">
        <v>116</v>
      </c>
      <c r="E146" s="196" t="s">
        <v>161</v>
      </c>
      <c r="F146" s="197" t="s">
        <v>162</v>
      </c>
      <c r="G146" s="198" t="s">
        <v>119</v>
      </c>
      <c r="H146" s="199">
        <v>271.39699999999999</v>
      </c>
      <c r="I146" s="200"/>
      <c r="J146" s="201">
        <f>ROUND(I146*H146,2)</f>
        <v>0</v>
      </c>
      <c r="K146" s="202"/>
      <c r="L146" s="39"/>
      <c r="M146" s="203" t="s">
        <v>1</v>
      </c>
      <c r="N146" s="204" t="s">
        <v>41</v>
      </c>
      <c r="O146" s="75"/>
      <c r="P146" s="205">
        <f>O146*H146</f>
        <v>0</v>
      </c>
      <c r="Q146" s="205">
        <v>0</v>
      </c>
      <c r="R146" s="205">
        <f>Q146*H146</f>
        <v>0</v>
      </c>
      <c r="S146" s="205">
        <v>0</v>
      </c>
      <c r="T146" s="206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207" t="s">
        <v>120</v>
      </c>
      <c r="AT146" s="207" t="s">
        <v>116</v>
      </c>
      <c r="AU146" s="207" t="s">
        <v>121</v>
      </c>
      <c r="AY146" s="17" t="s">
        <v>114</v>
      </c>
      <c r="BE146" s="208">
        <f>IF(N146="základná",J146,0)</f>
        <v>0</v>
      </c>
      <c r="BF146" s="208">
        <f>IF(N146="znížená",J146,0)</f>
        <v>0</v>
      </c>
      <c r="BG146" s="208">
        <f>IF(N146="zákl. prenesená",J146,0)</f>
        <v>0</v>
      </c>
      <c r="BH146" s="208">
        <f>IF(N146="zníž. prenesená",J146,0)</f>
        <v>0</v>
      </c>
      <c r="BI146" s="208">
        <f>IF(N146="nulová",J146,0)</f>
        <v>0</v>
      </c>
      <c r="BJ146" s="17" t="s">
        <v>121</v>
      </c>
      <c r="BK146" s="208">
        <f>ROUND(I146*H146,2)</f>
        <v>0</v>
      </c>
      <c r="BL146" s="17" t="s">
        <v>120</v>
      </c>
      <c r="BM146" s="207" t="s">
        <v>163</v>
      </c>
    </row>
    <row r="147" spans="1:65" s="13" customFormat="1" ht="11.25">
      <c r="B147" s="209"/>
      <c r="C147" s="210"/>
      <c r="D147" s="211" t="s">
        <v>123</v>
      </c>
      <c r="E147" s="212" t="s">
        <v>1</v>
      </c>
      <c r="F147" s="213" t="s">
        <v>124</v>
      </c>
      <c r="G147" s="210"/>
      <c r="H147" s="212" t="s">
        <v>1</v>
      </c>
      <c r="I147" s="214"/>
      <c r="J147" s="210"/>
      <c r="K147" s="210"/>
      <c r="L147" s="215"/>
      <c r="M147" s="216"/>
      <c r="N147" s="217"/>
      <c r="O147" s="217"/>
      <c r="P147" s="217"/>
      <c r="Q147" s="217"/>
      <c r="R147" s="217"/>
      <c r="S147" s="217"/>
      <c r="T147" s="218"/>
      <c r="AT147" s="219" t="s">
        <v>123</v>
      </c>
      <c r="AU147" s="219" t="s">
        <v>121</v>
      </c>
      <c r="AV147" s="13" t="s">
        <v>83</v>
      </c>
      <c r="AW147" s="13" t="s">
        <v>31</v>
      </c>
      <c r="AX147" s="13" t="s">
        <v>75</v>
      </c>
      <c r="AY147" s="219" t="s">
        <v>114</v>
      </c>
    </row>
    <row r="148" spans="1:65" s="14" customFormat="1" ht="11.25">
      <c r="B148" s="220"/>
      <c r="C148" s="221"/>
      <c r="D148" s="211" t="s">
        <v>123</v>
      </c>
      <c r="E148" s="222" t="s">
        <v>1</v>
      </c>
      <c r="F148" s="223" t="s">
        <v>164</v>
      </c>
      <c r="G148" s="221"/>
      <c r="H148" s="224">
        <v>95.498999999999995</v>
      </c>
      <c r="I148" s="225"/>
      <c r="J148" s="221"/>
      <c r="K148" s="221"/>
      <c r="L148" s="226"/>
      <c r="M148" s="227"/>
      <c r="N148" s="228"/>
      <c r="O148" s="228"/>
      <c r="P148" s="228"/>
      <c r="Q148" s="228"/>
      <c r="R148" s="228"/>
      <c r="S148" s="228"/>
      <c r="T148" s="229"/>
      <c r="AT148" s="230" t="s">
        <v>123</v>
      </c>
      <c r="AU148" s="230" t="s">
        <v>121</v>
      </c>
      <c r="AV148" s="14" t="s">
        <v>121</v>
      </c>
      <c r="AW148" s="14" t="s">
        <v>31</v>
      </c>
      <c r="AX148" s="14" t="s">
        <v>75</v>
      </c>
      <c r="AY148" s="230" t="s">
        <v>114</v>
      </c>
    </row>
    <row r="149" spans="1:65" s="14" customFormat="1" ht="11.25">
      <c r="B149" s="220"/>
      <c r="C149" s="221"/>
      <c r="D149" s="211" t="s">
        <v>123</v>
      </c>
      <c r="E149" s="222" t="s">
        <v>1</v>
      </c>
      <c r="F149" s="223" t="s">
        <v>165</v>
      </c>
      <c r="G149" s="221"/>
      <c r="H149" s="224">
        <v>14.917999999999999</v>
      </c>
      <c r="I149" s="225"/>
      <c r="J149" s="221"/>
      <c r="K149" s="221"/>
      <c r="L149" s="226"/>
      <c r="M149" s="227"/>
      <c r="N149" s="228"/>
      <c r="O149" s="228"/>
      <c r="P149" s="228"/>
      <c r="Q149" s="228"/>
      <c r="R149" s="228"/>
      <c r="S149" s="228"/>
      <c r="T149" s="229"/>
      <c r="AT149" s="230" t="s">
        <v>123</v>
      </c>
      <c r="AU149" s="230" t="s">
        <v>121</v>
      </c>
      <c r="AV149" s="14" t="s">
        <v>121</v>
      </c>
      <c r="AW149" s="14" t="s">
        <v>31</v>
      </c>
      <c r="AX149" s="14" t="s">
        <v>75</v>
      </c>
      <c r="AY149" s="230" t="s">
        <v>114</v>
      </c>
    </row>
    <row r="150" spans="1:65" s="14" customFormat="1" ht="11.25">
      <c r="B150" s="220"/>
      <c r="C150" s="221"/>
      <c r="D150" s="211" t="s">
        <v>123</v>
      </c>
      <c r="E150" s="222" t="s">
        <v>1</v>
      </c>
      <c r="F150" s="223" t="s">
        <v>166</v>
      </c>
      <c r="G150" s="221"/>
      <c r="H150" s="224">
        <v>160.97999999999999</v>
      </c>
      <c r="I150" s="225"/>
      <c r="J150" s="221"/>
      <c r="K150" s="221"/>
      <c r="L150" s="226"/>
      <c r="M150" s="227"/>
      <c r="N150" s="228"/>
      <c r="O150" s="228"/>
      <c r="P150" s="228"/>
      <c r="Q150" s="228"/>
      <c r="R150" s="228"/>
      <c r="S150" s="228"/>
      <c r="T150" s="229"/>
      <c r="AT150" s="230" t="s">
        <v>123</v>
      </c>
      <c r="AU150" s="230" t="s">
        <v>121</v>
      </c>
      <c r="AV150" s="14" t="s">
        <v>121</v>
      </c>
      <c r="AW150" s="14" t="s">
        <v>31</v>
      </c>
      <c r="AX150" s="14" t="s">
        <v>75</v>
      </c>
      <c r="AY150" s="230" t="s">
        <v>114</v>
      </c>
    </row>
    <row r="151" spans="1:65" s="15" customFormat="1" ht="11.25">
      <c r="B151" s="231"/>
      <c r="C151" s="232"/>
      <c r="D151" s="211" t="s">
        <v>123</v>
      </c>
      <c r="E151" s="233" t="s">
        <v>1</v>
      </c>
      <c r="F151" s="234" t="s">
        <v>128</v>
      </c>
      <c r="G151" s="232"/>
      <c r="H151" s="235">
        <v>271.39699999999999</v>
      </c>
      <c r="I151" s="236"/>
      <c r="J151" s="232"/>
      <c r="K151" s="232"/>
      <c r="L151" s="237"/>
      <c r="M151" s="238"/>
      <c r="N151" s="239"/>
      <c r="O151" s="239"/>
      <c r="P151" s="239"/>
      <c r="Q151" s="239"/>
      <c r="R151" s="239"/>
      <c r="S151" s="239"/>
      <c r="T151" s="240"/>
      <c r="AT151" s="241" t="s">
        <v>123</v>
      </c>
      <c r="AU151" s="241" t="s">
        <v>121</v>
      </c>
      <c r="AV151" s="15" t="s">
        <v>120</v>
      </c>
      <c r="AW151" s="15" t="s">
        <v>31</v>
      </c>
      <c r="AX151" s="15" t="s">
        <v>83</v>
      </c>
      <c r="AY151" s="241" t="s">
        <v>114</v>
      </c>
    </row>
    <row r="152" spans="1:65" s="2" customFormat="1" ht="16.5" customHeight="1">
      <c r="A152" s="34"/>
      <c r="B152" s="35"/>
      <c r="C152" s="242" t="s">
        <v>167</v>
      </c>
      <c r="D152" s="242" t="s">
        <v>168</v>
      </c>
      <c r="E152" s="243" t="s">
        <v>169</v>
      </c>
      <c r="F152" s="244" t="s">
        <v>170</v>
      </c>
      <c r="G152" s="245" t="s">
        <v>157</v>
      </c>
      <c r="H152" s="246">
        <v>256.45400000000001</v>
      </c>
      <c r="I152" s="247"/>
      <c r="J152" s="248">
        <f>ROUND(I152*H152,2)</f>
        <v>0</v>
      </c>
      <c r="K152" s="249"/>
      <c r="L152" s="250"/>
      <c r="M152" s="251" t="s">
        <v>1</v>
      </c>
      <c r="N152" s="252" t="s">
        <v>41</v>
      </c>
      <c r="O152" s="75"/>
      <c r="P152" s="205">
        <f>O152*H152</f>
        <v>0</v>
      </c>
      <c r="Q152" s="205">
        <v>1</v>
      </c>
      <c r="R152" s="205">
        <f>Q152*H152</f>
        <v>256.45400000000001</v>
      </c>
      <c r="S152" s="205">
        <v>0</v>
      </c>
      <c r="T152" s="206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207" t="s">
        <v>154</v>
      </c>
      <c r="AT152" s="207" t="s">
        <v>168</v>
      </c>
      <c r="AU152" s="207" t="s">
        <v>121</v>
      </c>
      <c r="AY152" s="17" t="s">
        <v>114</v>
      </c>
      <c r="BE152" s="208">
        <f>IF(N152="základná",J152,0)</f>
        <v>0</v>
      </c>
      <c r="BF152" s="208">
        <f>IF(N152="znížená",J152,0)</f>
        <v>0</v>
      </c>
      <c r="BG152" s="208">
        <f>IF(N152="zákl. prenesená",J152,0)</f>
        <v>0</v>
      </c>
      <c r="BH152" s="208">
        <f>IF(N152="zníž. prenesená",J152,0)</f>
        <v>0</v>
      </c>
      <c r="BI152" s="208">
        <f>IF(N152="nulová",J152,0)</f>
        <v>0</v>
      </c>
      <c r="BJ152" s="17" t="s">
        <v>121</v>
      </c>
      <c r="BK152" s="208">
        <f>ROUND(I152*H152,2)</f>
        <v>0</v>
      </c>
      <c r="BL152" s="17" t="s">
        <v>120</v>
      </c>
      <c r="BM152" s="207" t="s">
        <v>171</v>
      </c>
    </row>
    <row r="153" spans="1:65" s="14" customFormat="1" ht="11.25">
      <c r="B153" s="220"/>
      <c r="C153" s="221"/>
      <c r="D153" s="211" t="s">
        <v>123</v>
      </c>
      <c r="E153" s="221"/>
      <c r="F153" s="223" t="s">
        <v>172</v>
      </c>
      <c r="G153" s="221"/>
      <c r="H153" s="224">
        <v>256.45400000000001</v>
      </c>
      <c r="I153" s="225"/>
      <c r="J153" s="221"/>
      <c r="K153" s="221"/>
      <c r="L153" s="226"/>
      <c r="M153" s="227"/>
      <c r="N153" s="228"/>
      <c r="O153" s="228"/>
      <c r="P153" s="228"/>
      <c r="Q153" s="228"/>
      <c r="R153" s="228"/>
      <c r="S153" s="228"/>
      <c r="T153" s="229"/>
      <c r="AT153" s="230" t="s">
        <v>123</v>
      </c>
      <c r="AU153" s="230" t="s">
        <v>121</v>
      </c>
      <c r="AV153" s="14" t="s">
        <v>121</v>
      </c>
      <c r="AW153" s="14" t="s">
        <v>4</v>
      </c>
      <c r="AX153" s="14" t="s">
        <v>83</v>
      </c>
      <c r="AY153" s="230" t="s">
        <v>114</v>
      </c>
    </row>
    <row r="154" spans="1:65" s="2" customFormat="1" ht="24.2" customHeight="1">
      <c r="A154" s="34"/>
      <c r="B154" s="35"/>
      <c r="C154" s="242" t="s">
        <v>173</v>
      </c>
      <c r="D154" s="242" t="s">
        <v>168</v>
      </c>
      <c r="E154" s="243" t="s">
        <v>174</v>
      </c>
      <c r="F154" s="244" t="s">
        <v>175</v>
      </c>
      <c r="G154" s="245" t="s">
        <v>157</v>
      </c>
      <c r="H154" s="246">
        <v>256.45400000000001</v>
      </c>
      <c r="I154" s="247"/>
      <c r="J154" s="248">
        <f>ROUND(I154*H154,2)</f>
        <v>0</v>
      </c>
      <c r="K154" s="249"/>
      <c r="L154" s="250"/>
      <c r="M154" s="251" t="s">
        <v>1</v>
      </c>
      <c r="N154" s="252" t="s">
        <v>41</v>
      </c>
      <c r="O154" s="75"/>
      <c r="P154" s="205">
        <f>O154*H154</f>
        <v>0</v>
      </c>
      <c r="Q154" s="205">
        <v>1</v>
      </c>
      <c r="R154" s="205">
        <f>Q154*H154</f>
        <v>256.45400000000001</v>
      </c>
      <c r="S154" s="205">
        <v>0</v>
      </c>
      <c r="T154" s="206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207" t="s">
        <v>154</v>
      </c>
      <c r="AT154" s="207" t="s">
        <v>168</v>
      </c>
      <c r="AU154" s="207" t="s">
        <v>121</v>
      </c>
      <c r="AY154" s="17" t="s">
        <v>114</v>
      </c>
      <c r="BE154" s="208">
        <f>IF(N154="základná",J154,0)</f>
        <v>0</v>
      </c>
      <c r="BF154" s="208">
        <f>IF(N154="znížená",J154,0)</f>
        <v>0</v>
      </c>
      <c r="BG154" s="208">
        <f>IF(N154="zákl. prenesená",J154,0)</f>
        <v>0</v>
      </c>
      <c r="BH154" s="208">
        <f>IF(N154="zníž. prenesená",J154,0)</f>
        <v>0</v>
      </c>
      <c r="BI154" s="208">
        <f>IF(N154="nulová",J154,0)</f>
        <v>0</v>
      </c>
      <c r="BJ154" s="17" t="s">
        <v>121</v>
      </c>
      <c r="BK154" s="208">
        <f>ROUND(I154*H154,2)</f>
        <v>0</v>
      </c>
      <c r="BL154" s="17" t="s">
        <v>120</v>
      </c>
      <c r="BM154" s="207" t="s">
        <v>176</v>
      </c>
    </row>
    <row r="155" spans="1:65" s="14" customFormat="1" ht="11.25">
      <c r="B155" s="220"/>
      <c r="C155" s="221"/>
      <c r="D155" s="211" t="s">
        <v>123</v>
      </c>
      <c r="E155" s="221"/>
      <c r="F155" s="223" t="s">
        <v>172</v>
      </c>
      <c r="G155" s="221"/>
      <c r="H155" s="224">
        <v>256.45400000000001</v>
      </c>
      <c r="I155" s="225"/>
      <c r="J155" s="221"/>
      <c r="K155" s="221"/>
      <c r="L155" s="226"/>
      <c r="M155" s="227"/>
      <c r="N155" s="228"/>
      <c r="O155" s="228"/>
      <c r="P155" s="228"/>
      <c r="Q155" s="228"/>
      <c r="R155" s="228"/>
      <c r="S155" s="228"/>
      <c r="T155" s="229"/>
      <c r="AT155" s="230" t="s">
        <v>123</v>
      </c>
      <c r="AU155" s="230" t="s">
        <v>121</v>
      </c>
      <c r="AV155" s="14" t="s">
        <v>121</v>
      </c>
      <c r="AW155" s="14" t="s">
        <v>4</v>
      </c>
      <c r="AX155" s="14" t="s">
        <v>83</v>
      </c>
      <c r="AY155" s="230" t="s">
        <v>114</v>
      </c>
    </row>
    <row r="156" spans="1:65" s="2" customFormat="1" ht="24.2" customHeight="1">
      <c r="A156" s="34"/>
      <c r="B156" s="35"/>
      <c r="C156" s="195" t="s">
        <v>177</v>
      </c>
      <c r="D156" s="195" t="s">
        <v>116</v>
      </c>
      <c r="E156" s="196" t="s">
        <v>178</v>
      </c>
      <c r="F156" s="197" t="s">
        <v>179</v>
      </c>
      <c r="G156" s="198" t="s">
        <v>119</v>
      </c>
      <c r="H156" s="199">
        <v>180.304</v>
      </c>
      <c r="I156" s="200"/>
      <c r="J156" s="201">
        <f>ROUND(I156*H156,2)</f>
        <v>0</v>
      </c>
      <c r="K156" s="202"/>
      <c r="L156" s="39"/>
      <c r="M156" s="203" t="s">
        <v>1</v>
      </c>
      <c r="N156" s="204" t="s">
        <v>41</v>
      </c>
      <c r="O156" s="75"/>
      <c r="P156" s="205">
        <f>O156*H156</f>
        <v>0</v>
      </c>
      <c r="Q156" s="205">
        <v>0</v>
      </c>
      <c r="R156" s="205">
        <f>Q156*H156</f>
        <v>0</v>
      </c>
      <c r="S156" s="205">
        <v>0</v>
      </c>
      <c r="T156" s="206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207" t="s">
        <v>120</v>
      </c>
      <c r="AT156" s="207" t="s">
        <v>116</v>
      </c>
      <c r="AU156" s="207" t="s">
        <v>121</v>
      </c>
      <c r="AY156" s="17" t="s">
        <v>114</v>
      </c>
      <c r="BE156" s="208">
        <f>IF(N156="základná",J156,0)</f>
        <v>0</v>
      </c>
      <c r="BF156" s="208">
        <f>IF(N156="znížená",J156,0)</f>
        <v>0</v>
      </c>
      <c r="BG156" s="208">
        <f>IF(N156="zákl. prenesená",J156,0)</f>
        <v>0</v>
      </c>
      <c r="BH156" s="208">
        <f>IF(N156="zníž. prenesená",J156,0)</f>
        <v>0</v>
      </c>
      <c r="BI156" s="208">
        <f>IF(N156="nulová",J156,0)</f>
        <v>0</v>
      </c>
      <c r="BJ156" s="17" t="s">
        <v>121</v>
      </c>
      <c r="BK156" s="208">
        <f>ROUND(I156*H156,2)</f>
        <v>0</v>
      </c>
      <c r="BL156" s="17" t="s">
        <v>120</v>
      </c>
      <c r="BM156" s="207" t="s">
        <v>180</v>
      </c>
    </row>
    <row r="157" spans="1:65" s="13" customFormat="1" ht="11.25">
      <c r="B157" s="209"/>
      <c r="C157" s="210"/>
      <c r="D157" s="211" t="s">
        <v>123</v>
      </c>
      <c r="E157" s="212" t="s">
        <v>1</v>
      </c>
      <c r="F157" s="213" t="s">
        <v>181</v>
      </c>
      <c r="G157" s="210"/>
      <c r="H157" s="212" t="s">
        <v>1</v>
      </c>
      <c r="I157" s="214"/>
      <c r="J157" s="210"/>
      <c r="K157" s="210"/>
      <c r="L157" s="215"/>
      <c r="M157" s="216"/>
      <c r="N157" s="217"/>
      <c r="O157" s="217"/>
      <c r="P157" s="217"/>
      <c r="Q157" s="217"/>
      <c r="R157" s="217"/>
      <c r="S157" s="217"/>
      <c r="T157" s="218"/>
      <c r="AT157" s="219" t="s">
        <v>123</v>
      </c>
      <c r="AU157" s="219" t="s">
        <v>121</v>
      </c>
      <c r="AV157" s="13" t="s">
        <v>83</v>
      </c>
      <c r="AW157" s="13" t="s">
        <v>31</v>
      </c>
      <c r="AX157" s="13" t="s">
        <v>75</v>
      </c>
      <c r="AY157" s="219" t="s">
        <v>114</v>
      </c>
    </row>
    <row r="158" spans="1:65" s="14" customFormat="1" ht="11.25">
      <c r="B158" s="220"/>
      <c r="C158" s="221"/>
      <c r="D158" s="211" t="s">
        <v>123</v>
      </c>
      <c r="E158" s="222" t="s">
        <v>1</v>
      </c>
      <c r="F158" s="223" t="s">
        <v>182</v>
      </c>
      <c r="G158" s="221"/>
      <c r="H158" s="224">
        <v>180.304</v>
      </c>
      <c r="I158" s="225"/>
      <c r="J158" s="221"/>
      <c r="K158" s="221"/>
      <c r="L158" s="226"/>
      <c r="M158" s="227"/>
      <c r="N158" s="228"/>
      <c r="O158" s="228"/>
      <c r="P158" s="228"/>
      <c r="Q158" s="228"/>
      <c r="R158" s="228"/>
      <c r="S158" s="228"/>
      <c r="T158" s="229"/>
      <c r="AT158" s="230" t="s">
        <v>123</v>
      </c>
      <c r="AU158" s="230" t="s">
        <v>121</v>
      </c>
      <c r="AV158" s="14" t="s">
        <v>121</v>
      </c>
      <c r="AW158" s="14" t="s">
        <v>31</v>
      </c>
      <c r="AX158" s="14" t="s">
        <v>75</v>
      </c>
      <c r="AY158" s="230" t="s">
        <v>114</v>
      </c>
    </row>
    <row r="159" spans="1:65" s="15" customFormat="1" ht="11.25">
      <c r="B159" s="231"/>
      <c r="C159" s="232"/>
      <c r="D159" s="211" t="s">
        <v>123</v>
      </c>
      <c r="E159" s="233" t="s">
        <v>1</v>
      </c>
      <c r="F159" s="234" t="s">
        <v>128</v>
      </c>
      <c r="G159" s="232"/>
      <c r="H159" s="235">
        <v>180.304</v>
      </c>
      <c r="I159" s="236"/>
      <c r="J159" s="232"/>
      <c r="K159" s="232"/>
      <c r="L159" s="237"/>
      <c r="M159" s="238"/>
      <c r="N159" s="239"/>
      <c r="O159" s="239"/>
      <c r="P159" s="239"/>
      <c r="Q159" s="239"/>
      <c r="R159" s="239"/>
      <c r="S159" s="239"/>
      <c r="T159" s="240"/>
      <c r="AT159" s="241" t="s">
        <v>123</v>
      </c>
      <c r="AU159" s="241" t="s">
        <v>121</v>
      </c>
      <c r="AV159" s="15" t="s">
        <v>120</v>
      </c>
      <c r="AW159" s="15" t="s">
        <v>31</v>
      </c>
      <c r="AX159" s="15" t="s">
        <v>83</v>
      </c>
      <c r="AY159" s="241" t="s">
        <v>114</v>
      </c>
    </row>
    <row r="160" spans="1:65" s="2" customFormat="1" ht="16.5" customHeight="1">
      <c r="A160" s="34"/>
      <c r="B160" s="35"/>
      <c r="C160" s="195" t="s">
        <v>183</v>
      </c>
      <c r="D160" s="195" t="s">
        <v>116</v>
      </c>
      <c r="E160" s="196" t="s">
        <v>184</v>
      </c>
      <c r="F160" s="197" t="s">
        <v>185</v>
      </c>
      <c r="G160" s="198" t="s">
        <v>186</v>
      </c>
      <c r="H160" s="199">
        <v>1202.0260000000001</v>
      </c>
      <c r="I160" s="200"/>
      <c r="J160" s="201">
        <f>ROUND(I160*H160,2)</f>
        <v>0</v>
      </c>
      <c r="K160" s="202"/>
      <c r="L160" s="39"/>
      <c r="M160" s="203" t="s">
        <v>1</v>
      </c>
      <c r="N160" s="204" t="s">
        <v>41</v>
      </c>
      <c r="O160" s="75"/>
      <c r="P160" s="205">
        <f>O160*H160</f>
        <v>0</v>
      </c>
      <c r="Q160" s="205">
        <v>0</v>
      </c>
      <c r="R160" s="205">
        <f>Q160*H160</f>
        <v>0</v>
      </c>
      <c r="S160" s="205">
        <v>0</v>
      </c>
      <c r="T160" s="206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207" t="s">
        <v>120</v>
      </c>
      <c r="AT160" s="207" t="s">
        <v>116</v>
      </c>
      <c r="AU160" s="207" t="s">
        <v>121</v>
      </c>
      <c r="AY160" s="17" t="s">
        <v>114</v>
      </c>
      <c r="BE160" s="208">
        <f>IF(N160="základná",J160,0)</f>
        <v>0</v>
      </c>
      <c r="BF160" s="208">
        <f>IF(N160="znížená",J160,0)</f>
        <v>0</v>
      </c>
      <c r="BG160" s="208">
        <f>IF(N160="zákl. prenesená",J160,0)</f>
        <v>0</v>
      </c>
      <c r="BH160" s="208">
        <f>IF(N160="zníž. prenesená",J160,0)</f>
        <v>0</v>
      </c>
      <c r="BI160" s="208">
        <f>IF(N160="nulová",J160,0)</f>
        <v>0</v>
      </c>
      <c r="BJ160" s="17" t="s">
        <v>121</v>
      </c>
      <c r="BK160" s="208">
        <f>ROUND(I160*H160,2)</f>
        <v>0</v>
      </c>
      <c r="BL160" s="17" t="s">
        <v>120</v>
      </c>
      <c r="BM160" s="207" t="s">
        <v>187</v>
      </c>
    </row>
    <row r="161" spans="1:65" s="13" customFormat="1" ht="11.25">
      <c r="B161" s="209"/>
      <c r="C161" s="210"/>
      <c r="D161" s="211" t="s">
        <v>123</v>
      </c>
      <c r="E161" s="212" t="s">
        <v>1</v>
      </c>
      <c r="F161" s="213" t="s">
        <v>124</v>
      </c>
      <c r="G161" s="210"/>
      <c r="H161" s="212" t="s">
        <v>1</v>
      </c>
      <c r="I161" s="214"/>
      <c r="J161" s="210"/>
      <c r="K161" s="210"/>
      <c r="L161" s="215"/>
      <c r="M161" s="216"/>
      <c r="N161" s="217"/>
      <c r="O161" s="217"/>
      <c r="P161" s="217"/>
      <c r="Q161" s="217"/>
      <c r="R161" s="217"/>
      <c r="S161" s="217"/>
      <c r="T161" s="218"/>
      <c r="AT161" s="219" t="s">
        <v>123</v>
      </c>
      <c r="AU161" s="219" t="s">
        <v>121</v>
      </c>
      <c r="AV161" s="13" t="s">
        <v>83</v>
      </c>
      <c r="AW161" s="13" t="s">
        <v>31</v>
      </c>
      <c r="AX161" s="13" t="s">
        <v>75</v>
      </c>
      <c r="AY161" s="219" t="s">
        <v>114</v>
      </c>
    </row>
    <row r="162" spans="1:65" s="14" customFormat="1" ht="11.25">
      <c r="B162" s="220"/>
      <c r="C162" s="221"/>
      <c r="D162" s="211" t="s">
        <v>123</v>
      </c>
      <c r="E162" s="222" t="s">
        <v>1</v>
      </c>
      <c r="F162" s="223" t="s">
        <v>188</v>
      </c>
      <c r="G162" s="221"/>
      <c r="H162" s="224">
        <v>613.673</v>
      </c>
      <c r="I162" s="225"/>
      <c r="J162" s="221"/>
      <c r="K162" s="221"/>
      <c r="L162" s="226"/>
      <c r="M162" s="227"/>
      <c r="N162" s="228"/>
      <c r="O162" s="228"/>
      <c r="P162" s="228"/>
      <c r="Q162" s="228"/>
      <c r="R162" s="228"/>
      <c r="S162" s="228"/>
      <c r="T162" s="229"/>
      <c r="AT162" s="230" t="s">
        <v>123</v>
      </c>
      <c r="AU162" s="230" t="s">
        <v>121</v>
      </c>
      <c r="AV162" s="14" t="s">
        <v>121</v>
      </c>
      <c r="AW162" s="14" t="s">
        <v>31</v>
      </c>
      <c r="AX162" s="14" t="s">
        <v>75</v>
      </c>
      <c r="AY162" s="230" t="s">
        <v>114</v>
      </c>
    </row>
    <row r="163" spans="1:65" s="14" customFormat="1" ht="11.25">
      <c r="B163" s="220"/>
      <c r="C163" s="221"/>
      <c r="D163" s="211" t="s">
        <v>123</v>
      </c>
      <c r="E163" s="222" t="s">
        <v>1</v>
      </c>
      <c r="F163" s="223" t="s">
        <v>189</v>
      </c>
      <c r="G163" s="221"/>
      <c r="H163" s="224">
        <v>54.247</v>
      </c>
      <c r="I163" s="225"/>
      <c r="J163" s="221"/>
      <c r="K163" s="221"/>
      <c r="L163" s="226"/>
      <c r="M163" s="227"/>
      <c r="N163" s="228"/>
      <c r="O163" s="228"/>
      <c r="P163" s="228"/>
      <c r="Q163" s="228"/>
      <c r="R163" s="228"/>
      <c r="S163" s="228"/>
      <c r="T163" s="229"/>
      <c r="AT163" s="230" t="s">
        <v>123</v>
      </c>
      <c r="AU163" s="230" t="s">
        <v>121</v>
      </c>
      <c r="AV163" s="14" t="s">
        <v>121</v>
      </c>
      <c r="AW163" s="14" t="s">
        <v>31</v>
      </c>
      <c r="AX163" s="14" t="s">
        <v>75</v>
      </c>
      <c r="AY163" s="230" t="s">
        <v>114</v>
      </c>
    </row>
    <row r="164" spans="1:65" s="14" customFormat="1" ht="11.25">
      <c r="B164" s="220"/>
      <c r="C164" s="221"/>
      <c r="D164" s="211" t="s">
        <v>123</v>
      </c>
      <c r="E164" s="222" t="s">
        <v>1</v>
      </c>
      <c r="F164" s="223" t="s">
        <v>190</v>
      </c>
      <c r="G164" s="221"/>
      <c r="H164" s="224">
        <v>211.292</v>
      </c>
      <c r="I164" s="225"/>
      <c r="J164" s="221"/>
      <c r="K164" s="221"/>
      <c r="L164" s="226"/>
      <c r="M164" s="227"/>
      <c r="N164" s="228"/>
      <c r="O164" s="228"/>
      <c r="P164" s="228"/>
      <c r="Q164" s="228"/>
      <c r="R164" s="228"/>
      <c r="S164" s="228"/>
      <c r="T164" s="229"/>
      <c r="AT164" s="230" t="s">
        <v>123</v>
      </c>
      <c r="AU164" s="230" t="s">
        <v>121</v>
      </c>
      <c r="AV164" s="14" t="s">
        <v>121</v>
      </c>
      <c r="AW164" s="14" t="s">
        <v>31</v>
      </c>
      <c r="AX164" s="14" t="s">
        <v>75</v>
      </c>
      <c r="AY164" s="230" t="s">
        <v>114</v>
      </c>
    </row>
    <row r="165" spans="1:65" s="13" customFormat="1" ht="11.25">
      <c r="B165" s="209"/>
      <c r="C165" s="210"/>
      <c r="D165" s="211" t="s">
        <v>123</v>
      </c>
      <c r="E165" s="212" t="s">
        <v>1</v>
      </c>
      <c r="F165" s="213" t="s">
        <v>191</v>
      </c>
      <c r="G165" s="210"/>
      <c r="H165" s="212" t="s">
        <v>1</v>
      </c>
      <c r="I165" s="214"/>
      <c r="J165" s="210"/>
      <c r="K165" s="210"/>
      <c r="L165" s="215"/>
      <c r="M165" s="216"/>
      <c r="N165" s="217"/>
      <c r="O165" s="217"/>
      <c r="P165" s="217"/>
      <c r="Q165" s="217"/>
      <c r="R165" s="217"/>
      <c r="S165" s="217"/>
      <c r="T165" s="218"/>
      <c r="AT165" s="219" t="s">
        <v>123</v>
      </c>
      <c r="AU165" s="219" t="s">
        <v>121</v>
      </c>
      <c r="AV165" s="13" t="s">
        <v>83</v>
      </c>
      <c r="AW165" s="13" t="s">
        <v>31</v>
      </c>
      <c r="AX165" s="13" t="s">
        <v>75</v>
      </c>
      <c r="AY165" s="219" t="s">
        <v>114</v>
      </c>
    </row>
    <row r="166" spans="1:65" s="14" customFormat="1" ht="11.25">
      <c r="B166" s="220"/>
      <c r="C166" s="221"/>
      <c r="D166" s="211" t="s">
        <v>123</v>
      </c>
      <c r="E166" s="222" t="s">
        <v>1</v>
      </c>
      <c r="F166" s="223" t="s">
        <v>192</v>
      </c>
      <c r="G166" s="221"/>
      <c r="H166" s="224">
        <v>322.81400000000002</v>
      </c>
      <c r="I166" s="225"/>
      <c r="J166" s="221"/>
      <c r="K166" s="221"/>
      <c r="L166" s="226"/>
      <c r="M166" s="227"/>
      <c r="N166" s="228"/>
      <c r="O166" s="228"/>
      <c r="P166" s="228"/>
      <c r="Q166" s="228"/>
      <c r="R166" s="228"/>
      <c r="S166" s="228"/>
      <c r="T166" s="229"/>
      <c r="AT166" s="230" t="s">
        <v>123</v>
      </c>
      <c r="AU166" s="230" t="s">
        <v>121</v>
      </c>
      <c r="AV166" s="14" t="s">
        <v>121</v>
      </c>
      <c r="AW166" s="14" t="s">
        <v>31</v>
      </c>
      <c r="AX166" s="14" t="s">
        <v>75</v>
      </c>
      <c r="AY166" s="230" t="s">
        <v>114</v>
      </c>
    </row>
    <row r="167" spans="1:65" s="15" customFormat="1" ht="11.25">
      <c r="B167" s="231"/>
      <c r="C167" s="232"/>
      <c r="D167" s="211" t="s">
        <v>123</v>
      </c>
      <c r="E167" s="233" t="s">
        <v>1</v>
      </c>
      <c r="F167" s="234" t="s">
        <v>128</v>
      </c>
      <c r="G167" s="232"/>
      <c r="H167" s="235">
        <v>1202.0260000000001</v>
      </c>
      <c r="I167" s="236"/>
      <c r="J167" s="232"/>
      <c r="K167" s="232"/>
      <c r="L167" s="237"/>
      <c r="M167" s="238"/>
      <c r="N167" s="239"/>
      <c r="O167" s="239"/>
      <c r="P167" s="239"/>
      <c r="Q167" s="239"/>
      <c r="R167" s="239"/>
      <c r="S167" s="239"/>
      <c r="T167" s="240"/>
      <c r="AT167" s="241" t="s">
        <v>123</v>
      </c>
      <c r="AU167" s="241" t="s">
        <v>121</v>
      </c>
      <c r="AV167" s="15" t="s">
        <v>120</v>
      </c>
      <c r="AW167" s="15" t="s">
        <v>31</v>
      </c>
      <c r="AX167" s="15" t="s">
        <v>83</v>
      </c>
      <c r="AY167" s="241" t="s">
        <v>114</v>
      </c>
    </row>
    <row r="168" spans="1:65" s="2" customFormat="1" ht="21.75" customHeight="1">
      <c r="A168" s="34"/>
      <c r="B168" s="35"/>
      <c r="C168" s="195" t="s">
        <v>193</v>
      </c>
      <c r="D168" s="195" t="s">
        <v>116</v>
      </c>
      <c r="E168" s="196" t="s">
        <v>194</v>
      </c>
      <c r="F168" s="197" t="s">
        <v>195</v>
      </c>
      <c r="G168" s="198" t="s">
        <v>186</v>
      </c>
      <c r="H168" s="199">
        <v>1202.0260000000001</v>
      </c>
      <c r="I168" s="200"/>
      <c r="J168" s="201">
        <f>ROUND(I168*H168,2)</f>
        <v>0</v>
      </c>
      <c r="K168" s="202"/>
      <c r="L168" s="39"/>
      <c r="M168" s="203" t="s">
        <v>1</v>
      </c>
      <c r="N168" s="204" t="s">
        <v>41</v>
      </c>
      <c r="O168" s="75"/>
      <c r="P168" s="205">
        <f>O168*H168</f>
        <v>0</v>
      </c>
      <c r="Q168" s="205">
        <v>0</v>
      </c>
      <c r="R168" s="205">
        <f>Q168*H168</f>
        <v>0</v>
      </c>
      <c r="S168" s="205">
        <v>0</v>
      </c>
      <c r="T168" s="206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207" t="s">
        <v>120</v>
      </c>
      <c r="AT168" s="207" t="s">
        <v>116</v>
      </c>
      <c r="AU168" s="207" t="s">
        <v>121</v>
      </c>
      <c r="AY168" s="17" t="s">
        <v>114</v>
      </c>
      <c r="BE168" s="208">
        <f>IF(N168="základná",J168,0)</f>
        <v>0</v>
      </c>
      <c r="BF168" s="208">
        <f>IF(N168="znížená",J168,0)</f>
        <v>0</v>
      </c>
      <c r="BG168" s="208">
        <f>IF(N168="zákl. prenesená",J168,0)</f>
        <v>0</v>
      </c>
      <c r="BH168" s="208">
        <f>IF(N168="zníž. prenesená",J168,0)</f>
        <v>0</v>
      </c>
      <c r="BI168" s="208">
        <f>IF(N168="nulová",J168,0)</f>
        <v>0</v>
      </c>
      <c r="BJ168" s="17" t="s">
        <v>121</v>
      </c>
      <c r="BK168" s="208">
        <f>ROUND(I168*H168,2)</f>
        <v>0</v>
      </c>
      <c r="BL168" s="17" t="s">
        <v>120</v>
      </c>
      <c r="BM168" s="207" t="s">
        <v>196</v>
      </c>
    </row>
    <row r="169" spans="1:65" s="13" customFormat="1" ht="11.25">
      <c r="B169" s="209"/>
      <c r="C169" s="210"/>
      <c r="D169" s="211" t="s">
        <v>123</v>
      </c>
      <c r="E169" s="212" t="s">
        <v>1</v>
      </c>
      <c r="F169" s="213" t="s">
        <v>124</v>
      </c>
      <c r="G169" s="210"/>
      <c r="H169" s="212" t="s">
        <v>1</v>
      </c>
      <c r="I169" s="214"/>
      <c r="J169" s="210"/>
      <c r="K169" s="210"/>
      <c r="L169" s="215"/>
      <c r="M169" s="216"/>
      <c r="N169" s="217"/>
      <c r="O169" s="217"/>
      <c r="P169" s="217"/>
      <c r="Q169" s="217"/>
      <c r="R169" s="217"/>
      <c r="S169" s="217"/>
      <c r="T169" s="218"/>
      <c r="AT169" s="219" t="s">
        <v>123</v>
      </c>
      <c r="AU169" s="219" t="s">
        <v>121</v>
      </c>
      <c r="AV169" s="13" t="s">
        <v>83</v>
      </c>
      <c r="AW169" s="13" t="s">
        <v>31</v>
      </c>
      <c r="AX169" s="13" t="s">
        <v>75</v>
      </c>
      <c r="AY169" s="219" t="s">
        <v>114</v>
      </c>
    </row>
    <row r="170" spans="1:65" s="14" customFormat="1" ht="11.25">
      <c r="B170" s="220"/>
      <c r="C170" s="221"/>
      <c r="D170" s="211" t="s">
        <v>123</v>
      </c>
      <c r="E170" s="222" t="s">
        <v>1</v>
      </c>
      <c r="F170" s="223" t="s">
        <v>188</v>
      </c>
      <c r="G170" s="221"/>
      <c r="H170" s="224">
        <v>613.673</v>
      </c>
      <c r="I170" s="225"/>
      <c r="J170" s="221"/>
      <c r="K170" s="221"/>
      <c r="L170" s="226"/>
      <c r="M170" s="227"/>
      <c r="N170" s="228"/>
      <c r="O170" s="228"/>
      <c r="P170" s="228"/>
      <c r="Q170" s="228"/>
      <c r="R170" s="228"/>
      <c r="S170" s="228"/>
      <c r="T170" s="229"/>
      <c r="AT170" s="230" t="s">
        <v>123</v>
      </c>
      <c r="AU170" s="230" t="s">
        <v>121</v>
      </c>
      <c r="AV170" s="14" t="s">
        <v>121</v>
      </c>
      <c r="AW170" s="14" t="s">
        <v>31</v>
      </c>
      <c r="AX170" s="14" t="s">
        <v>75</v>
      </c>
      <c r="AY170" s="230" t="s">
        <v>114</v>
      </c>
    </row>
    <row r="171" spans="1:65" s="14" customFormat="1" ht="11.25">
      <c r="B171" s="220"/>
      <c r="C171" s="221"/>
      <c r="D171" s="211" t="s">
        <v>123</v>
      </c>
      <c r="E171" s="222" t="s">
        <v>1</v>
      </c>
      <c r="F171" s="223" t="s">
        <v>189</v>
      </c>
      <c r="G171" s="221"/>
      <c r="H171" s="224">
        <v>54.247</v>
      </c>
      <c r="I171" s="225"/>
      <c r="J171" s="221"/>
      <c r="K171" s="221"/>
      <c r="L171" s="226"/>
      <c r="M171" s="227"/>
      <c r="N171" s="228"/>
      <c r="O171" s="228"/>
      <c r="P171" s="228"/>
      <c r="Q171" s="228"/>
      <c r="R171" s="228"/>
      <c r="S171" s="228"/>
      <c r="T171" s="229"/>
      <c r="AT171" s="230" t="s">
        <v>123</v>
      </c>
      <c r="AU171" s="230" t="s">
        <v>121</v>
      </c>
      <c r="AV171" s="14" t="s">
        <v>121</v>
      </c>
      <c r="AW171" s="14" t="s">
        <v>31</v>
      </c>
      <c r="AX171" s="14" t="s">
        <v>75</v>
      </c>
      <c r="AY171" s="230" t="s">
        <v>114</v>
      </c>
    </row>
    <row r="172" spans="1:65" s="14" customFormat="1" ht="11.25">
      <c r="B172" s="220"/>
      <c r="C172" s="221"/>
      <c r="D172" s="211" t="s">
        <v>123</v>
      </c>
      <c r="E172" s="222" t="s">
        <v>1</v>
      </c>
      <c r="F172" s="223" t="s">
        <v>190</v>
      </c>
      <c r="G172" s="221"/>
      <c r="H172" s="224">
        <v>211.292</v>
      </c>
      <c r="I172" s="225"/>
      <c r="J172" s="221"/>
      <c r="K172" s="221"/>
      <c r="L172" s="226"/>
      <c r="M172" s="227"/>
      <c r="N172" s="228"/>
      <c r="O172" s="228"/>
      <c r="P172" s="228"/>
      <c r="Q172" s="228"/>
      <c r="R172" s="228"/>
      <c r="S172" s="228"/>
      <c r="T172" s="229"/>
      <c r="AT172" s="230" t="s">
        <v>123</v>
      </c>
      <c r="AU172" s="230" t="s">
        <v>121</v>
      </c>
      <c r="AV172" s="14" t="s">
        <v>121</v>
      </c>
      <c r="AW172" s="14" t="s">
        <v>31</v>
      </c>
      <c r="AX172" s="14" t="s">
        <v>75</v>
      </c>
      <c r="AY172" s="230" t="s">
        <v>114</v>
      </c>
    </row>
    <row r="173" spans="1:65" s="13" customFormat="1" ht="11.25">
      <c r="B173" s="209"/>
      <c r="C173" s="210"/>
      <c r="D173" s="211" t="s">
        <v>123</v>
      </c>
      <c r="E173" s="212" t="s">
        <v>1</v>
      </c>
      <c r="F173" s="213" t="s">
        <v>191</v>
      </c>
      <c r="G173" s="210"/>
      <c r="H173" s="212" t="s">
        <v>1</v>
      </c>
      <c r="I173" s="214"/>
      <c r="J173" s="210"/>
      <c r="K173" s="210"/>
      <c r="L173" s="215"/>
      <c r="M173" s="216"/>
      <c r="N173" s="217"/>
      <c r="O173" s="217"/>
      <c r="P173" s="217"/>
      <c r="Q173" s="217"/>
      <c r="R173" s="217"/>
      <c r="S173" s="217"/>
      <c r="T173" s="218"/>
      <c r="AT173" s="219" t="s">
        <v>123</v>
      </c>
      <c r="AU173" s="219" t="s">
        <v>121</v>
      </c>
      <c r="AV173" s="13" t="s">
        <v>83</v>
      </c>
      <c r="AW173" s="13" t="s">
        <v>31</v>
      </c>
      <c r="AX173" s="13" t="s">
        <v>75</v>
      </c>
      <c r="AY173" s="219" t="s">
        <v>114</v>
      </c>
    </row>
    <row r="174" spans="1:65" s="14" customFormat="1" ht="11.25">
      <c r="B174" s="220"/>
      <c r="C174" s="221"/>
      <c r="D174" s="211" t="s">
        <v>123</v>
      </c>
      <c r="E174" s="222" t="s">
        <v>1</v>
      </c>
      <c r="F174" s="223" t="s">
        <v>192</v>
      </c>
      <c r="G174" s="221"/>
      <c r="H174" s="224">
        <v>322.81400000000002</v>
      </c>
      <c r="I174" s="225"/>
      <c r="J174" s="221"/>
      <c r="K174" s="221"/>
      <c r="L174" s="226"/>
      <c r="M174" s="227"/>
      <c r="N174" s="228"/>
      <c r="O174" s="228"/>
      <c r="P174" s="228"/>
      <c r="Q174" s="228"/>
      <c r="R174" s="228"/>
      <c r="S174" s="228"/>
      <c r="T174" s="229"/>
      <c r="AT174" s="230" t="s">
        <v>123</v>
      </c>
      <c r="AU174" s="230" t="s">
        <v>121</v>
      </c>
      <c r="AV174" s="14" t="s">
        <v>121</v>
      </c>
      <c r="AW174" s="14" t="s">
        <v>31</v>
      </c>
      <c r="AX174" s="14" t="s">
        <v>75</v>
      </c>
      <c r="AY174" s="230" t="s">
        <v>114</v>
      </c>
    </row>
    <row r="175" spans="1:65" s="15" customFormat="1" ht="11.25">
      <c r="B175" s="231"/>
      <c r="C175" s="232"/>
      <c r="D175" s="211" t="s">
        <v>123</v>
      </c>
      <c r="E175" s="233" t="s">
        <v>1</v>
      </c>
      <c r="F175" s="234" t="s">
        <v>128</v>
      </c>
      <c r="G175" s="232"/>
      <c r="H175" s="235">
        <v>1202.0260000000001</v>
      </c>
      <c r="I175" s="236"/>
      <c r="J175" s="232"/>
      <c r="K175" s="232"/>
      <c r="L175" s="237"/>
      <c r="M175" s="238"/>
      <c r="N175" s="239"/>
      <c r="O175" s="239"/>
      <c r="P175" s="239"/>
      <c r="Q175" s="239"/>
      <c r="R175" s="239"/>
      <c r="S175" s="239"/>
      <c r="T175" s="240"/>
      <c r="AT175" s="241" t="s">
        <v>123</v>
      </c>
      <c r="AU175" s="241" t="s">
        <v>121</v>
      </c>
      <c r="AV175" s="15" t="s">
        <v>120</v>
      </c>
      <c r="AW175" s="15" t="s">
        <v>31</v>
      </c>
      <c r="AX175" s="15" t="s">
        <v>83</v>
      </c>
      <c r="AY175" s="241" t="s">
        <v>114</v>
      </c>
    </row>
    <row r="176" spans="1:65" s="12" customFormat="1" ht="22.9" customHeight="1">
      <c r="B176" s="179"/>
      <c r="C176" s="180"/>
      <c r="D176" s="181" t="s">
        <v>74</v>
      </c>
      <c r="E176" s="193" t="s">
        <v>197</v>
      </c>
      <c r="F176" s="193" t="s">
        <v>198</v>
      </c>
      <c r="G176" s="180"/>
      <c r="H176" s="180"/>
      <c r="I176" s="183"/>
      <c r="J176" s="194">
        <f>BK176</f>
        <v>0</v>
      </c>
      <c r="K176" s="180"/>
      <c r="L176" s="185"/>
      <c r="M176" s="186"/>
      <c r="N176" s="187"/>
      <c r="O176" s="187"/>
      <c r="P176" s="188">
        <f>SUM(P177:P180)</f>
        <v>0</v>
      </c>
      <c r="Q176" s="187"/>
      <c r="R176" s="188">
        <f>SUM(R177:R180)</f>
        <v>0</v>
      </c>
      <c r="S176" s="187"/>
      <c r="T176" s="189">
        <f>SUM(T177:T180)</f>
        <v>0</v>
      </c>
      <c r="AR176" s="190" t="s">
        <v>83</v>
      </c>
      <c r="AT176" s="191" t="s">
        <v>74</v>
      </c>
      <c r="AU176" s="191" t="s">
        <v>83</v>
      </c>
      <c r="AY176" s="190" t="s">
        <v>114</v>
      </c>
      <c r="BK176" s="192">
        <f>SUM(BK177:BK180)</f>
        <v>0</v>
      </c>
    </row>
    <row r="177" spans="1:65" s="2" customFormat="1" ht="33" customHeight="1">
      <c r="A177" s="34"/>
      <c r="B177" s="35"/>
      <c r="C177" s="195" t="s">
        <v>199</v>
      </c>
      <c r="D177" s="195" t="s">
        <v>116</v>
      </c>
      <c r="E177" s="196" t="s">
        <v>200</v>
      </c>
      <c r="F177" s="197" t="s">
        <v>201</v>
      </c>
      <c r="G177" s="198" t="s">
        <v>157</v>
      </c>
      <c r="H177" s="199">
        <v>512.90800000000002</v>
      </c>
      <c r="I177" s="200"/>
      <c r="J177" s="201">
        <f>ROUND(I177*H177,2)</f>
        <v>0</v>
      </c>
      <c r="K177" s="202"/>
      <c r="L177" s="39"/>
      <c r="M177" s="203" t="s">
        <v>1</v>
      </c>
      <c r="N177" s="204" t="s">
        <v>41</v>
      </c>
      <c r="O177" s="75"/>
      <c r="P177" s="205">
        <f>O177*H177</f>
        <v>0</v>
      </c>
      <c r="Q177" s="205">
        <v>0</v>
      </c>
      <c r="R177" s="205">
        <f>Q177*H177</f>
        <v>0</v>
      </c>
      <c r="S177" s="205">
        <v>0</v>
      </c>
      <c r="T177" s="206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207" t="s">
        <v>120</v>
      </c>
      <c r="AT177" s="207" t="s">
        <v>116</v>
      </c>
      <c r="AU177" s="207" t="s">
        <v>121</v>
      </c>
      <c r="AY177" s="17" t="s">
        <v>114</v>
      </c>
      <c r="BE177" s="208">
        <f>IF(N177="základná",J177,0)</f>
        <v>0</v>
      </c>
      <c r="BF177" s="208">
        <f>IF(N177="znížená",J177,0)</f>
        <v>0</v>
      </c>
      <c r="BG177" s="208">
        <f>IF(N177="zákl. prenesená",J177,0)</f>
        <v>0</v>
      </c>
      <c r="BH177" s="208">
        <f>IF(N177="zníž. prenesená",J177,0)</f>
        <v>0</v>
      </c>
      <c r="BI177" s="208">
        <f>IF(N177="nulová",J177,0)</f>
        <v>0</v>
      </c>
      <c r="BJ177" s="17" t="s">
        <v>121</v>
      </c>
      <c r="BK177" s="208">
        <f>ROUND(I177*H177,2)</f>
        <v>0</v>
      </c>
      <c r="BL177" s="17" t="s">
        <v>120</v>
      </c>
      <c r="BM177" s="207" t="s">
        <v>202</v>
      </c>
    </row>
    <row r="178" spans="1:65" s="2" customFormat="1" ht="44.25" customHeight="1">
      <c r="A178" s="34"/>
      <c r="B178" s="35"/>
      <c r="C178" s="195" t="s">
        <v>203</v>
      </c>
      <c r="D178" s="195" t="s">
        <v>116</v>
      </c>
      <c r="E178" s="196" t="s">
        <v>204</v>
      </c>
      <c r="F178" s="197" t="s">
        <v>205</v>
      </c>
      <c r="G178" s="198" t="s">
        <v>157</v>
      </c>
      <c r="H178" s="199">
        <v>512.90800000000002</v>
      </c>
      <c r="I178" s="200"/>
      <c r="J178" s="201">
        <f>ROUND(I178*H178,2)</f>
        <v>0</v>
      </c>
      <c r="K178" s="202"/>
      <c r="L178" s="39"/>
      <c r="M178" s="203" t="s">
        <v>1</v>
      </c>
      <c r="N178" s="204" t="s">
        <v>41</v>
      </c>
      <c r="O178" s="75"/>
      <c r="P178" s="205">
        <f>O178*H178</f>
        <v>0</v>
      </c>
      <c r="Q178" s="205">
        <v>0</v>
      </c>
      <c r="R178" s="205">
        <f>Q178*H178</f>
        <v>0</v>
      </c>
      <c r="S178" s="205">
        <v>0</v>
      </c>
      <c r="T178" s="206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207" t="s">
        <v>120</v>
      </c>
      <c r="AT178" s="207" t="s">
        <v>116</v>
      </c>
      <c r="AU178" s="207" t="s">
        <v>121</v>
      </c>
      <c r="AY178" s="17" t="s">
        <v>114</v>
      </c>
      <c r="BE178" s="208">
        <f>IF(N178="základná",J178,0)</f>
        <v>0</v>
      </c>
      <c r="BF178" s="208">
        <f>IF(N178="znížená",J178,0)</f>
        <v>0</v>
      </c>
      <c r="BG178" s="208">
        <f>IF(N178="zákl. prenesená",J178,0)</f>
        <v>0</v>
      </c>
      <c r="BH178" s="208">
        <f>IF(N178="zníž. prenesená",J178,0)</f>
        <v>0</v>
      </c>
      <c r="BI178" s="208">
        <f>IF(N178="nulová",J178,0)</f>
        <v>0</v>
      </c>
      <c r="BJ178" s="17" t="s">
        <v>121</v>
      </c>
      <c r="BK178" s="208">
        <f>ROUND(I178*H178,2)</f>
        <v>0</v>
      </c>
      <c r="BL178" s="17" t="s">
        <v>120</v>
      </c>
      <c r="BM178" s="207" t="s">
        <v>206</v>
      </c>
    </row>
    <row r="179" spans="1:65" s="2" customFormat="1" ht="37.9" customHeight="1">
      <c r="A179" s="34"/>
      <c r="B179" s="35"/>
      <c r="C179" s="195" t="s">
        <v>207</v>
      </c>
      <c r="D179" s="195" t="s">
        <v>116</v>
      </c>
      <c r="E179" s="196" t="s">
        <v>208</v>
      </c>
      <c r="F179" s="197" t="s">
        <v>209</v>
      </c>
      <c r="G179" s="198" t="s">
        <v>157</v>
      </c>
      <c r="H179" s="199">
        <v>1025.816</v>
      </c>
      <c r="I179" s="200"/>
      <c r="J179" s="201">
        <f>ROUND(I179*H179,2)</f>
        <v>0</v>
      </c>
      <c r="K179" s="202"/>
      <c r="L179" s="39"/>
      <c r="M179" s="203" t="s">
        <v>1</v>
      </c>
      <c r="N179" s="204" t="s">
        <v>41</v>
      </c>
      <c r="O179" s="75"/>
      <c r="P179" s="205">
        <f>O179*H179</f>
        <v>0</v>
      </c>
      <c r="Q179" s="205">
        <v>0</v>
      </c>
      <c r="R179" s="205">
        <f>Q179*H179</f>
        <v>0</v>
      </c>
      <c r="S179" s="205">
        <v>0</v>
      </c>
      <c r="T179" s="206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207" t="s">
        <v>120</v>
      </c>
      <c r="AT179" s="207" t="s">
        <v>116</v>
      </c>
      <c r="AU179" s="207" t="s">
        <v>121</v>
      </c>
      <c r="AY179" s="17" t="s">
        <v>114</v>
      </c>
      <c r="BE179" s="208">
        <f>IF(N179="základná",J179,0)</f>
        <v>0</v>
      </c>
      <c r="BF179" s="208">
        <f>IF(N179="znížená",J179,0)</f>
        <v>0</v>
      </c>
      <c r="BG179" s="208">
        <f>IF(N179="zákl. prenesená",J179,0)</f>
        <v>0</v>
      </c>
      <c r="BH179" s="208">
        <f>IF(N179="zníž. prenesená",J179,0)</f>
        <v>0</v>
      </c>
      <c r="BI179" s="208">
        <f>IF(N179="nulová",J179,0)</f>
        <v>0</v>
      </c>
      <c r="BJ179" s="17" t="s">
        <v>121</v>
      </c>
      <c r="BK179" s="208">
        <f>ROUND(I179*H179,2)</f>
        <v>0</v>
      </c>
      <c r="BL179" s="17" t="s">
        <v>120</v>
      </c>
      <c r="BM179" s="207" t="s">
        <v>210</v>
      </c>
    </row>
    <row r="180" spans="1:65" s="14" customFormat="1" ht="11.25">
      <c r="B180" s="220"/>
      <c r="C180" s="221"/>
      <c r="D180" s="211" t="s">
        <v>123</v>
      </c>
      <c r="E180" s="221"/>
      <c r="F180" s="223" t="s">
        <v>211</v>
      </c>
      <c r="G180" s="221"/>
      <c r="H180" s="224">
        <v>1025.816</v>
      </c>
      <c r="I180" s="225"/>
      <c r="J180" s="221"/>
      <c r="K180" s="221"/>
      <c r="L180" s="226"/>
      <c r="M180" s="227"/>
      <c r="N180" s="228"/>
      <c r="O180" s="228"/>
      <c r="P180" s="228"/>
      <c r="Q180" s="228"/>
      <c r="R180" s="228"/>
      <c r="S180" s="228"/>
      <c r="T180" s="229"/>
      <c r="AT180" s="230" t="s">
        <v>123</v>
      </c>
      <c r="AU180" s="230" t="s">
        <v>121</v>
      </c>
      <c r="AV180" s="14" t="s">
        <v>121</v>
      </c>
      <c r="AW180" s="14" t="s">
        <v>4</v>
      </c>
      <c r="AX180" s="14" t="s">
        <v>83</v>
      </c>
      <c r="AY180" s="230" t="s">
        <v>114</v>
      </c>
    </row>
    <row r="181" spans="1:65" s="12" customFormat="1" ht="25.9" customHeight="1">
      <c r="B181" s="179"/>
      <c r="C181" s="180"/>
      <c r="D181" s="181" t="s">
        <v>74</v>
      </c>
      <c r="E181" s="182" t="s">
        <v>212</v>
      </c>
      <c r="F181" s="182" t="s">
        <v>213</v>
      </c>
      <c r="G181" s="180"/>
      <c r="H181" s="180"/>
      <c r="I181" s="183"/>
      <c r="J181" s="184">
        <f>BK181</f>
        <v>0</v>
      </c>
      <c r="K181" s="180"/>
      <c r="L181" s="185"/>
      <c r="M181" s="186"/>
      <c r="N181" s="187"/>
      <c r="O181" s="187"/>
      <c r="P181" s="188">
        <f>SUM(P182:P183)</f>
        <v>0</v>
      </c>
      <c r="Q181" s="187"/>
      <c r="R181" s="188">
        <f>SUM(R182:R183)</f>
        <v>0</v>
      </c>
      <c r="S181" s="187"/>
      <c r="T181" s="189">
        <f>SUM(T182:T183)</f>
        <v>0</v>
      </c>
      <c r="AR181" s="190" t="s">
        <v>141</v>
      </c>
      <c r="AT181" s="191" t="s">
        <v>74</v>
      </c>
      <c r="AU181" s="191" t="s">
        <v>75</v>
      </c>
      <c r="AY181" s="190" t="s">
        <v>114</v>
      </c>
      <c r="BK181" s="192">
        <f>SUM(BK182:BK183)</f>
        <v>0</v>
      </c>
    </row>
    <row r="182" spans="1:65" s="2" customFormat="1" ht="24.2" customHeight="1">
      <c r="A182" s="34"/>
      <c r="B182" s="35"/>
      <c r="C182" s="195" t="s">
        <v>214</v>
      </c>
      <c r="D182" s="195" t="s">
        <v>116</v>
      </c>
      <c r="E182" s="196" t="s">
        <v>215</v>
      </c>
      <c r="F182" s="197" t="s">
        <v>216</v>
      </c>
      <c r="G182" s="198" t="s">
        <v>217</v>
      </c>
      <c r="H182" s="199">
        <v>1</v>
      </c>
      <c r="I182" s="200"/>
      <c r="J182" s="201">
        <f>ROUND(I182*H182,2)</f>
        <v>0</v>
      </c>
      <c r="K182" s="202"/>
      <c r="L182" s="39"/>
      <c r="M182" s="203" t="s">
        <v>1</v>
      </c>
      <c r="N182" s="204" t="s">
        <v>41</v>
      </c>
      <c r="O182" s="75"/>
      <c r="P182" s="205">
        <f>O182*H182</f>
        <v>0</v>
      </c>
      <c r="Q182" s="205">
        <v>0</v>
      </c>
      <c r="R182" s="205">
        <f>Q182*H182</f>
        <v>0</v>
      </c>
      <c r="S182" s="205">
        <v>0</v>
      </c>
      <c r="T182" s="206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207" t="s">
        <v>218</v>
      </c>
      <c r="AT182" s="207" t="s">
        <v>116</v>
      </c>
      <c r="AU182" s="207" t="s">
        <v>83</v>
      </c>
      <c r="AY182" s="17" t="s">
        <v>114</v>
      </c>
      <c r="BE182" s="208">
        <f>IF(N182="základná",J182,0)</f>
        <v>0</v>
      </c>
      <c r="BF182" s="208">
        <f>IF(N182="znížená",J182,0)</f>
        <v>0</v>
      </c>
      <c r="BG182" s="208">
        <f>IF(N182="zákl. prenesená",J182,0)</f>
        <v>0</v>
      </c>
      <c r="BH182" s="208">
        <f>IF(N182="zníž. prenesená",J182,0)</f>
        <v>0</v>
      </c>
      <c r="BI182" s="208">
        <f>IF(N182="nulová",J182,0)</f>
        <v>0</v>
      </c>
      <c r="BJ182" s="17" t="s">
        <v>121</v>
      </c>
      <c r="BK182" s="208">
        <f>ROUND(I182*H182,2)</f>
        <v>0</v>
      </c>
      <c r="BL182" s="17" t="s">
        <v>218</v>
      </c>
      <c r="BM182" s="207" t="s">
        <v>219</v>
      </c>
    </row>
    <row r="183" spans="1:65" s="2" customFormat="1" ht="24.2" customHeight="1">
      <c r="A183" s="34"/>
      <c r="B183" s="35"/>
      <c r="C183" s="195" t="s">
        <v>220</v>
      </c>
      <c r="D183" s="195" t="s">
        <v>116</v>
      </c>
      <c r="E183" s="196" t="s">
        <v>221</v>
      </c>
      <c r="F183" s="197" t="s">
        <v>222</v>
      </c>
      <c r="G183" s="198" t="s">
        <v>217</v>
      </c>
      <c r="H183" s="199">
        <v>1</v>
      </c>
      <c r="I183" s="200"/>
      <c r="J183" s="201">
        <f>ROUND(I183*H183,2)</f>
        <v>0</v>
      </c>
      <c r="K183" s="202"/>
      <c r="L183" s="39"/>
      <c r="M183" s="253" t="s">
        <v>1</v>
      </c>
      <c r="N183" s="254" t="s">
        <v>41</v>
      </c>
      <c r="O183" s="255"/>
      <c r="P183" s="256">
        <f>O183*H183</f>
        <v>0</v>
      </c>
      <c r="Q183" s="256">
        <v>0</v>
      </c>
      <c r="R183" s="256">
        <f>Q183*H183</f>
        <v>0</v>
      </c>
      <c r="S183" s="256">
        <v>0</v>
      </c>
      <c r="T183" s="257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207" t="s">
        <v>218</v>
      </c>
      <c r="AT183" s="207" t="s">
        <v>116</v>
      </c>
      <c r="AU183" s="207" t="s">
        <v>83</v>
      </c>
      <c r="AY183" s="17" t="s">
        <v>114</v>
      </c>
      <c r="BE183" s="208">
        <f>IF(N183="základná",J183,0)</f>
        <v>0</v>
      </c>
      <c r="BF183" s="208">
        <f>IF(N183="znížená",J183,0)</f>
        <v>0</v>
      </c>
      <c r="BG183" s="208">
        <f>IF(N183="zákl. prenesená",J183,0)</f>
        <v>0</v>
      </c>
      <c r="BH183" s="208">
        <f>IF(N183="zníž. prenesená",J183,0)</f>
        <v>0</v>
      </c>
      <c r="BI183" s="208">
        <f>IF(N183="nulová",J183,0)</f>
        <v>0</v>
      </c>
      <c r="BJ183" s="17" t="s">
        <v>121</v>
      </c>
      <c r="BK183" s="208">
        <f>ROUND(I183*H183,2)</f>
        <v>0</v>
      </c>
      <c r="BL183" s="17" t="s">
        <v>218</v>
      </c>
      <c r="BM183" s="207" t="s">
        <v>223</v>
      </c>
    </row>
    <row r="184" spans="1:65" s="2" customFormat="1" ht="6.95" customHeight="1">
      <c r="A184" s="34"/>
      <c r="B184" s="58"/>
      <c r="C184" s="59"/>
      <c r="D184" s="59"/>
      <c r="E184" s="59"/>
      <c r="F184" s="59"/>
      <c r="G184" s="59"/>
      <c r="H184" s="59"/>
      <c r="I184" s="59"/>
      <c r="J184" s="59"/>
      <c r="K184" s="59"/>
      <c r="L184" s="39"/>
      <c r="M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</row>
  </sheetData>
  <sheetProtection algorithmName="SHA-512" hashValue="8pDmZlyPvNHBDaKtXc6V2Aq1ujDLQPczkXgMMbBa7UY0jaZQmak4pipGfyWDD0NKDhJwGWJTIVrqI3H2gztuFQ==" saltValue="Q3Itdvgtue8qJ5zeXTmG4QqxoZ3s9N2QP1DnwQMNu1B3K2C0D32JrF2SXa32AnQaeD4bSb0khuEpDkdUKxUzhw==" spinCount="100000" sheet="1" objects="1" scenarios="1" formatColumns="0" formatRows="0" autoFilter="0"/>
  <autoFilter ref="C119:K183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236"/>
  <sheetViews>
    <sheetView showGridLines="0" tabSelected="1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AT2" s="17" t="s">
        <v>87</v>
      </c>
    </row>
    <row r="3" spans="1:46" s="1" customFormat="1" ht="6.95" customHeight="1">
      <c r="B3" s="112"/>
      <c r="C3" s="113"/>
      <c r="D3" s="113"/>
      <c r="E3" s="113"/>
      <c r="F3" s="113"/>
      <c r="G3" s="113"/>
      <c r="H3" s="113"/>
      <c r="I3" s="113"/>
      <c r="J3" s="113"/>
      <c r="K3" s="113"/>
      <c r="L3" s="20"/>
      <c r="AT3" s="17" t="s">
        <v>75</v>
      </c>
    </row>
    <row r="4" spans="1:46" s="1" customFormat="1" ht="24.95" customHeight="1">
      <c r="B4" s="20"/>
      <c r="D4" s="114" t="s">
        <v>88</v>
      </c>
      <c r="L4" s="20"/>
      <c r="M4" s="115" t="s">
        <v>9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16" t="s">
        <v>15</v>
      </c>
      <c r="L6" s="20"/>
    </row>
    <row r="7" spans="1:46" s="1" customFormat="1" ht="26.25" customHeight="1">
      <c r="B7" s="20"/>
      <c r="E7" s="303" t="str">
        <f>'Rekapitulácia stavby'!K6</f>
        <v>Revitalizácia záhrady a nádvoria areálu zariadenia pre seniorov v parku Štefana Moysesa v Žiari n.Hr.</v>
      </c>
      <c r="F7" s="304"/>
      <c r="G7" s="304"/>
      <c r="H7" s="304"/>
      <c r="L7" s="20"/>
    </row>
    <row r="8" spans="1:46" s="2" customFormat="1" ht="12" customHeight="1">
      <c r="A8" s="34"/>
      <c r="B8" s="39"/>
      <c r="C8" s="34"/>
      <c r="D8" s="116" t="s">
        <v>89</v>
      </c>
      <c r="E8" s="34"/>
      <c r="F8" s="34"/>
      <c r="G8" s="34"/>
      <c r="H8" s="34"/>
      <c r="I8" s="34"/>
      <c r="J8" s="34"/>
      <c r="K8" s="34"/>
      <c r="L8" s="55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05" t="s">
        <v>224</v>
      </c>
      <c r="F9" s="306"/>
      <c r="G9" s="306"/>
      <c r="H9" s="306"/>
      <c r="I9" s="34"/>
      <c r="J9" s="34"/>
      <c r="K9" s="34"/>
      <c r="L9" s="55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5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6" t="s">
        <v>17</v>
      </c>
      <c r="E11" s="34"/>
      <c r="F11" s="117" t="s">
        <v>1</v>
      </c>
      <c r="G11" s="34"/>
      <c r="H11" s="34"/>
      <c r="I11" s="116" t="s">
        <v>18</v>
      </c>
      <c r="J11" s="117" t="s">
        <v>1</v>
      </c>
      <c r="K11" s="34"/>
      <c r="L11" s="55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6" t="s">
        <v>19</v>
      </c>
      <c r="E12" s="34"/>
      <c r="F12" s="117" t="s">
        <v>20</v>
      </c>
      <c r="G12" s="34"/>
      <c r="H12" s="34"/>
      <c r="I12" s="116" t="s">
        <v>21</v>
      </c>
      <c r="J12" s="118" t="str">
        <f>'Rekapitulácia stavby'!AN8</f>
        <v>19. 9. 2021</v>
      </c>
      <c r="K12" s="34"/>
      <c r="L12" s="55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5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6" t="s">
        <v>23</v>
      </c>
      <c r="E14" s="34"/>
      <c r="F14" s="34"/>
      <c r="G14" s="34"/>
      <c r="H14" s="34"/>
      <c r="I14" s="116" t="s">
        <v>24</v>
      </c>
      <c r="J14" s="117" t="s">
        <v>1</v>
      </c>
      <c r="K14" s="34"/>
      <c r="L14" s="55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7" t="s">
        <v>25</v>
      </c>
      <c r="F15" s="34"/>
      <c r="G15" s="34"/>
      <c r="H15" s="34"/>
      <c r="I15" s="116" t="s">
        <v>26</v>
      </c>
      <c r="J15" s="117" t="s">
        <v>1</v>
      </c>
      <c r="K15" s="34"/>
      <c r="L15" s="55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5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6" t="s">
        <v>27</v>
      </c>
      <c r="E17" s="34"/>
      <c r="F17" s="34"/>
      <c r="G17" s="34"/>
      <c r="H17" s="34"/>
      <c r="I17" s="116" t="s">
        <v>24</v>
      </c>
      <c r="J17" s="30" t="str">
        <f>'Rekapitulácia stavby'!AN13</f>
        <v>Vyplň údaj</v>
      </c>
      <c r="K17" s="34"/>
      <c r="L17" s="55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07" t="str">
        <f>'Rekapitulácia stavby'!E14</f>
        <v>Vyplň údaj</v>
      </c>
      <c r="F18" s="308"/>
      <c r="G18" s="308"/>
      <c r="H18" s="308"/>
      <c r="I18" s="116" t="s">
        <v>26</v>
      </c>
      <c r="J18" s="30" t="str">
        <f>'Rekapitulácia stavby'!AN14</f>
        <v>Vyplň údaj</v>
      </c>
      <c r="K18" s="34"/>
      <c r="L18" s="55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5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6" t="s">
        <v>29</v>
      </c>
      <c r="E20" s="34"/>
      <c r="F20" s="34"/>
      <c r="G20" s="34"/>
      <c r="H20" s="34"/>
      <c r="I20" s="116" t="s">
        <v>24</v>
      </c>
      <c r="J20" s="117" t="s">
        <v>1</v>
      </c>
      <c r="K20" s="34"/>
      <c r="L20" s="55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7" t="s">
        <v>30</v>
      </c>
      <c r="F21" s="34"/>
      <c r="G21" s="34"/>
      <c r="H21" s="34"/>
      <c r="I21" s="116" t="s">
        <v>26</v>
      </c>
      <c r="J21" s="117" t="s">
        <v>1</v>
      </c>
      <c r="K21" s="34"/>
      <c r="L21" s="55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5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6" t="s">
        <v>32</v>
      </c>
      <c r="E23" s="34"/>
      <c r="F23" s="34"/>
      <c r="G23" s="34"/>
      <c r="H23" s="34"/>
      <c r="I23" s="116" t="s">
        <v>24</v>
      </c>
      <c r="J23" s="117" t="str">
        <f>IF('Rekapitulácia stavby'!AN19="","",'Rekapitulácia stavby'!AN19)</f>
        <v/>
      </c>
      <c r="K23" s="34"/>
      <c r="L23" s="55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7" t="str">
        <f>IF('Rekapitulácia stavby'!E20="","",'Rekapitulácia stavby'!E20)</f>
        <v xml:space="preserve"> </v>
      </c>
      <c r="F24" s="34"/>
      <c r="G24" s="34"/>
      <c r="H24" s="34"/>
      <c r="I24" s="116" t="s">
        <v>26</v>
      </c>
      <c r="J24" s="117" t="str">
        <f>IF('Rekapitulácia stavby'!AN20="","",'Rekapitulácia stavby'!AN20)</f>
        <v/>
      </c>
      <c r="K24" s="34"/>
      <c r="L24" s="55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5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6" t="s">
        <v>34</v>
      </c>
      <c r="E26" s="34"/>
      <c r="F26" s="34"/>
      <c r="G26" s="34"/>
      <c r="H26" s="34"/>
      <c r="I26" s="34"/>
      <c r="J26" s="34"/>
      <c r="K26" s="34"/>
      <c r="L26" s="55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9"/>
      <c r="B27" s="120"/>
      <c r="C27" s="119"/>
      <c r="D27" s="119"/>
      <c r="E27" s="309" t="s">
        <v>1</v>
      </c>
      <c r="F27" s="309"/>
      <c r="G27" s="309"/>
      <c r="H27" s="309"/>
      <c r="I27" s="119"/>
      <c r="J27" s="119"/>
      <c r="K27" s="119"/>
      <c r="L27" s="121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5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22"/>
      <c r="E29" s="122"/>
      <c r="F29" s="122"/>
      <c r="G29" s="122"/>
      <c r="H29" s="122"/>
      <c r="I29" s="122"/>
      <c r="J29" s="122"/>
      <c r="K29" s="122"/>
      <c r="L29" s="55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23" t="s">
        <v>35</v>
      </c>
      <c r="E30" s="34"/>
      <c r="F30" s="34"/>
      <c r="G30" s="34"/>
      <c r="H30" s="34"/>
      <c r="I30" s="34"/>
      <c r="J30" s="124">
        <f>ROUND(J126, 2)</f>
        <v>0</v>
      </c>
      <c r="K30" s="34"/>
      <c r="L30" s="55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22"/>
      <c r="E31" s="122"/>
      <c r="F31" s="122"/>
      <c r="G31" s="122"/>
      <c r="H31" s="122"/>
      <c r="I31" s="122"/>
      <c r="J31" s="122"/>
      <c r="K31" s="122"/>
      <c r="L31" s="55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5" t="s">
        <v>37</v>
      </c>
      <c r="G32" s="34"/>
      <c r="H32" s="34"/>
      <c r="I32" s="125" t="s">
        <v>36</v>
      </c>
      <c r="J32" s="125" t="s">
        <v>38</v>
      </c>
      <c r="K32" s="34"/>
      <c r="L32" s="55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6" t="s">
        <v>39</v>
      </c>
      <c r="E33" s="127" t="s">
        <v>40</v>
      </c>
      <c r="F33" s="128">
        <f>ROUND((SUM(BE126:BE235)),  2)</f>
        <v>0</v>
      </c>
      <c r="G33" s="129"/>
      <c r="H33" s="129"/>
      <c r="I33" s="130">
        <v>0.2</v>
      </c>
      <c r="J33" s="128">
        <f>ROUND(((SUM(BE126:BE235))*I33),  2)</f>
        <v>0</v>
      </c>
      <c r="K33" s="34"/>
      <c r="L33" s="55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27" t="s">
        <v>41</v>
      </c>
      <c r="F34" s="128">
        <f>ROUND((SUM(BF126:BF235)),  2)</f>
        <v>0</v>
      </c>
      <c r="G34" s="129"/>
      <c r="H34" s="129"/>
      <c r="I34" s="130">
        <v>0.2</v>
      </c>
      <c r="J34" s="128">
        <f>ROUND(((SUM(BF126:BF235))*I34),  2)</f>
        <v>0</v>
      </c>
      <c r="K34" s="34"/>
      <c r="L34" s="55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6" t="s">
        <v>42</v>
      </c>
      <c r="F35" s="131">
        <f>ROUND((SUM(BG126:BG235)),  2)</f>
        <v>0</v>
      </c>
      <c r="G35" s="34"/>
      <c r="H35" s="34"/>
      <c r="I35" s="132">
        <v>0.2</v>
      </c>
      <c r="J35" s="131">
        <f>0</f>
        <v>0</v>
      </c>
      <c r="K35" s="34"/>
      <c r="L35" s="55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6" t="s">
        <v>43</v>
      </c>
      <c r="F36" s="131">
        <f>ROUND((SUM(BH126:BH235)),  2)</f>
        <v>0</v>
      </c>
      <c r="G36" s="34"/>
      <c r="H36" s="34"/>
      <c r="I36" s="132">
        <v>0.2</v>
      </c>
      <c r="J36" s="131">
        <f>0</f>
        <v>0</v>
      </c>
      <c r="K36" s="34"/>
      <c r="L36" s="55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27" t="s">
        <v>44</v>
      </c>
      <c r="F37" s="128">
        <f>ROUND((SUM(BI126:BI235)),  2)</f>
        <v>0</v>
      </c>
      <c r="G37" s="129"/>
      <c r="H37" s="129"/>
      <c r="I37" s="130">
        <v>0</v>
      </c>
      <c r="J37" s="128">
        <f>0</f>
        <v>0</v>
      </c>
      <c r="K37" s="34"/>
      <c r="L37" s="55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5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33"/>
      <c r="D39" s="134" t="s">
        <v>45</v>
      </c>
      <c r="E39" s="135"/>
      <c r="F39" s="135"/>
      <c r="G39" s="136" t="s">
        <v>46</v>
      </c>
      <c r="H39" s="137" t="s">
        <v>47</v>
      </c>
      <c r="I39" s="135"/>
      <c r="J39" s="138">
        <f>SUM(J30:J37)</f>
        <v>0</v>
      </c>
      <c r="K39" s="139"/>
      <c r="L39" s="55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5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5"/>
      <c r="D50" s="140" t="s">
        <v>48</v>
      </c>
      <c r="E50" s="141"/>
      <c r="F50" s="141"/>
      <c r="G50" s="140" t="s">
        <v>49</v>
      </c>
      <c r="H50" s="141"/>
      <c r="I50" s="141"/>
      <c r="J50" s="141"/>
      <c r="K50" s="141"/>
      <c r="L50" s="55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4"/>
      <c r="B61" s="39"/>
      <c r="C61" s="34"/>
      <c r="D61" s="142" t="s">
        <v>50</v>
      </c>
      <c r="E61" s="143"/>
      <c r="F61" s="144" t="s">
        <v>51</v>
      </c>
      <c r="G61" s="142" t="s">
        <v>50</v>
      </c>
      <c r="H61" s="143"/>
      <c r="I61" s="143"/>
      <c r="J61" s="145" t="s">
        <v>51</v>
      </c>
      <c r="K61" s="143"/>
      <c r="L61" s="55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4"/>
      <c r="B65" s="39"/>
      <c r="C65" s="34"/>
      <c r="D65" s="140" t="s">
        <v>52</v>
      </c>
      <c r="E65" s="146"/>
      <c r="F65" s="146"/>
      <c r="G65" s="140" t="s">
        <v>53</v>
      </c>
      <c r="H65" s="146"/>
      <c r="I65" s="146"/>
      <c r="J65" s="146"/>
      <c r="K65" s="146"/>
      <c r="L65" s="55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4"/>
      <c r="B76" s="39"/>
      <c r="C76" s="34"/>
      <c r="D76" s="142" t="s">
        <v>50</v>
      </c>
      <c r="E76" s="143"/>
      <c r="F76" s="144" t="s">
        <v>51</v>
      </c>
      <c r="G76" s="142" t="s">
        <v>50</v>
      </c>
      <c r="H76" s="143"/>
      <c r="I76" s="143"/>
      <c r="J76" s="145" t="s">
        <v>51</v>
      </c>
      <c r="K76" s="143"/>
      <c r="L76" s="55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47"/>
      <c r="C77" s="148"/>
      <c r="D77" s="148"/>
      <c r="E77" s="148"/>
      <c r="F77" s="148"/>
      <c r="G77" s="148"/>
      <c r="H77" s="148"/>
      <c r="I77" s="148"/>
      <c r="J77" s="148"/>
      <c r="K77" s="148"/>
      <c r="L77" s="55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49"/>
      <c r="C81" s="150"/>
      <c r="D81" s="150"/>
      <c r="E81" s="150"/>
      <c r="F81" s="150"/>
      <c r="G81" s="150"/>
      <c r="H81" s="150"/>
      <c r="I81" s="150"/>
      <c r="J81" s="150"/>
      <c r="K81" s="150"/>
      <c r="L81" s="55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91</v>
      </c>
      <c r="D82" s="36"/>
      <c r="E82" s="36"/>
      <c r="F82" s="36"/>
      <c r="G82" s="36"/>
      <c r="H82" s="36"/>
      <c r="I82" s="36"/>
      <c r="J82" s="36"/>
      <c r="K82" s="36"/>
      <c r="L82" s="55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5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15</v>
      </c>
      <c r="D84" s="36"/>
      <c r="E84" s="36"/>
      <c r="F84" s="36"/>
      <c r="G84" s="36"/>
      <c r="H84" s="36"/>
      <c r="I84" s="36"/>
      <c r="J84" s="36"/>
      <c r="K84" s="36"/>
      <c r="L84" s="55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26.25" customHeight="1">
      <c r="A85" s="34"/>
      <c r="B85" s="35"/>
      <c r="C85" s="36"/>
      <c r="D85" s="36"/>
      <c r="E85" s="310" t="str">
        <f>E7</f>
        <v>Revitalizácia záhrady a nádvoria areálu zariadenia pre seniorov v parku Štefana Moysesa v Žiari n.Hr.</v>
      </c>
      <c r="F85" s="311"/>
      <c r="G85" s="311"/>
      <c r="H85" s="311"/>
      <c r="I85" s="36"/>
      <c r="J85" s="36"/>
      <c r="K85" s="36"/>
      <c r="L85" s="55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89</v>
      </c>
      <c r="D86" s="36"/>
      <c r="E86" s="36"/>
      <c r="F86" s="36"/>
      <c r="G86" s="36"/>
      <c r="H86" s="36"/>
      <c r="I86" s="36"/>
      <c r="J86" s="36"/>
      <c r="K86" s="36"/>
      <c r="L86" s="55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81" t="str">
        <f>E9</f>
        <v>02 - SO01 - Oporný múr</v>
      </c>
      <c r="F87" s="312"/>
      <c r="G87" s="312"/>
      <c r="H87" s="312"/>
      <c r="I87" s="36"/>
      <c r="J87" s="36"/>
      <c r="K87" s="36"/>
      <c r="L87" s="55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5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19</v>
      </c>
      <c r="D89" s="36"/>
      <c r="E89" s="36"/>
      <c r="F89" s="27" t="str">
        <f>F12</f>
        <v>Žiar nad Hronom</v>
      </c>
      <c r="G89" s="36"/>
      <c r="H89" s="36"/>
      <c r="I89" s="29" t="s">
        <v>21</v>
      </c>
      <c r="J89" s="70" t="str">
        <f>IF(J12="","",J12)</f>
        <v>19. 9. 2021</v>
      </c>
      <c r="K89" s="36"/>
      <c r="L89" s="55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5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25.7" customHeight="1">
      <c r="A91" s="34"/>
      <c r="B91" s="35"/>
      <c r="C91" s="29" t="s">
        <v>23</v>
      </c>
      <c r="D91" s="36"/>
      <c r="E91" s="36"/>
      <c r="F91" s="27" t="str">
        <f>E15</f>
        <v>Mesto Žiar nad Hronom, Ul.Š.Moysesa 439/46</v>
      </c>
      <c r="G91" s="36"/>
      <c r="H91" s="36"/>
      <c r="I91" s="29" t="s">
        <v>29</v>
      </c>
      <c r="J91" s="32" t="str">
        <f>E21</f>
        <v>Ing. Marianna FRONKOVÁ</v>
      </c>
      <c r="K91" s="36"/>
      <c r="L91" s="55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29" t="s">
        <v>27</v>
      </c>
      <c r="D92" s="36"/>
      <c r="E92" s="36"/>
      <c r="F92" s="27" t="str">
        <f>IF(E18="","",E18)</f>
        <v>Vyplň údaj</v>
      </c>
      <c r="G92" s="36"/>
      <c r="H92" s="36"/>
      <c r="I92" s="29" t="s">
        <v>32</v>
      </c>
      <c r="J92" s="32" t="str">
        <f>E24</f>
        <v xml:space="preserve"> </v>
      </c>
      <c r="K92" s="36"/>
      <c r="L92" s="55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5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51" t="s">
        <v>92</v>
      </c>
      <c r="D94" s="152"/>
      <c r="E94" s="152"/>
      <c r="F94" s="152"/>
      <c r="G94" s="152"/>
      <c r="H94" s="152"/>
      <c r="I94" s="152"/>
      <c r="J94" s="153" t="s">
        <v>93</v>
      </c>
      <c r="K94" s="152"/>
      <c r="L94" s="55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5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54" t="s">
        <v>94</v>
      </c>
      <c r="D96" s="36"/>
      <c r="E96" s="36"/>
      <c r="F96" s="36"/>
      <c r="G96" s="36"/>
      <c r="H96" s="36"/>
      <c r="I96" s="36"/>
      <c r="J96" s="88">
        <f>J126</f>
        <v>0</v>
      </c>
      <c r="K96" s="36"/>
      <c r="L96" s="55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95</v>
      </c>
    </row>
    <row r="97" spans="1:31" s="9" customFormat="1" ht="24.95" customHeight="1">
      <c r="B97" s="155"/>
      <c r="C97" s="156"/>
      <c r="D97" s="157" t="s">
        <v>96</v>
      </c>
      <c r="E97" s="158"/>
      <c r="F97" s="158"/>
      <c r="G97" s="158"/>
      <c r="H97" s="158"/>
      <c r="I97" s="158"/>
      <c r="J97" s="159">
        <f>J127</f>
        <v>0</v>
      </c>
      <c r="K97" s="156"/>
      <c r="L97" s="160"/>
    </row>
    <row r="98" spans="1:31" s="10" customFormat="1" ht="19.899999999999999" customHeight="1">
      <c r="B98" s="161"/>
      <c r="C98" s="162"/>
      <c r="D98" s="163" t="s">
        <v>97</v>
      </c>
      <c r="E98" s="164"/>
      <c r="F98" s="164"/>
      <c r="G98" s="164"/>
      <c r="H98" s="164"/>
      <c r="I98" s="164"/>
      <c r="J98" s="165">
        <f>J128</f>
        <v>0</v>
      </c>
      <c r="K98" s="162"/>
      <c r="L98" s="166"/>
    </row>
    <row r="99" spans="1:31" s="10" customFormat="1" ht="19.899999999999999" customHeight="1">
      <c r="B99" s="161"/>
      <c r="C99" s="162"/>
      <c r="D99" s="163" t="s">
        <v>225</v>
      </c>
      <c r="E99" s="164"/>
      <c r="F99" s="164"/>
      <c r="G99" s="164"/>
      <c r="H99" s="164"/>
      <c r="I99" s="164"/>
      <c r="J99" s="165">
        <f>J151</f>
        <v>0</v>
      </c>
      <c r="K99" s="162"/>
      <c r="L99" s="166"/>
    </row>
    <row r="100" spans="1:31" s="10" customFormat="1" ht="19.899999999999999" customHeight="1">
      <c r="B100" s="161"/>
      <c r="C100" s="162"/>
      <c r="D100" s="163" t="s">
        <v>226</v>
      </c>
      <c r="E100" s="164"/>
      <c r="F100" s="164"/>
      <c r="G100" s="164"/>
      <c r="H100" s="164"/>
      <c r="I100" s="164"/>
      <c r="J100" s="165">
        <f>J168</f>
        <v>0</v>
      </c>
      <c r="K100" s="162"/>
      <c r="L100" s="166"/>
    </row>
    <row r="101" spans="1:31" s="10" customFormat="1" ht="19.899999999999999" customHeight="1">
      <c r="B101" s="161"/>
      <c r="C101" s="162"/>
      <c r="D101" s="163" t="s">
        <v>227</v>
      </c>
      <c r="E101" s="164"/>
      <c r="F101" s="164"/>
      <c r="G101" s="164"/>
      <c r="H101" s="164"/>
      <c r="I101" s="164"/>
      <c r="J101" s="165">
        <f>J197</f>
        <v>0</v>
      </c>
      <c r="K101" s="162"/>
      <c r="L101" s="166"/>
    </row>
    <row r="102" spans="1:31" s="10" customFormat="1" ht="19.899999999999999" customHeight="1">
      <c r="B102" s="161"/>
      <c r="C102" s="162"/>
      <c r="D102" s="163" t="s">
        <v>98</v>
      </c>
      <c r="E102" s="164"/>
      <c r="F102" s="164"/>
      <c r="G102" s="164"/>
      <c r="H102" s="164"/>
      <c r="I102" s="164"/>
      <c r="J102" s="165">
        <f>J208</f>
        <v>0</v>
      </c>
      <c r="K102" s="162"/>
      <c r="L102" s="166"/>
    </row>
    <row r="103" spans="1:31" s="9" customFormat="1" ht="24.95" customHeight="1">
      <c r="B103" s="155"/>
      <c r="C103" s="156"/>
      <c r="D103" s="157" t="s">
        <v>228</v>
      </c>
      <c r="E103" s="158"/>
      <c r="F103" s="158"/>
      <c r="G103" s="158"/>
      <c r="H103" s="158"/>
      <c r="I103" s="158"/>
      <c r="J103" s="159">
        <f>J210</f>
        <v>0</v>
      </c>
      <c r="K103" s="156"/>
      <c r="L103" s="160"/>
    </row>
    <row r="104" spans="1:31" s="10" customFormat="1" ht="19.899999999999999" customHeight="1">
      <c r="B104" s="161"/>
      <c r="C104" s="162"/>
      <c r="D104" s="163" t="s">
        <v>229</v>
      </c>
      <c r="E104" s="164"/>
      <c r="F104" s="164"/>
      <c r="G104" s="164"/>
      <c r="H104" s="164"/>
      <c r="I104" s="164"/>
      <c r="J104" s="165">
        <f>J211</f>
        <v>0</v>
      </c>
      <c r="K104" s="162"/>
      <c r="L104" s="166"/>
    </row>
    <row r="105" spans="1:31" s="10" customFormat="1" ht="19.899999999999999" customHeight="1">
      <c r="B105" s="161"/>
      <c r="C105" s="162"/>
      <c r="D105" s="163" t="s">
        <v>230</v>
      </c>
      <c r="E105" s="164"/>
      <c r="F105" s="164"/>
      <c r="G105" s="164"/>
      <c r="H105" s="164"/>
      <c r="I105" s="164"/>
      <c r="J105" s="165">
        <f>J221</f>
        <v>0</v>
      </c>
      <c r="K105" s="162"/>
      <c r="L105" s="166"/>
    </row>
    <row r="106" spans="1:31" s="9" customFormat="1" ht="24.95" customHeight="1">
      <c r="B106" s="155"/>
      <c r="C106" s="156"/>
      <c r="D106" s="157" t="s">
        <v>99</v>
      </c>
      <c r="E106" s="158"/>
      <c r="F106" s="158"/>
      <c r="G106" s="158"/>
      <c r="H106" s="158"/>
      <c r="I106" s="158"/>
      <c r="J106" s="159">
        <f>J234</f>
        <v>0</v>
      </c>
      <c r="K106" s="156"/>
      <c r="L106" s="160"/>
    </row>
    <row r="107" spans="1:31" s="2" customFormat="1" ht="21.75" customHeight="1">
      <c r="A107" s="34"/>
      <c r="B107" s="35"/>
      <c r="C107" s="36"/>
      <c r="D107" s="36"/>
      <c r="E107" s="36"/>
      <c r="F107" s="36"/>
      <c r="G107" s="36"/>
      <c r="H107" s="36"/>
      <c r="I107" s="36"/>
      <c r="J107" s="36"/>
      <c r="K107" s="36"/>
      <c r="L107" s="55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pans="1:31" s="2" customFormat="1" ht="6.95" customHeight="1">
      <c r="A108" s="34"/>
      <c r="B108" s="58"/>
      <c r="C108" s="59"/>
      <c r="D108" s="59"/>
      <c r="E108" s="59"/>
      <c r="F108" s="59"/>
      <c r="G108" s="59"/>
      <c r="H108" s="59"/>
      <c r="I108" s="59"/>
      <c r="J108" s="59"/>
      <c r="K108" s="59"/>
      <c r="L108" s="55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12" spans="1:31" s="2" customFormat="1" ht="6.95" customHeight="1">
      <c r="A112" s="34"/>
      <c r="B112" s="60"/>
      <c r="C112" s="61"/>
      <c r="D112" s="61"/>
      <c r="E112" s="61"/>
      <c r="F112" s="61"/>
      <c r="G112" s="61"/>
      <c r="H112" s="61"/>
      <c r="I112" s="61"/>
      <c r="J112" s="61"/>
      <c r="K112" s="61"/>
      <c r="L112" s="55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3" s="2" customFormat="1" ht="24.95" customHeight="1">
      <c r="A113" s="34"/>
      <c r="B113" s="35"/>
      <c r="C113" s="23" t="s">
        <v>100</v>
      </c>
      <c r="D113" s="36"/>
      <c r="E113" s="36"/>
      <c r="F113" s="36"/>
      <c r="G113" s="36"/>
      <c r="H113" s="36"/>
      <c r="I113" s="36"/>
      <c r="J113" s="36"/>
      <c r="K113" s="36"/>
      <c r="L113" s="55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3" s="2" customFormat="1" ht="6.95" customHeight="1">
      <c r="A114" s="34"/>
      <c r="B114" s="35"/>
      <c r="C114" s="36"/>
      <c r="D114" s="36"/>
      <c r="E114" s="36"/>
      <c r="F114" s="36"/>
      <c r="G114" s="36"/>
      <c r="H114" s="36"/>
      <c r="I114" s="36"/>
      <c r="J114" s="36"/>
      <c r="K114" s="36"/>
      <c r="L114" s="55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3" s="2" customFormat="1" ht="12" customHeight="1">
      <c r="A115" s="34"/>
      <c r="B115" s="35"/>
      <c r="C115" s="29" t="s">
        <v>15</v>
      </c>
      <c r="D115" s="36"/>
      <c r="E115" s="36"/>
      <c r="F115" s="36"/>
      <c r="G115" s="36"/>
      <c r="H115" s="36"/>
      <c r="I115" s="36"/>
      <c r="J115" s="36"/>
      <c r="K115" s="36"/>
      <c r="L115" s="55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3" s="2" customFormat="1" ht="26.25" customHeight="1">
      <c r="A116" s="34"/>
      <c r="B116" s="35"/>
      <c r="C116" s="36"/>
      <c r="D116" s="36"/>
      <c r="E116" s="310" t="str">
        <f>E7</f>
        <v>Revitalizácia záhrady a nádvoria areálu zariadenia pre seniorov v parku Štefana Moysesa v Žiari n.Hr.</v>
      </c>
      <c r="F116" s="311"/>
      <c r="G116" s="311"/>
      <c r="H116" s="311"/>
      <c r="I116" s="36"/>
      <c r="J116" s="36"/>
      <c r="K116" s="36"/>
      <c r="L116" s="55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3" s="2" customFormat="1" ht="12" customHeight="1">
      <c r="A117" s="34"/>
      <c r="B117" s="35"/>
      <c r="C117" s="29" t="s">
        <v>89</v>
      </c>
      <c r="D117" s="36"/>
      <c r="E117" s="36"/>
      <c r="F117" s="36"/>
      <c r="G117" s="36"/>
      <c r="H117" s="36"/>
      <c r="I117" s="36"/>
      <c r="J117" s="36"/>
      <c r="K117" s="36"/>
      <c r="L117" s="55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3" s="2" customFormat="1" ht="16.5" customHeight="1">
      <c r="A118" s="34"/>
      <c r="B118" s="35"/>
      <c r="C118" s="36"/>
      <c r="D118" s="36"/>
      <c r="E118" s="281" t="str">
        <f>E9</f>
        <v>02 - SO01 - Oporný múr</v>
      </c>
      <c r="F118" s="312"/>
      <c r="G118" s="312"/>
      <c r="H118" s="312"/>
      <c r="I118" s="36"/>
      <c r="J118" s="36"/>
      <c r="K118" s="36"/>
      <c r="L118" s="55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63" s="2" customFormat="1" ht="6.95" customHeight="1">
      <c r="A119" s="34"/>
      <c r="B119" s="35"/>
      <c r="C119" s="36"/>
      <c r="D119" s="36"/>
      <c r="E119" s="36"/>
      <c r="F119" s="36"/>
      <c r="G119" s="36"/>
      <c r="H119" s="36"/>
      <c r="I119" s="36"/>
      <c r="J119" s="36"/>
      <c r="K119" s="36"/>
      <c r="L119" s="55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pans="1:63" s="2" customFormat="1" ht="12" customHeight="1">
      <c r="A120" s="34"/>
      <c r="B120" s="35"/>
      <c r="C120" s="29" t="s">
        <v>19</v>
      </c>
      <c r="D120" s="36"/>
      <c r="E120" s="36"/>
      <c r="F120" s="27" t="str">
        <f>F12</f>
        <v>Žiar nad Hronom</v>
      </c>
      <c r="G120" s="36"/>
      <c r="H120" s="36"/>
      <c r="I120" s="29" t="s">
        <v>21</v>
      </c>
      <c r="J120" s="70" t="str">
        <f>IF(J12="","",J12)</f>
        <v>19. 9. 2021</v>
      </c>
      <c r="K120" s="36"/>
      <c r="L120" s="55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pans="1:63" s="2" customFormat="1" ht="6.95" customHeight="1">
      <c r="A121" s="34"/>
      <c r="B121" s="35"/>
      <c r="C121" s="36"/>
      <c r="D121" s="36"/>
      <c r="E121" s="36"/>
      <c r="F121" s="36"/>
      <c r="G121" s="36"/>
      <c r="H121" s="36"/>
      <c r="I121" s="36"/>
      <c r="J121" s="36"/>
      <c r="K121" s="36"/>
      <c r="L121" s="55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pans="1:63" s="2" customFormat="1" ht="25.7" customHeight="1">
      <c r="A122" s="34"/>
      <c r="B122" s="35"/>
      <c r="C122" s="29" t="s">
        <v>23</v>
      </c>
      <c r="D122" s="36"/>
      <c r="E122" s="36"/>
      <c r="F122" s="27" t="str">
        <f>E15</f>
        <v>Mesto Žiar nad Hronom, Ul.Š.Moysesa 439/46</v>
      </c>
      <c r="G122" s="36"/>
      <c r="H122" s="36"/>
      <c r="I122" s="29" t="s">
        <v>29</v>
      </c>
      <c r="J122" s="32" t="str">
        <f>E21</f>
        <v>Ing. Marianna FRONKOVÁ</v>
      </c>
      <c r="K122" s="36"/>
      <c r="L122" s="55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pans="1:63" s="2" customFormat="1" ht="15.2" customHeight="1">
      <c r="A123" s="34"/>
      <c r="B123" s="35"/>
      <c r="C123" s="29" t="s">
        <v>27</v>
      </c>
      <c r="D123" s="36"/>
      <c r="E123" s="36"/>
      <c r="F123" s="27" t="str">
        <f>IF(E18="","",E18)</f>
        <v>Vyplň údaj</v>
      </c>
      <c r="G123" s="36"/>
      <c r="H123" s="36"/>
      <c r="I123" s="29" t="s">
        <v>32</v>
      </c>
      <c r="J123" s="32" t="str">
        <f>E24</f>
        <v xml:space="preserve"> </v>
      </c>
      <c r="K123" s="36"/>
      <c r="L123" s="55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pans="1:63" s="2" customFormat="1" ht="10.35" customHeight="1">
      <c r="A124" s="34"/>
      <c r="B124" s="35"/>
      <c r="C124" s="36"/>
      <c r="D124" s="36"/>
      <c r="E124" s="36"/>
      <c r="F124" s="36"/>
      <c r="G124" s="36"/>
      <c r="H124" s="36"/>
      <c r="I124" s="36"/>
      <c r="J124" s="36"/>
      <c r="K124" s="36"/>
      <c r="L124" s="55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pans="1:63" s="11" customFormat="1" ht="29.25" customHeight="1">
      <c r="A125" s="167"/>
      <c r="B125" s="168"/>
      <c r="C125" s="169" t="s">
        <v>101</v>
      </c>
      <c r="D125" s="170" t="s">
        <v>60</v>
      </c>
      <c r="E125" s="170" t="s">
        <v>56</v>
      </c>
      <c r="F125" s="170" t="s">
        <v>57</v>
      </c>
      <c r="G125" s="170" t="s">
        <v>102</v>
      </c>
      <c r="H125" s="170" t="s">
        <v>103</v>
      </c>
      <c r="I125" s="170" t="s">
        <v>104</v>
      </c>
      <c r="J125" s="171" t="s">
        <v>93</v>
      </c>
      <c r="K125" s="172" t="s">
        <v>105</v>
      </c>
      <c r="L125" s="173"/>
      <c r="M125" s="79" t="s">
        <v>1</v>
      </c>
      <c r="N125" s="80" t="s">
        <v>39</v>
      </c>
      <c r="O125" s="80" t="s">
        <v>106</v>
      </c>
      <c r="P125" s="80" t="s">
        <v>107</v>
      </c>
      <c r="Q125" s="80" t="s">
        <v>108</v>
      </c>
      <c r="R125" s="80" t="s">
        <v>109</v>
      </c>
      <c r="S125" s="80" t="s">
        <v>110</v>
      </c>
      <c r="T125" s="81" t="s">
        <v>111</v>
      </c>
      <c r="U125" s="167"/>
      <c r="V125" s="167"/>
      <c r="W125" s="167"/>
      <c r="X125" s="167"/>
      <c r="Y125" s="167"/>
      <c r="Z125" s="167"/>
      <c r="AA125" s="167"/>
      <c r="AB125" s="167"/>
      <c r="AC125" s="167"/>
      <c r="AD125" s="167"/>
      <c r="AE125" s="167"/>
    </row>
    <row r="126" spans="1:63" s="2" customFormat="1" ht="22.9" customHeight="1">
      <c r="A126" s="34"/>
      <c r="B126" s="35"/>
      <c r="C126" s="86" t="s">
        <v>94</v>
      </c>
      <c r="D126" s="36"/>
      <c r="E126" s="36"/>
      <c r="F126" s="36"/>
      <c r="G126" s="36"/>
      <c r="H126" s="36"/>
      <c r="I126" s="36"/>
      <c r="J126" s="174">
        <f>BK126</f>
        <v>0</v>
      </c>
      <c r="K126" s="36"/>
      <c r="L126" s="39"/>
      <c r="M126" s="82"/>
      <c r="N126" s="175"/>
      <c r="O126" s="83"/>
      <c r="P126" s="176">
        <f>P127+P210+P234</f>
        <v>0</v>
      </c>
      <c r="Q126" s="83"/>
      <c r="R126" s="176">
        <f>R127+R210+R234</f>
        <v>623.93580559000009</v>
      </c>
      <c r="S126" s="83"/>
      <c r="T126" s="177">
        <f>T127+T210+T234</f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T126" s="17" t="s">
        <v>74</v>
      </c>
      <c r="AU126" s="17" t="s">
        <v>95</v>
      </c>
      <c r="BK126" s="178">
        <f>BK127+BK210+BK234</f>
        <v>0</v>
      </c>
    </row>
    <row r="127" spans="1:63" s="12" customFormat="1" ht="25.9" customHeight="1">
      <c r="B127" s="179"/>
      <c r="C127" s="180"/>
      <c r="D127" s="181" t="s">
        <v>74</v>
      </c>
      <c r="E127" s="182" t="s">
        <v>112</v>
      </c>
      <c r="F127" s="182" t="s">
        <v>113</v>
      </c>
      <c r="G127" s="180"/>
      <c r="H127" s="180"/>
      <c r="I127" s="183"/>
      <c r="J127" s="184">
        <f>BK127</f>
        <v>0</v>
      </c>
      <c r="K127" s="180"/>
      <c r="L127" s="185"/>
      <c r="M127" s="186"/>
      <c r="N127" s="187"/>
      <c r="O127" s="187"/>
      <c r="P127" s="188">
        <f>P128+P151+P168+P197+P208</f>
        <v>0</v>
      </c>
      <c r="Q127" s="187"/>
      <c r="R127" s="188">
        <f>R128+R151+R168+R197+R208</f>
        <v>619.99838827000008</v>
      </c>
      <c r="S127" s="187"/>
      <c r="T127" s="189">
        <f>T128+T151+T168+T197+T208</f>
        <v>0</v>
      </c>
      <c r="AR127" s="190" t="s">
        <v>83</v>
      </c>
      <c r="AT127" s="191" t="s">
        <v>74</v>
      </c>
      <c r="AU127" s="191" t="s">
        <v>75</v>
      </c>
      <c r="AY127" s="190" t="s">
        <v>114</v>
      </c>
      <c r="BK127" s="192">
        <f>BK128+BK151+BK168+BK197+BK208</f>
        <v>0</v>
      </c>
    </row>
    <row r="128" spans="1:63" s="12" customFormat="1" ht="22.9" customHeight="1">
      <c r="B128" s="179"/>
      <c r="C128" s="180"/>
      <c r="D128" s="181" t="s">
        <v>74</v>
      </c>
      <c r="E128" s="193" t="s">
        <v>83</v>
      </c>
      <c r="F128" s="193" t="s">
        <v>115</v>
      </c>
      <c r="G128" s="180"/>
      <c r="H128" s="180"/>
      <c r="I128" s="183"/>
      <c r="J128" s="194">
        <f>BK128</f>
        <v>0</v>
      </c>
      <c r="K128" s="180"/>
      <c r="L128" s="185"/>
      <c r="M128" s="186"/>
      <c r="N128" s="187"/>
      <c r="O128" s="187"/>
      <c r="P128" s="188">
        <f>SUM(P129:P150)</f>
        <v>0</v>
      </c>
      <c r="Q128" s="187"/>
      <c r="R128" s="188">
        <f>SUM(R129:R150)</f>
        <v>373.76600000000002</v>
      </c>
      <c r="S128" s="187"/>
      <c r="T128" s="189">
        <f>SUM(T129:T150)</f>
        <v>0</v>
      </c>
      <c r="AR128" s="190" t="s">
        <v>83</v>
      </c>
      <c r="AT128" s="191" t="s">
        <v>74</v>
      </c>
      <c r="AU128" s="191" t="s">
        <v>83</v>
      </c>
      <c r="AY128" s="190" t="s">
        <v>114</v>
      </c>
      <c r="BK128" s="192">
        <f>SUM(BK129:BK150)</f>
        <v>0</v>
      </c>
    </row>
    <row r="129" spans="1:65" s="2" customFormat="1" ht="21.75" customHeight="1">
      <c r="A129" s="34"/>
      <c r="B129" s="35"/>
      <c r="C129" s="195" t="s">
        <v>83</v>
      </c>
      <c r="D129" s="195" t="s">
        <v>116</v>
      </c>
      <c r="E129" s="196" t="s">
        <v>231</v>
      </c>
      <c r="F129" s="197" t="s">
        <v>232</v>
      </c>
      <c r="G129" s="198" t="s">
        <v>119</v>
      </c>
      <c r="H129" s="199">
        <v>42.732999999999997</v>
      </c>
      <c r="I129" s="200"/>
      <c r="J129" s="201">
        <f>ROUND(I129*H129,2)</f>
        <v>0</v>
      </c>
      <c r="K129" s="202"/>
      <c r="L129" s="39"/>
      <c r="M129" s="203" t="s">
        <v>1</v>
      </c>
      <c r="N129" s="204" t="s">
        <v>41</v>
      </c>
      <c r="O129" s="75"/>
      <c r="P129" s="205">
        <f>O129*H129</f>
        <v>0</v>
      </c>
      <c r="Q129" s="205">
        <v>0</v>
      </c>
      <c r="R129" s="205">
        <f>Q129*H129</f>
        <v>0</v>
      </c>
      <c r="S129" s="205">
        <v>0</v>
      </c>
      <c r="T129" s="206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207" t="s">
        <v>120</v>
      </c>
      <c r="AT129" s="207" t="s">
        <v>116</v>
      </c>
      <c r="AU129" s="207" t="s">
        <v>121</v>
      </c>
      <c r="AY129" s="17" t="s">
        <v>114</v>
      </c>
      <c r="BE129" s="208">
        <f>IF(N129="základná",J129,0)</f>
        <v>0</v>
      </c>
      <c r="BF129" s="208">
        <f>IF(N129="znížená",J129,0)</f>
        <v>0</v>
      </c>
      <c r="BG129" s="208">
        <f>IF(N129="zákl. prenesená",J129,0)</f>
        <v>0</v>
      </c>
      <c r="BH129" s="208">
        <f>IF(N129="zníž. prenesená",J129,0)</f>
        <v>0</v>
      </c>
      <c r="BI129" s="208">
        <f>IF(N129="nulová",J129,0)</f>
        <v>0</v>
      </c>
      <c r="BJ129" s="17" t="s">
        <v>121</v>
      </c>
      <c r="BK129" s="208">
        <f>ROUND(I129*H129,2)</f>
        <v>0</v>
      </c>
      <c r="BL129" s="17" t="s">
        <v>120</v>
      </c>
      <c r="BM129" s="207" t="s">
        <v>233</v>
      </c>
    </row>
    <row r="130" spans="1:65" s="13" customFormat="1" ht="11.25">
      <c r="B130" s="209"/>
      <c r="C130" s="210"/>
      <c r="D130" s="211" t="s">
        <v>123</v>
      </c>
      <c r="E130" s="212" t="s">
        <v>1</v>
      </c>
      <c r="F130" s="213" t="s">
        <v>139</v>
      </c>
      <c r="G130" s="210"/>
      <c r="H130" s="212" t="s">
        <v>1</v>
      </c>
      <c r="I130" s="214"/>
      <c r="J130" s="210"/>
      <c r="K130" s="210"/>
      <c r="L130" s="215"/>
      <c r="M130" s="216"/>
      <c r="N130" s="217"/>
      <c r="O130" s="217"/>
      <c r="P130" s="217"/>
      <c r="Q130" s="217"/>
      <c r="R130" s="217"/>
      <c r="S130" s="217"/>
      <c r="T130" s="218"/>
      <c r="AT130" s="219" t="s">
        <v>123</v>
      </c>
      <c r="AU130" s="219" t="s">
        <v>121</v>
      </c>
      <c r="AV130" s="13" t="s">
        <v>83</v>
      </c>
      <c r="AW130" s="13" t="s">
        <v>31</v>
      </c>
      <c r="AX130" s="13" t="s">
        <v>75</v>
      </c>
      <c r="AY130" s="219" t="s">
        <v>114</v>
      </c>
    </row>
    <row r="131" spans="1:65" s="14" customFormat="1" ht="11.25">
      <c r="B131" s="220"/>
      <c r="C131" s="221"/>
      <c r="D131" s="211" t="s">
        <v>123</v>
      </c>
      <c r="E131" s="222" t="s">
        <v>1</v>
      </c>
      <c r="F131" s="223" t="s">
        <v>234</v>
      </c>
      <c r="G131" s="221"/>
      <c r="H131" s="224">
        <v>42.732999999999997</v>
      </c>
      <c r="I131" s="225"/>
      <c r="J131" s="221"/>
      <c r="K131" s="221"/>
      <c r="L131" s="226"/>
      <c r="M131" s="227"/>
      <c r="N131" s="228"/>
      <c r="O131" s="228"/>
      <c r="P131" s="228"/>
      <c r="Q131" s="228"/>
      <c r="R131" s="228"/>
      <c r="S131" s="228"/>
      <c r="T131" s="229"/>
      <c r="AT131" s="230" t="s">
        <v>123</v>
      </c>
      <c r="AU131" s="230" t="s">
        <v>121</v>
      </c>
      <c r="AV131" s="14" t="s">
        <v>121</v>
      </c>
      <c r="AW131" s="14" t="s">
        <v>31</v>
      </c>
      <c r="AX131" s="14" t="s">
        <v>75</v>
      </c>
      <c r="AY131" s="230" t="s">
        <v>114</v>
      </c>
    </row>
    <row r="132" spans="1:65" s="15" customFormat="1" ht="11.25">
      <c r="B132" s="231"/>
      <c r="C132" s="232"/>
      <c r="D132" s="211" t="s">
        <v>123</v>
      </c>
      <c r="E132" s="233" t="s">
        <v>1</v>
      </c>
      <c r="F132" s="234" t="s">
        <v>128</v>
      </c>
      <c r="G132" s="232"/>
      <c r="H132" s="235">
        <v>42.732999999999997</v>
      </c>
      <c r="I132" s="236"/>
      <c r="J132" s="232"/>
      <c r="K132" s="232"/>
      <c r="L132" s="237"/>
      <c r="M132" s="238"/>
      <c r="N132" s="239"/>
      <c r="O132" s="239"/>
      <c r="P132" s="239"/>
      <c r="Q132" s="239"/>
      <c r="R132" s="239"/>
      <c r="S132" s="239"/>
      <c r="T132" s="240"/>
      <c r="AT132" s="241" t="s">
        <v>123</v>
      </c>
      <c r="AU132" s="241" t="s">
        <v>121</v>
      </c>
      <c r="AV132" s="15" t="s">
        <v>120</v>
      </c>
      <c r="AW132" s="15" t="s">
        <v>31</v>
      </c>
      <c r="AX132" s="15" t="s">
        <v>83</v>
      </c>
      <c r="AY132" s="241" t="s">
        <v>114</v>
      </c>
    </row>
    <row r="133" spans="1:65" s="2" customFormat="1" ht="37.9" customHeight="1">
      <c r="A133" s="34"/>
      <c r="B133" s="35"/>
      <c r="C133" s="195" t="s">
        <v>121</v>
      </c>
      <c r="D133" s="195" t="s">
        <v>116</v>
      </c>
      <c r="E133" s="196" t="s">
        <v>235</v>
      </c>
      <c r="F133" s="197" t="s">
        <v>236</v>
      </c>
      <c r="G133" s="198" t="s">
        <v>119</v>
      </c>
      <c r="H133" s="199">
        <v>42.732999999999997</v>
      </c>
      <c r="I133" s="200"/>
      <c r="J133" s="201">
        <f>ROUND(I133*H133,2)</f>
        <v>0</v>
      </c>
      <c r="K133" s="202"/>
      <c r="L133" s="39"/>
      <c r="M133" s="203" t="s">
        <v>1</v>
      </c>
      <c r="N133" s="204" t="s">
        <v>41</v>
      </c>
      <c r="O133" s="75"/>
      <c r="P133" s="205">
        <f>O133*H133</f>
        <v>0</v>
      </c>
      <c r="Q133" s="205">
        <v>0</v>
      </c>
      <c r="R133" s="205">
        <f>Q133*H133</f>
        <v>0</v>
      </c>
      <c r="S133" s="205">
        <v>0</v>
      </c>
      <c r="T133" s="206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207" t="s">
        <v>120</v>
      </c>
      <c r="AT133" s="207" t="s">
        <v>116</v>
      </c>
      <c r="AU133" s="207" t="s">
        <v>121</v>
      </c>
      <c r="AY133" s="17" t="s">
        <v>114</v>
      </c>
      <c r="BE133" s="208">
        <f>IF(N133="základná",J133,0)</f>
        <v>0</v>
      </c>
      <c r="BF133" s="208">
        <f>IF(N133="znížená",J133,0)</f>
        <v>0</v>
      </c>
      <c r="BG133" s="208">
        <f>IF(N133="zákl. prenesená",J133,0)</f>
        <v>0</v>
      </c>
      <c r="BH133" s="208">
        <f>IF(N133="zníž. prenesená",J133,0)</f>
        <v>0</v>
      </c>
      <c r="BI133" s="208">
        <f>IF(N133="nulová",J133,0)</f>
        <v>0</v>
      </c>
      <c r="BJ133" s="17" t="s">
        <v>121</v>
      </c>
      <c r="BK133" s="208">
        <f>ROUND(I133*H133,2)</f>
        <v>0</v>
      </c>
      <c r="BL133" s="17" t="s">
        <v>120</v>
      </c>
      <c r="BM133" s="207" t="s">
        <v>237</v>
      </c>
    </row>
    <row r="134" spans="1:65" s="2" customFormat="1" ht="24.2" customHeight="1">
      <c r="A134" s="34"/>
      <c r="B134" s="35"/>
      <c r="C134" s="195" t="s">
        <v>132</v>
      </c>
      <c r="D134" s="195" t="s">
        <v>116</v>
      </c>
      <c r="E134" s="196" t="s">
        <v>238</v>
      </c>
      <c r="F134" s="197" t="s">
        <v>239</v>
      </c>
      <c r="G134" s="198" t="s">
        <v>119</v>
      </c>
      <c r="H134" s="199">
        <v>42.732999999999997</v>
      </c>
      <c r="I134" s="200"/>
      <c r="J134" s="201">
        <f>ROUND(I134*H134,2)</f>
        <v>0</v>
      </c>
      <c r="K134" s="202"/>
      <c r="L134" s="39"/>
      <c r="M134" s="203" t="s">
        <v>1</v>
      </c>
      <c r="N134" s="204" t="s">
        <v>41</v>
      </c>
      <c r="O134" s="75"/>
      <c r="P134" s="205">
        <f>O134*H134</f>
        <v>0</v>
      </c>
      <c r="Q134" s="205">
        <v>0</v>
      </c>
      <c r="R134" s="205">
        <f>Q134*H134</f>
        <v>0</v>
      </c>
      <c r="S134" s="205">
        <v>0</v>
      </c>
      <c r="T134" s="206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207" t="s">
        <v>120</v>
      </c>
      <c r="AT134" s="207" t="s">
        <v>116</v>
      </c>
      <c r="AU134" s="207" t="s">
        <v>121</v>
      </c>
      <c r="AY134" s="17" t="s">
        <v>114</v>
      </c>
      <c r="BE134" s="208">
        <f>IF(N134="základná",J134,0)</f>
        <v>0</v>
      </c>
      <c r="BF134" s="208">
        <f>IF(N134="znížená",J134,0)</f>
        <v>0</v>
      </c>
      <c r="BG134" s="208">
        <f>IF(N134="zákl. prenesená",J134,0)</f>
        <v>0</v>
      </c>
      <c r="BH134" s="208">
        <f>IF(N134="zníž. prenesená",J134,0)</f>
        <v>0</v>
      </c>
      <c r="BI134" s="208">
        <f>IF(N134="nulová",J134,0)</f>
        <v>0</v>
      </c>
      <c r="BJ134" s="17" t="s">
        <v>121</v>
      </c>
      <c r="BK134" s="208">
        <f>ROUND(I134*H134,2)</f>
        <v>0</v>
      </c>
      <c r="BL134" s="17" t="s">
        <v>120</v>
      </c>
      <c r="BM134" s="207" t="s">
        <v>240</v>
      </c>
    </row>
    <row r="135" spans="1:65" s="2" customFormat="1" ht="33" customHeight="1">
      <c r="A135" s="34"/>
      <c r="B135" s="35"/>
      <c r="C135" s="195" t="s">
        <v>120</v>
      </c>
      <c r="D135" s="195" t="s">
        <v>116</v>
      </c>
      <c r="E135" s="196" t="s">
        <v>136</v>
      </c>
      <c r="F135" s="197" t="s">
        <v>137</v>
      </c>
      <c r="G135" s="198" t="s">
        <v>119</v>
      </c>
      <c r="H135" s="199">
        <v>42.732999999999997</v>
      </c>
      <c r="I135" s="200"/>
      <c r="J135" s="201">
        <f>ROUND(I135*H135,2)</f>
        <v>0</v>
      </c>
      <c r="K135" s="202"/>
      <c r="L135" s="39"/>
      <c r="M135" s="203" t="s">
        <v>1</v>
      </c>
      <c r="N135" s="204" t="s">
        <v>41</v>
      </c>
      <c r="O135" s="75"/>
      <c r="P135" s="205">
        <f>O135*H135</f>
        <v>0</v>
      </c>
      <c r="Q135" s="205">
        <v>0</v>
      </c>
      <c r="R135" s="205">
        <f>Q135*H135</f>
        <v>0</v>
      </c>
      <c r="S135" s="205">
        <v>0</v>
      </c>
      <c r="T135" s="206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207" t="s">
        <v>120</v>
      </c>
      <c r="AT135" s="207" t="s">
        <v>116</v>
      </c>
      <c r="AU135" s="207" t="s">
        <v>121</v>
      </c>
      <c r="AY135" s="17" t="s">
        <v>114</v>
      </c>
      <c r="BE135" s="208">
        <f>IF(N135="základná",J135,0)</f>
        <v>0</v>
      </c>
      <c r="BF135" s="208">
        <f>IF(N135="znížená",J135,0)</f>
        <v>0</v>
      </c>
      <c r="BG135" s="208">
        <f>IF(N135="zákl. prenesená",J135,0)</f>
        <v>0</v>
      </c>
      <c r="BH135" s="208">
        <f>IF(N135="zníž. prenesená",J135,0)</f>
        <v>0</v>
      </c>
      <c r="BI135" s="208">
        <f>IF(N135="nulová",J135,0)</f>
        <v>0</v>
      </c>
      <c r="BJ135" s="17" t="s">
        <v>121</v>
      </c>
      <c r="BK135" s="208">
        <f>ROUND(I135*H135,2)</f>
        <v>0</v>
      </c>
      <c r="BL135" s="17" t="s">
        <v>120</v>
      </c>
      <c r="BM135" s="207" t="s">
        <v>241</v>
      </c>
    </row>
    <row r="136" spans="1:65" s="2" customFormat="1" ht="37.9" customHeight="1">
      <c r="A136" s="34"/>
      <c r="B136" s="35"/>
      <c r="C136" s="195" t="s">
        <v>141</v>
      </c>
      <c r="D136" s="195" t="s">
        <v>116</v>
      </c>
      <c r="E136" s="196" t="s">
        <v>142</v>
      </c>
      <c r="F136" s="197" t="s">
        <v>143</v>
      </c>
      <c r="G136" s="198" t="s">
        <v>119</v>
      </c>
      <c r="H136" s="199">
        <v>640.995</v>
      </c>
      <c r="I136" s="200"/>
      <c r="J136" s="201">
        <f>ROUND(I136*H136,2)</f>
        <v>0</v>
      </c>
      <c r="K136" s="202"/>
      <c r="L136" s="39"/>
      <c r="M136" s="203" t="s">
        <v>1</v>
      </c>
      <c r="N136" s="204" t="s">
        <v>41</v>
      </c>
      <c r="O136" s="75"/>
      <c r="P136" s="205">
        <f>O136*H136</f>
        <v>0</v>
      </c>
      <c r="Q136" s="205">
        <v>0</v>
      </c>
      <c r="R136" s="205">
        <f>Q136*H136</f>
        <v>0</v>
      </c>
      <c r="S136" s="205">
        <v>0</v>
      </c>
      <c r="T136" s="206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207" t="s">
        <v>120</v>
      </c>
      <c r="AT136" s="207" t="s">
        <v>116</v>
      </c>
      <c r="AU136" s="207" t="s">
        <v>121</v>
      </c>
      <c r="AY136" s="17" t="s">
        <v>114</v>
      </c>
      <c r="BE136" s="208">
        <f>IF(N136="základná",J136,0)</f>
        <v>0</v>
      </c>
      <c r="BF136" s="208">
        <f>IF(N136="znížená",J136,0)</f>
        <v>0</v>
      </c>
      <c r="BG136" s="208">
        <f>IF(N136="zákl. prenesená",J136,0)</f>
        <v>0</v>
      </c>
      <c r="BH136" s="208">
        <f>IF(N136="zníž. prenesená",J136,0)</f>
        <v>0</v>
      </c>
      <c r="BI136" s="208">
        <f>IF(N136="nulová",J136,0)</f>
        <v>0</v>
      </c>
      <c r="BJ136" s="17" t="s">
        <v>121</v>
      </c>
      <c r="BK136" s="208">
        <f>ROUND(I136*H136,2)</f>
        <v>0</v>
      </c>
      <c r="BL136" s="17" t="s">
        <v>120</v>
      </c>
      <c r="BM136" s="207" t="s">
        <v>242</v>
      </c>
    </row>
    <row r="137" spans="1:65" s="14" customFormat="1" ht="11.25">
      <c r="B137" s="220"/>
      <c r="C137" s="221"/>
      <c r="D137" s="211" t="s">
        <v>123</v>
      </c>
      <c r="E137" s="221"/>
      <c r="F137" s="223" t="s">
        <v>243</v>
      </c>
      <c r="G137" s="221"/>
      <c r="H137" s="224">
        <v>640.995</v>
      </c>
      <c r="I137" s="225"/>
      <c r="J137" s="221"/>
      <c r="K137" s="221"/>
      <c r="L137" s="226"/>
      <c r="M137" s="227"/>
      <c r="N137" s="228"/>
      <c r="O137" s="228"/>
      <c r="P137" s="228"/>
      <c r="Q137" s="228"/>
      <c r="R137" s="228"/>
      <c r="S137" s="228"/>
      <c r="T137" s="229"/>
      <c r="AT137" s="230" t="s">
        <v>123</v>
      </c>
      <c r="AU137" s="230" t="s">
        <v>121</v>
      </c>
      <c r="AV137" s="14" t="s">
        <v>121</v>
      </c>
      <c r="AW137" s="14" t="s">
        <v>4</v>
      </c>
      <c r="AX137" s="14" t="s">
        <v>83</v>
      </c>
      <c r="AY137" s="230" t="s">
        <v>114</v>
      </c>
    </row>
    <row r="138" spans="1:65" s="2" customFormat="1" ht="21.75" customHeight="1">
      <c r="A138" s="34"/>
      <c r="B138" s="35"/>
      <c r="C138" s="195" t="s">
        <v>146</v>
      </c>
      <c r="D138" s="195" t="s">
        <v>116</v>
      </c>
      <c r="E138" s="196" t="s">
        <v>244</v>
      </c>
      <c r="F138" s="197" t="s">
        <v>245</v>
      </c>
      <c r="G138" s="198" t="s">
        <v>119</v>
      </c>
      <c r="H138" s="199">
        <v>42.732999999999997</v>
      </c>
      <c r="I138" s="200"/>
      <c r="J138" s="201">
        <f>ROUND(I138*H138,2)</f>
        <v>0</v>
      </c>
      <c r="K138" s="202"/>
      <c r="L138" s="39"/>
      <c r="M138" s="203" t="s">
        <v>1</v>
      </c>
      <c r="N138" s="204" t="s">
        <v>41</v>
      </c>
      <c r="O138" s="75"/>
      <c r="P138" s="205">
        <f>O138*H138</f>
        <v>0</v>
      </c>
      <c r="Q138" s="205">
        <v>0</v>
      </c>
      <c r="R138" s="205">
        <f>Q138*H138</f>
        <v>0</v>
      </c>
      <c r="S138" s="205">
        <v>0</v>
      </c>
      <c r="T138" s="206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207" t="s">
        <v>120</v>
      </c>
      <c r="AT138" s="207" t="s">
        <v>116</v>
      </c>
      <c r="AU138" s="207" t="s">
        <v>121</v>
      </c>
      <c r="AY138" s="17" t="s">
        <v>114</v>
      </c>
      <c r="BE138" s="208">
        <f>IF(N138="základná",J138,0)</f>
        <v>0</v>
      </c>
      <c r="BF138" s="208">
        <f>IF(N138="znížená",J138,0)</f>
        <v>0</v>
      </c>
      <c r="BG138" s="208">
        <f>IF(N138="zákl. prenesená",J138,0)</f>
        <v>0</v>
      </c>
      <c r="BH138" s="208">
        <f>IF(N138="zníž. prenesená",J138,0)</f>
        <v>0</v>
      </c>
      <c r="BI138" s="208">
        <f>IF(N138="nulová",J138,0)</f>
        <v>0</v>
      </c>
      <c r="BJ138" s="17" t="s">
        <v>121</v>
      </c>
      <c r="BK138" s="208">
        <f>ROUND(I138*H138,2)</f>
        <v>0</v>
      </c>
      <c r="BL138" s="17" t="s">
        <v>120</v>
      </c>
      <c r="BM138" s="207" t="s">
        <v>246</v>
      </c>
    </row>
    <row r="139" spans="1:65" s="2" customFormat="1" ht="24.2" customHeight="1">
      <c r="A139" s="34"/>
      <c r="B139" s="35"/>
      <c r="C139" s="195" t="s">
        <v>150</v>
      </c>
      <c r="D139" s="195" t="s">
        <v>116</v>
      </c>
      <c r="E139" s="196" t="s">
        <v>247</v>
      </c>
      <c r="F139" s="197" t="s">
        <v>248</v>
      </c>
      <c r="G139" s="198" t="s">
        <v>119</v>
      </c>
      <c r="H139" s="199">
        <v>42.732999999999997</v>
      </c>
      <c r="I139" s="200"/>
      <c r="J139" s="201">
        <f>ROUND(I139*H139,2)</f>
        <v>0</v>
      </c>
      <c r="K139" s="202"/>
      <c r="L139" s="39"/>
      <c r="M139" s="203" t="s">
        <v>1</v>
      </c>
      <c r="N139" s="204" t="s">
        <v>41</v>
      </c>
      <c r="O139" s="75"/>
      <c r="P139" s="205">
        <f>O139*H139</f>
        <v>0</v>
      </c>
      <c r="Q139" s="205">
        <v>0</v>
      </c>
      <c r="R139" s="205">
        <f>Q139*H139</f>
        <v>0</v>
      </c>
      <c r="S139" s="205">
        <v>0</v>
      </c>
      <c r="T139" s="206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207" t="s">
        <v>120</v>
      </c>
      <c r="AT139" s="207" t="s">
        <v>116</v>
      </c>
      <c r="AU139" s="207" t="s">
        <v>121</v>
      </c>
      <c r="AY139" s="17" t="s">
        <v>114</v>
      </c>
      <c r="BE139" s="208">
        <f>IF(N139="základná",J139,0)</f>
        <v>0</v>
      </c>
      <c r="BF139" s="208">
        <f>IF(N139="znížená",J139,0)</f>
        <v>0</v>
      </c>
      <c r="BG139" s="208">
        <f>IF(N139="zákl. prenesená",J139,0)</f>
        <v>0</v>
      </c>
      <c r="BH139" s="208">
        <f>IF(N139="zníž. prenesená",J139,0)</f>
        <v>0</v>
      </c>
      <c r="BI139" s="208">
        <f>IF(N139="nulová",J139,0)</f>
        <v>0</v>
      </c>
      <c r="BJ139" s="17" t="s">
        <v>121</v>
      </c>
      <c r="BK139" s="208">
        <f>ROUND(I139*H139,2)</f>
        <v>0</v>
      </c>
      <c r="BL139" s="17" t="s">
        <v>120</v>
      </c>
      <c r="BM139" s="207" t="s">
        <v>249</v>
      </c>
    </row>
    <row r="140" spans="1:65" s="2" customFormat="1" ht="16.5" customHeight="1">
      <c r="A140" s="34"/>
      <c r="B140" s="35"/>
      <c r="C140" s="195" t="s">
        <v>154</v>
      </c>
      <c r="D140" s="195" t="s">
        <v>116</v>
      </c>
      <c r="E140" s="196" t="s">
        <v>250</v>
      </c>
      <c r="F140" s="197" t="s">
        <v>251</v>
      </c>
      <c r="G140" s="198" t="s">
        <v>119</v>
      </c>
      <c r="H140" s="199">
        <v>42.732999999999997</v>
      </c>
      <c r="I140" s="200"/>
      <c r="J140" s="201">
        <f>ROUND(I140*H140,2)</f>
        <v>0</v>
      </c>
      <c r="K140" s="202"/>
      <c r="L140" s="39"/>
      <c r="M140" s="203" t="s">
        <v>1</v>
      </c>
      <c r="N140" s="204" t="s">
        <v>41</v>
      </c>
      <c r="O140" s="75"/>
      <c r="P140" s="205">
        <f>O140*H140</f>
        <v>0</v>
      </c>
      <c r="Q140" s="205">
        <v>0</v>
      </c>
      <c r="R140" s="205">
        <f>Q140*H140</f>
        <v>0</v>
      </c>
      <c r="S140" s="205">
        <v>0</v>
      </c>
      <c r="T140" s="206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207" t="s">
        <v>120</v>
      </c>
      <c r="AT140" s="207" t="s">
        <v>116</v>
      </c>
      <c r="AU140" s="207" t="s">
        <v>121</v>
      </c>
      <c r="AY140" s="17" t="s">
        <v>114</v>
      </c>
      <c r="BE140" s="208">
        <f>IF(N140="základná",J140,0)</f>
        <v>0</v>
      </c>
      <c r="BF140" s="208">
        <f>IF(N140="znížená",J140,0)</f>
        <v>0</v>
      </c>
      <c r="BG140" s="208">
        <f>IF(N140="zákl. prenesená",J140,0)</f>
        <v>0</v>
      </c>
      <c r="BH140" s="208">
        <f>IF(N140="zníž. prenesená",J140,0)</f>
        <v>0</v>
      </c>
      <c r="BI140" s="208">
        <f>IF(N140="nulová",J140,0)</f>
        <v>0</v>
      </c>
      <c r="BJ140" s="17" t="s">
        <v>121</v>
      </c>
      <c r="BK140" s="208">
        <f>ROUND(I140*H140,2)</f>
        <v>0</v>
      </c>
      <c r="BL140" s="17" t="s">
        <v>120</v>
      </c>
      <c r="BM140" s="207" t="s">
        <v>252</v>
      </c>
    </row>
    <row r="141" spans="1:65" s="2" customFormat="1" ht="24.2" customHeight="1">
      <c r="A141" s="34"/>
      <c r="B141" s="35"/>
      <c r="C141" s="195" t="s">
        <v>160</v>
      </c>
      <c r="D141" s="195" t="s">
        <v>116</v>
      </c>
      <c r="E141" s="196" t="s">
        <v>155</v>
      </c>
      <c r="F141" s="197" t="s">
        <v>156</v>
      </c>
      <c r="G141" s="198" t="s">
        <v>157</v>
      </c>
      <c r="H141" s="199">
        <v>74.783000000000001</v>
      </c>
      <c r="I141" s="200"/>
      <c r="J141" s="201">
        <f>ROUND(I141*H141,2)</f>
        <v>0</v>
      </c>
      <c r="K141" s="202"/>
      <c r="L141" s="39"/>
      <c r="M141" s="203" t="s">
        <v>1</v>
      </c>
      <c r="N141" s="204" t="s">
        <v>41</v>
      </c>
      <c r="O141" s="75"/>
      <c r="P141" s="205">
        <f>O141*H141</f>
        <v>0</v>
      </c>
      <c r="Q141" s="205">
        <v>0</v>
      </c>
      <c r="R141" s="205">
        <f>Q141*H141</f>
        <v>0</v>
      </c>
      <c r="S141" s="205">
        <v>0</v>
      </c>
      <c r="T141" s="206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207" t="s">
        <v>120</v>
      </c>
      <c r="AT141" s="207" t="s">
        <v>116</v>
      </c>
      <c r="AU141" s="207" t="s">
        <v>121</v>
      </c>
      <c r="AY141" s="17" t="s">
        <v>114</v>
      </c>
      <c r="BE141" s="208">
        <f>IF(N141="základná",J141,0)</f>
        <v>0</v>
      </c>
      <c r="BF141" s="208">
        <f>IF(N141="znížená",J141,0)</f>
        <v>0</v>
      </c>
      <c r="BG141" s="208">
        <f>IF(N141="zákl. prenesená",J141,0)</f>
        <v>0</v>
      </c>
      <c r="BH141" s="208">
        <f>IF(N141="zníž. prenesená",J141,0)</f>
        <v>0</v>
      </c>
      <c r="BI141" s="208">
        <f>IF(N141="nulová",J141,0)</f>
        <v>0</v>
      </c>
      <c r="BJ141" s="17" t="s">
        <v>121</v>
      </c>
      <c r="BK141" s="208">
        <f>ROUND(I141*H141,2)</f>
        <v>0</v>
      </c>
      <c r="BL141" s="17" t="s">
        <v>120</v>
      </c>
      <c r="BM141" s="207" t="s">
        <v>253</v>
      </c>
    </row>
    <row r="142" spans="1:65" s="14" customFormat="1" ht="11.25">
      <c r="B142" s="220"/>
      <c r="C142" s="221"/>
      <c r="D142" s="211" t="s">
        <v>123</v>
      </c>
      <c r="E142" s="221"/>
      <c r="F142" s="223" t="s">
        <v>254</v>
      </c>
      <c r="G142" s="221"/>
      <c r="H142" s="224">
        <v>74.783000000000001</v>
      </c>
      <c r="I142" s="225"/>
      <c r="J142" s="221"/>
      <c r="K142" s="221"/>
      <c r="L142" s="226"/>
      <c r="M142" s="227"/>
      <c r="N142" s="228"/>
      <c r="O142" s="228"/>
      <c r="P142" s="228"/>
      <c r="Q142" s="228"/>
      <c r="R142" s="228"/>
      <c r="S142" s="228"/>
      <c r="T142" s="229"/>
      <c r="AT142" s="230" t="s">
        <v>123</v>
      </c>
      <c r="AU142" s="230" t="s">
        <v>121</v>
      </c>
      <c r="AV142" s="14" t="s">
        <v>121</v>
      </c>
      <c r="AW142" s="14" t="s">
        <v>4</v>
      </c>
      <c r="AX142" s="14" t="s">
        <v>83</v>
      </c>
      <c r="AY142" s="230" t="s">
        <v>114</v>
      </c>
    </row>
    <row r="143" spans="1:65" s="2" customFormat="1" ht="33" customHeight="1">
      <c r="A143" s="34"/>
      <c r="B143" s="35"/>
      <c r="C143" s="195" t="s">
        <v>167</v>
      </c>
      <c r="D143" s="195" t="s">
        <v>116</v>
      </c>
      <c r="E143" s="196" t="s">
        <v>255</v>
      </c>
      <c r="F143" s="197" t="s">
        <v>256</v>
      </c>
      <c r="G143" s="198" t="s">
        <v>119</v>
      </c>
      <c r="H143" s="199">
        <v>197.76</v>
      </c>
      <c r="I143" s="200"/>
      <c r="J143" s="201">
        <f>ROUND(I143*H143,2)</f>
        <v>0</v>
      </c>
      <c r="K143" s="202"/>
      <c r="L143" s="39"/>
      <c r="M143" s="203" t="s">
        <v>1</v>
      </c>
      <c r="N143" s="204" t="s">
        <v>41</v>
      </c>
      <c r="O143" s="75"/>
      <c r="P143" s="205">
        <f>O143*H143</f>
        <v>0</v>
      </c>
      <c r="Q143" s="205">
        <v>0</v>
      </c>
      <c r="R143" s="205">
        <f>Q143*H143</f>
        <v>0</v>
      </c>
      <c r="S143" s="205">
        <v>0</v>
      </c>
      <c r="T143" s="206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207" t="s">
        <v>120</v>
      </c>
      <c r="AT143" s="207" t="s">
        <v>116</v>
      </c>
      <c r="AU143" s="207" t="s">
        <v>121</v>
      </c>
      <c r="AY143" s="17" t="s">
        <v>114</v>
      </c>
      <c r="BE143" s="208">
        <f>IF(N143="základná",J143,0)</f>
        <v>0</v>
      </c>
      <c r="BF143" s="208">
        <f>IF(N143="znížená",J143,0)</f>
        <v>0</v>
      </c>
      <c r="BG143" s="208">
        <f>IF(N143="zákl. prenesená",J143,0)</f>
        <v>0</v>
      </c>
      <c r="BH143" s="208">
        <f>IF(N143="zníž. prenesená",J143,0)</f>
        <v>0</v>
      </c>
      <c r="BI143" s="208">
        <f>IF(N143="nulová",J143,0)</f>
        <v>0</v>
      </c>
      <c r="BJ143" s="17" t="s">
        <v>121</v>
      </c>
      <c r="BK143" s="208">
        <f>ROUND(I143*H143,2)</f>
        <v>0</v>
      </c>
      <c r="BL143" s="17" t="s">
        <v>120</v>
      </c>
      <c r="BM143" s="207" t="s">
        <v>257</v>
      </c>
    </row>
    <row r="144" spans="1:65" s="13" customFormat="1" ht="11.25">
      <c r="B144" s="209"/>
      <c r="C144" s="210"/>
      <c r="D144" s="211" t="s">
        <v>123</v>
      </c>
      <c r="E144" s="212" t="s">
        <v>1</v>
      </c>
      <c r="F144" s="213" t="s">
        <v>139</v>
      </c>
      <c r="G144" s="210"/>
      <c r="H144" s="212" t="s">
        <v>1</v>
      </c>
      <c r="I144" s="214"/>
      <c r="J144" s="210"/>
      <c r="K144" s="210"/>
      <c r="L144" s="215"/>
      <c r="M144" s="216"/>
      <c r="N144" s="217"/>
      <c r="O144" s="217"/>
      <c r="P144" s="217"/>
      <c r="Q144" s="217"/>
      <c r="R144" s="217"/>
      <c r="S144" s="217"/>
      <c r="T144" s="218"/>
      <c r="AT144" s="219" t="s">
        <v>123</v>
      </c>
      <c r="AU144" s="219" t="s">
        <v>121</v>
      </c>
      <c r="AV144" s="13" t="s">
        <v>83</v>
      </c>
      <c r="AW144" s="13" t="s">
        <v>31</v>
      </c>
      <c r="AX144" s="13" t="s">
        <v>75</v>
      </c>
      <c r="AY144" s="219" t="s">
        <v>114</v>
      </c>
    </row>
    <row r="145" spans="1:65" s="14" customFormat="1" ht="11.25">
      <c r="B145" s="220"/>
      <c r="C145" s="221"/>
      <c r="D145" s="211" t="s">
        <v>123</v>
      </c>
      <c r="E145" s="222" t="s">
        <v>1</v>
      </c>
      <c r="F145" s="223" t="s">
        <v>258</v>
      </c>
      <c r="G145" s="221"/>
      <c r="H145" s="224">
        <v>197.76</v>
      </c>
      <c r="I145" s="225"/>
      <c r="J145" s="221"/>
      <c r="K145" s="221"/>
      <c r="L145" s="226"/>
      <c r="M145" s="227"/>
      <c r="N145" s="228"/>
      <c r="O145" s="228"/>
      <c r="P145" s="228"/>
      <c r="Q145" s="228"/>
      <c r="R145" s="228"/>
      <c r="S145" s="228"/>
      <c r="T145" s="229"/>
      <c r="AT145" s="230" t="s">
        <v>123</v>
      </c>
      <c r="AU145" s="230" t="s">
        <v>121</v>
      </c>
      <c r="AV145" s="14" t="s">
        <v>121</v>
      </c>
      <c r="AW145" s="14" t="s">
        <v>31</v>
      </c>
      <c r="AX145" s="14" t="s">
        <v>75</v>
      </c>
      <c r="AY145" s="230" t="s">
        <v>114</v>
      </c>
    </row>
    <row r="146" spans="1:65" s="15" customFormat="1" ht="11.25">
      <c r="B146" s="231"/>
      <c r="C146" s="232"/>
      <c r="D146" s="211" t="s">
        <v>123</v>
      </c>
      <c r="E146" s="233" t="s">
        <v>1</v>
      </c>
      <c r="F146" s="234" t="s">
        <v>128</v>
      </c>
      <c r="G146" s="232"/>
      <c r="H146" s="235">
        <v>197.76</v>
      </c>
      <c r="I146" s="236"/>
      <c r="J146" s="232"/>
      <c r="K146" s="232"/>
      <c r="L146" s="237"/>
      <c r="M146" s="238"/>
      <c r="N146" s="239"/>
      <c r="O146" s="239"/>
      <c r="P146" s="239"/>
      <c r="Q146" s="239"/>
      <c r="R146" s="239"/>
      <c r="S146" s="239"/>
      <c r="T146" s="240"/>
      <c r="AT146" s="241" t="s">
        <v>123</v>
      </c>
      <c r="AU146" s="241" t="s">
        <v>121</v>
      </c>
      <c r="AV146" s="15" t="s">
        <v>120</v>
      </c>
      <c r="AW146" s="15" t="s">
        <v>31</v>
      </c>
      <c r="AX146" s="15" t="s">
        <v>83</v>
      </c>
      <c r="AY146" s="241" t="s">
        <v>114</v>
      </c>
    </row>
    <row r="147" spans="1:65" s="2" customFormat="1" ht="16.5" customHeight="1">
      <c r="A147" s="34"/>
      <c r="B147" s="35"/>
      <c r="C147" s="242" t="s">
        <v>173</v>
      </c>
      <c r="D147" s="242" t="s">
        <v>168</v>
      </c>
      <c r="E147" s="243" t="s">
        <v>169</v>
      </c>
      <c r="F147" s="244" t="s">
        <v>170</v>
      </c>
      <c r="G147" s="245" t="s">
        <v>157</v>
      </c>
      <c r="H147" s="246">
        <v>186.88300000000001</v>
      </c>
      <c r="I147" s="247"/>
      <c r="J147" s="248">
        <f>ROUND(I147*H147,2)</f>
        <v>0</v>
      </c>
      <c r="K147" s="249"/>
      <c r="L147" s="250"/>
      <c r="M147" s="251" t="s">
        <v>1</v>
      </c>
      <c r="N147" s="252" t="s">
        <v>41</v>
      </c>
      <c r="O147" s="75"/>
      <c r="P147" s="205">
        <f>O147*H147</f>
        <v>0</v>
      </c>
      <c r="Q147" s="205">
        <v>1</v>
      </c>
      <c r="R147" s="205">
        <f>Q147*H147</f>
        <v>186.88300000000001</v>
      </c>
      <c r="S147" s="205">
        <v>0</v>
      </c>
      <c r="T147" s="206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207" t="s">
        <v>154</v>
      </c>
      <c r="AT147" s="207" t="s">
        <v>168</v>
      </c>
      <c r="AU147" s="207" t="s">
        <v>121</v>
      </c>
      <c r="AY147" s="17" t="s">
        <v>114</v>
      </c>
      <c r="BE147" s="208">
        <f>IF(N147="základná",J147,0)</f>
        <v>0</v>
      </c>
      <c r="BF147" s="208">
        <f>IF(N147="znížená",J147,0)</f>
        <v>0</v>
      </c>
      <c r="BG147" s="208">
        <f>IF(N147="zákl. prenesená",J147,0)</f>
        <v>0</v>
      </c>
      <c r="BH147" s="208">
        <f>IF(N147="zníž. prenesená",J147,0)</f>
        <v>0</v>
      </c>
      <c r="BI147" s="208">
        <f>IF(N147="nulová",J147,0)</f>
        <v>0</v>
      </c>
      <c r="BJ147" s="17" t="s">
        <v>121</v>
      </c>
      <c r="BK147" s="208">
        <f>ROUND(I147*H147,2)</f>
        <v>0</v>
      </c>
      <c r="BL147" s="17" t="s">
        <v>120</v>
      </c>
      <c r="BM147" s="207" t="s">
        <v>259</v>
      </c>
    </row>
    <row r="148" spans="1:65" s="14" customFormat="1" ht="11.25">
      <c r="B148" s="220"/>
      <c r="C148" s="221"/>
      <c r="D148" s="211" t="s">
        <v>123</v>
      </c>
      <c r="E148" s="221"/>
      <c r="F148" s="223" t="s">
        <v>260</v>
      </c>
      <c r="G148" s="221"/>
      <c r="H148" s="224">
        <v>186.88300000000001</v>
      </c>
      <c r="I148" s="225"/>
      <c r="J148" s="221"/>
      <c r="K148" s="221"/>
      <c r="L148" s="226"/>
      <c r="M148" s="227"/>
      <c r="N148" s="228"/>
      <c r="O148" s="228"/>
      <c r="P148" s="228"/>
      <c r="Q148" s="228"/>
      <c r="R148" s="228"/>
      <c r="S148" s="228"/>
      <c r="T148" s="229"/>
      <c r="AT148" s="230" t="s">
        <v>123</v>
      </c>
      <c r="AU148" s="230" t="s">
        <v>121</v>
      </c>
      <c r="AV148" s="14" t="s">
        <v>121</v>
      </c>
      <c r="AW148" s="14" t="s">
        <v>4</v>
      </c>
      <c r="AX148" s="14" t="s">
        <v>83</v>
      </c>
      <c r="AY148" s="230" t="s">
        <v>114</v>
      </c>
    </row>
    <row r="149" spans="1:65" s="2" customFormat="1" ht="24.2" customHeight="1">
      <c r="A149" s="34"/>
      <c r="B149" s="35"/>
      <c r="C149" s="242" t="s">
        <v>177</v>
      </c>
      <c r="D149" s="242" t="s">
        <v>168</v>
      </c>
      <c r="E149" s="243" t="s">
        <v>174</v>
      </c>
      <c r="F149" s="244" t="s">
        <v>175</v>
      </c>
      <c r="G149" s="245" t="s">
        <v>157</v>
      </c>
      <c r="H149" s="246">
        <v>186.88300000000001</v>
      </c>
      <c r="I149" s="247"/>
      <c r="J149" s="248">
        <f>ROUND(I149*H149,2)</f>
        <v>0</v>
      </c>
      <c r="K149" s="249"/>
      <c r="L149" s="250"/>
      <c r="M149" s="251" t="s">
        <v>1</v>
      </c>
      <c r="N149" s="252" t="s">
        <v>41</v>
      </c>
      <c r="O149" s="75"/>
      <c r="P149" s="205">
        <f>O149*H149</f>
        <v>0</v>
      </c>
      <c r="Q149" s="205">
        <v>1</v>
      </c>
      <c r="R149" s="205">
        <f>Q149*H149</f>
        <v>186.88300000000001</v>
      </c>
      <c r="S149" s="205">
        <v>0</v>
      </c>
      <c r="T149" s="206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207" t="s">
        <v>154</v>
      </c>
      <c r="AT149" s="207" t="s">
        <v>168</v>
      </c>
      <c r="AU149" s="207" t="s">
        <v>121</v>
      </c>
      <c r="AY149" s="17" t="s">
        <v>114</v>
      </c>
      <c r="BE149" s="208">
        <f>IF(N149="základná",J149,0)</f>
        <v>0</v>
      </c>
      <c r="BF149" s="208">
        <f>IF(N149="znížená",J149,0)</f>
        <v>0</v>
      </c>
      <c r="BG149" s="208">
        <f>IF(N149="zákl. prenesená",J149,0)</f>
        <v>0</v>
      </c>
      <c r="BH149" s="208">
        <f>IF(N149="zníž. prenesená",J149,0)</f>
        <v>0</v>
      </c>
      <c r="BI149" s="208">
        <f>IF(N149="nulová",J149,0)</f>
        <v>0</v>
      </c>
      <c r="BJ149" s="17" t="s">
        <v>121</v>
      </c>
      <c r="BK149" s="208">
        <f>ROUND(I149*H149,2)</f>
        <v>0</v>
      </c>
      <c r="BL149" s="17" t="s">
        <v>120</v>
      </c>
      <c r="BM149" s="207" t="s">
        <v>261</v>
      </c>
    </row>
    <row r="150" spans="1:65" s="14" customFormat="1" ht="11.25">
      <c r="B150" s="220"/>
      <c r="C150" s="221"/>
      <c r="D150" s="211" t="s">
        <v>123</v>
      </c>
      <c r="E150" s="221"/>
      <c r="F150" s="223" t="s">
        <v>260</v>
      </c>
      <c r="G150" s="221"/>
      <c r="H150" s="224">
        <v>186.88300000000001</v>
      </c>
      <c r="I150" s="225"/>
      <c r="J150" s="221"/>
      <c r="K150" s="221"/>
      <c r="L150" s="226"/>
      <c r="M150" s="227"/>
      <c r="N150" s="228"/>
      <c r="O150" s="228"/>
      <c r="P150" s="228"/>
      <c r="Q150" s="228"/>
      <c r="R150" s="228"/>
      <c r="S150" s="228"/>
      <c r="T150" s="229"/>
      <c r="AT150" s="230" t="s">
        <v>123</v>
      </c>
      <c r="AU150" s="230" t="s">
        <v>121</v>
      </c>
      <c r="AV150" s="14" t="s">
        <v>121</v>
      </c>
      <c r="AW150" s="14" t="s">
        <v>4</v>
      </c>
      <c r="AX150" s="14" t="s">
        <v>83</v>
      </c>
      <c r="AY150" s="230" t="s">
        <v>114</v>
      </c>
    </row>
    <row r="151" spans="1:65" s="12" customFormat="1" ht="22.9" customHeight="1">
      <c r="B151" s="179"/>
      <c r="C151" s="180"/>
      <c r="D151" s="181" t="s">
        <v>74</v>
      </c>
      <c r="E151" s="193" t="s">
        <v>121</v>
      </c>
      <c r="F151" s="193" t="s">
        <v>262</v>
      </c>
      <c r="G151" s="180"/>
      <c r="H151" s="180"/>
      <c r="I151" s="183"/>
      <c r="J151" s="194">
        <f>BK151</f>
        <v>0</v>
      </c>
      <c r="K151" s="180"/>
      <c r="L151" s="185"/>
      <c r="M151" s="186"/>
      <c r="N151" s="187"/>
      <c r="O151" s="187"/>
      <c r="P151" s="188">
        <f>SUM(P152:P167)</f>
        <v>0</v>
      </c>
      <c r="Q151" s="187"/>
      <c r="R151" s="188">
        <f>SUM(R152:R167)</f>
        <v>38.545055999999995</v>
      </c>
      <c r="S151" s="187"/>
      <c r="T151" s="189">
        <f>SUM(T152:T167)</f>
        <v>0</v>
      </c>
      <c r="AR151" s="190" t="s">
        <v>83</v>
      </c>
      <c r="AT151" s="191" t="s">
        <v>74</v>
      </c>
      <c r="AU151" s="191" t="s">
        <v>83</v>
      </c>
      <c r="AY151" s="190" t="s">
        <v>114</v>
      </c>
      <c r="BK151" s="192">
        <f>SUM(BK152:BK167)</f>
        <v>0</v>
      </c>
    </row>
    <row r="152" spans="1:65" s="2" customFormat="1" ht="33" customHeight="1">
      <c r="A152" s="34"/>
      <c r="B152" s="35"/>
      <c r="C152" s="195" t="s">
        <v>183</v>
      </c>
      <c r="D152" s="195" t="s">
        <v>116</v>
      </c>
      <c r="E152" s="196" t="s">
        <v>263</v>
      </c>
      <c r="F152" s="197" t="s">
        <v>264</v>
      </c>
      <c r="G152" s="198" t="s">
        <v>186</v>
      </c>
      <c r="H152" s="199">
        <v>57.747</v>
      </c>
      <c r="I152" s="200"/>
      <c r="J152" s="201">
        <f>ROUND(I152*H152,2)</f>
        <v>0</v>
      </c>
      <c r="K152" s="202"/>
      <c r="L152" s="39"/>
      <c r="M152" s="203" t="s">
        <v>1</v>
      </c>
      <c r="N152" s="204" t="s">
        <v>41</v>
      </c>
      <c r="O152" s="75"/>
      <c r="P152" s="205">
        <f>O152*H152</f>
        <v>0</v>
      </c>
      <c r="Q152" s="205">
        <v>0</v>
      </c>
      <c r="R152" s="205">
        <f>Q152*H152</f>
        <v>0</v>
      </c>
      <c r="S152" s="205">
        <v>0</v>
      </c>
      <c r="T152" s="206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207" t="s">
        <v>120</v>
      </c>
      <c r="AT152" s="207" t="s">
        <v>116</v>
      </c>
      <c r="AU152" s="207" t="s">
        <v>121</v>
      </c>
      <c r="AY152" s="17" t="s">
        <v>114</v>
      </c>
      <c r="BE152" s="208">
        <f>IF(N152="základná",J152,0)</f>
        <v>0</v>
      </c>
      <c r="BF152" s="208">
        <f>IF(N152="znížená",J152,0)</f>
        <v>0</v>
      </c>
      <c r="BG152" s="208">
        <f>IF(N152="zákl. prenesená",J152,0)</f>
        <v>0</v>
      </c>
      <c r="BH152" s="208">
        <f>IF(N152="zníž. prenesená",J152,0)</f>
        <v>0</v>
      </c>
      <c r="BI152" s="208">
        <f>IF(N152="nulová",J152,0)</f>
        <v>0</v>
      </c>
      <c r="BJ152" s="17" t="s">
        <v>121</v>
      </c>
      <c r="BK152" s="208">
        <f>ROUND(I152*H152,2)</f>
        <v>0</v>
      </c>
      <c r="BL152" s="17" t="s">
        <v>120</v>
      </c>
      <c r="BM152" s="207" t="s">
        <v>265</v>
      </c>
    </row>
    <row r="153" spans="1:65" s="13" customFormat="1" ht="11.25">
      <c r="B153" s="209"/>
      <c r="C153" s="210"/>
      <c r="D153" s="211" t="s">
        <v>123</v>
      </c>
      <c r="E153" s="212" t="s">
        <v>1</v>
      </c>
      <c r="F153" s="213" t="s">
        <v>139</v>
      </c>
      <c r="G153" s="210"/>
      <c r="H153" s="212" t="s">
        <v>1</v>
      </c>
      <c r="I153" s="214"/>
      <c r="J153" s="210"/>
      <c r="K153" s="210"/>
      <c r="L153" s="215"/>
      <c r="M153" s="216"/>
      <c r="N153" s="217"/>
      <c r="O153" s="217"/>
      <c r="P153" s="217"/>
      <c r="Q153" s="217"/>
      <c r="R153" s="217"/>
      <c r="S153" s="217"/>
      <c r="T153" s="218"/>
      <c r="AT153" s="219" t="s">
        <v>123</v>
      </c>
      <c r="AU153" s="219" t="s">
        <v>121</v>
      </c>
      <c r="AV153" s="13" t="s">
        <v>83</v>
      </c>
      <c r="AW153" s="13" t="s">
        <v>31</v>
      </c>
      <c r="AX153" s="13" t="s">
        <v>75</v>
      </c>
      <c r="AY153" s="219" t="s">
        <v>114</v>
      </c>
    </row>
    <row r="154" spans="1:65" s="14" customFormat="1" ht="11.25">
      <c r="B154" s="220"/>
      <c r="C154" s="221"/>
      <c r="D154" s="211" t="s">
        <v>123</v>
      </c>
      <c r="E154" s="222" t="s">
        <v>1</v>
      </c>
      <c r="F154" s="223" t="s">
        <v>266</v>
      </c>
      <c r="G154" s="221"/>
      <c r="H154" s="224">
        <v>57.747</v>
      </c>
      <c r="I154" s="225"/>
      <c r="J154" s="221"/>
      <c r="K154" s="221"/>
      <c r="L154" s="226"/>
      <c r="M154" s="227"/>
      <c r="N154" s="228"/>
      <c r="O154" s="228"/>
      <c r="P154" s="228"/>
      <c r="Q154" s="228"/>
      <c r="R154" s="228"/>
      <c r="S154" s="228"/>
      <c r="T154" s="229"/>
      <c r="AT154" s="230" t="s">
        <v>123</v>
      </c>
      <c r="AU154" s="230" t="s">
        <v>121</v>
      </c>
      <c r="AV154" s="14" t="s">
        <v>121</v>
      </c>
      <c r="AW154" s="14" t="s">
        <v>31</v>
      </c>
      <c r="AX154" s="14" t="s">
        <v>75</v>
      </c>
      <c r="AY154" s="230" t="s">
        <v>114</v>
      </c>
    </row>
    <row r="155" spans="1:65" s="15" customFormat="1" ht="11.25">
      <c r="B155" s="231"/>
      <c r="C155" s="232"/>
      <c r="D155" s="211" t="s">
        <v>123</v>
      </c>
      <c r="E155" s="233" t="s">
        <v>1</v>
      </c>
      <c r="F155" s="234" t="s">
        <v>128</v>
      </c>
      <c r="G155" s="232"/>
      <c r="H155" s="235">
        <v>57.747</v>
      </c>
      <c r="I155" s="236"/>
      <c r="J155" s="232"/>
      <c r="K155" s="232"/>
      <c r="L155" s="237"/>
      <c r="M155" s="238"/>
      <c r="N155" s="239"/>
      <c r="O155" s="239"/>
      <c r="P155" s="239"/>
      <c r="Q155" s="239"/>
      <c r="R155" s="239"/>
      <c r="S155" s="239"/>
      <c r="T155" s="240"/>
      <c r="AT155" s="241" t="s">
        <v>123</v>
      </c>
      <c r="AU155" s="241" t="s">
        <v>121</v>
      </c>
      <c r="AV155" s="15" t="s">
        <v>120</v>
      </c>
      <c r="AW155" s="15" t="s">
        <v>31</v>
      </c>
      <c r="AX155" s="15" t="s">
        <v>83</v>
      </c>
      <c r="AY155" s="241" t="s">
        <v>114</v>
      </c>
    </row>
    <row r="156" spans="1:65" s="2" customFormat="1" ht="24.2" customHeight="1">
      <c r="A156" s="34"/>
      <c r="B156" s="35"/>
      <c r="C156" s="195" t="s">
        <v>193</v>
      </c>
      <c r="D156" s="195" t="s">
        <v>116</v>
      </c>
      <c r="E156" s="196" t="s">
        <v>267</v>
      </c>
      <c r="F156" s="197" t="s">
        <v>268</v>
      </c>
      <c r="G156" s="198" t="s">
        <v>119</v>
      </c>
      <c r="H156" s="199">
        <v>9.4149999999999991</v>
      </c>
      <c r="I156" s="200"/>
      <c r="J156" s="201">
        <f>ROUND(I156*H156,2)</f>
        <v>0</v>
      </c>
      <c r="K156" s="202"/>
      <c r="L156" s="39"/>
      <c r="M156" s="203" t="s">
        <v>1</v>
      </c>
      <c r="N156" s="204" t="s">
        <v>41</v>
      </c>
      <c r="O156" s="75"/>
      <c r="P156" s="205">
        <f>O156*H156</f>
        <v>0</v>
      </c>
      <c r="Q156" s="205">
        <v>2.0699999999999998</v>
      </c>
      <c r="R156" s="205">
        <f>Q156*H156</f>
        <v>19.489049999999995</v>
      </c>
      <c r="S156" s="205">
        <v>0</v>
      </c>
      <c r="T156" s="206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207" t="s">
        <v>120</v>
      </c>
      <c r="AT156" s="207" t="s">
        <v>116</v>
      </c>
      <c r="AU156" s="207" t="s">
        <v>121</v>
      </c>
      <c r="AY156" s="17" t="s">
        <v>114</v>
      </c>
      <c r="BE156" s="208">
        <f>IF(N156="základná",J156,0)</f>
        <v>0</v>
      </c>
      <c r="BF156" s="208">
        <f>IF(N156="znížená",J156,0)</f>
        <v>0</v>
      </c>
      <c r="BG156" s="208">
        <f>IF(N156="zákl. prenesená",J156,0)</f>
        <v>0</v>
      </c>
      <c r="BH156" s="208">
        <f>IF(N156="zníž. prenesená",J156,0)</f>
        <v>0</v>
      </c>
      <c r="BI156" s="208">
        <f>IF(N156="nulová",J156,0)</f>
        <v>0</v>
      </c>
      <c r="BJ156" s="17" t="s">
        <v>121</v>
      </c>
      <c r="BK156" s="208">
        <f>ROUND(I156*H156,2)</f>
        <v>0</v>
      </c>
      <c r="BL156" s="17" t="s">
        <v>120</v>
      </c>
      <c r="BM156" s="207" t="s">
        <v>269</v>
      </c>
    </row>
    <row r="157" spans="1:65" s="13" customFormat="1" ht="11.25">
      <c r="B157" s="209"/>
      <c r="C157" s="210"/>
      <c r="D157" s="211" t="s">
        <v>123</v>
      </c>
      <c r="E157" s="212" t="s">
        <v>1</v>
      </c>
      <c r="F157" s="213" t="s">
        <v>139</v>
      </c>
      <c r="G157" s="210"/>
      <c r="H157" s="212" t="s">
        <v>1</v>
      </c>
      <c r="I157" s="214"/>
      <c r="J157" s="210"/>
      <c r="K157" s="210"/>
      <c r="L157" s="215"/>
      <c r="M157" s="216"/>
      <c r="N157" s="217"/>
      <c r="O157" s="217"/>
      <c r="P157" s="217"/>
      <c r="Q157" s="217"/>
      <c r="R157" s="217"/>
      <c r="S157" s="217"/>
      <c r="T157" s="218"/>
      <c r="AT157" s="219" t="s">
        <v>123</v>
      </c>
      <c r="AU157" s="219" t="s">
        <v>121</v>
      </c>
      <c r="AV157" s="13" t="s">
        <v>83</v>
      </c>
      <c r="AW157" s="13" t="s">
        <v>31</v>
      </c>
      <c r="AX157" s="13" t="s">
        <v>75</v>
      </c>
      <c r="AY157" s="219" t="s">
        <v>114</v>
      </c>
    </row>
    <row r="158" spans="1:65" s="14" customFormat="1" ht="11.25">
      <c r="B158" s="220"/>
      <c r="C158" s="221"/>
      <c r="D158" s="211" t="s">
        <v>123</v>
      </c>
      <c r="E158" s="222" t="s">
        <v>1</v>
      </c>
      <c r="F158" s="223" t="s">
        <v>270</v>
      </c>
      <c r="G158" s="221"/>
      <c r="H158" s="224">
        <v>9.4149999999999991</v>
      </c>
      <c r="I158" s="225"/>
      <c r="J158" s="221"/>
      <c r="K158" s="221"/>
      <c r="L158" s="226"/>
      <c r="M158" s="227"/>
      <c r="N158" s="228"/>
      <c r="O158" s="228"/>
      <c r="P158" s="228"/>
      <c r="Q158" s="228"/>
      <c r="R158" s="228"/>
      <c r="S158" s="228"/>
      <c r="T158" s="229"/>
      <c r="AT158" s="230" t="s">
        <v>123</v>
      </c>
      <c r="AU158" s="230" t="s">
        <v>121</v>
      </c>
      <c r="AV158" s="14" t="s">
        <v>121</v>
      </c>
      <c r="AW158" s="14" t="s">
        <v>31</v>
      </c>
      <c r="AX158" s="14" t="s">
        <v>75</v>
      </c>
      <c r="AY158" s="230" t="s">
        <v>114</v>
      </c>
    </row>
    <row r="159" spans="1:65" s="15" customFormat="1" ht="11.25">
      <c r="B159" s="231"/>
      <c r="C159" s="232"/>
      <c r="D159" s="211" t="s">
        <v>123</v>
      </c>
      <c r="E159" s="233" t="s">
        <v>1</v>
      </c>
      <c r="F159" s="234" t="s">
        <v>128</v>
      </c>
      <c r="G159" s="232"/>
      <c r="H159" s="235">
        <v>9.4149999999999991</v>
      </c>
      <c r="I159" s="236"/>
      <c r="J159" s="232"/>
      <c r="K159" s="232"/>
      <c r="L159" s="237"/>
      <c r="M159" s="238"/>
      <c r="N159" s="239"/>
      <c r="O159" s="239"/>
      <c r="P159" s="239"/>
      <c r="Q159" s="239"/>
      <c r="R159" s="239"/>
      <c r="S159" s="239"/>
      <c r="T159" s="240"/>
      <c r="AT159" s="241" t="s">
        <v>123</v>
      </c>
      <c r="AU159" s="241" t="s">
        <v>121</v>
      </c>
      <c r="AV159" s="15" t="s">
        <v>120</v>
      </c>
      <c r="AW159" s="15" t="s">
        <v>31</v>
      </c>
      <c r="AX159" s="15" t="s">
        <v>83</v>
      </c>
      <c r="AY159" s="241" t="s">
        <v>114</v>
      </c>
    </row>
    <row r="160" spans="1:65" s="2" customFormat="1" ht="24.2" customHeight="1">
      <c r="A160" s="34"/>
      <c r="B160" s="35"/>
      <c r="C160" s="195" t="s">
        <v>199</v>
      </c>
      <c r="D160" s="195" t="s">
        <v>116</v>
      </c>
      <c r="E160" s="196" t="s">
        <v>271</v>
      </c>
      <c r="F160" s="197" t="s">
        <v>272</v>
      </c>
      <c r="G160" s="198" t="s">
        <v>119</v>
      </c>
      <c r="H160" s="199">
        <v>3.1379999999999999</v>
      </c>
      <c r="I160" s="200"/>
      <c r="J160" s="201">
        <f>ROUND(I160*H160,2)</f>
        <v>0</v>
      </c>
      <c r="K160" s="202"/>
      <c r="L160" s="39"/>
      <c r="M160" s="203" t="s">
        <v>1</v>
      </c>
      <c r="N160" s="204" t="s">
        <v>41</v>
      </c>
      <c r="O160" s="75"/>
      <c r="P160" s="205">
        <f>O160*H160</f>
        <v>0</v>
      </c>
      <c r="Q160" s="205">
        <v>1.9319999999999999</v>
      </c>
      <c r="R160" s="205">
        <f>Q160*H160</f>
        <v>6.0626159999999993</v>
      </c>
      <c r="S160" s="205">
        <v>0</v>
      </c>
      <c r="T160" s="206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207" t="s">
        <v>120</v>
      </c>
      <c r="AT160" s="207" t="s">
        <v>116</v>
      </c>
      <c r="AU160" s="207" t="s">
        <v>121</v>
      </c>
      <c r="AY160" s="17" t="s">
        <v>114</v>
      </c>
      <c r="BE160" s="208">
        <f>IF(N160="základná",J160,0)</f>
        <v>0</v>
      </c>
      <c r="BF160" s="208">
        <f>IF(N160="znížená",J160,0)</f>
        <v>0</v>
      </c>
      <c r="BG160" s="208">
        <f>IF(N160="zákl. prenesená",J160,0)</f>
        <v>0</v>
      </c>
      <c r="BH160" s="208">
        <f>IF(N160="zníž. prenesená",J160,0)</f>
        <v>0</v>
      </c>
      <c r="BI160" s="208">
        <f>IF(N160="nulová",J160,0)</f>
        <v>0</v>
      </c>
      <c r="BJ160" s="17" t="s">
        <v>121</v>
      </c>
      <c r="BK160" s="208">
        <f>ROUND(I160*H160,2)</f>
        <v>0</v>
      </c>
      <c r="BL160" s="17" t="s">
        <v>120</v>
      </c>
      <c r="BM160" s="207" t="s">
        <v>273</v>
      </c>
    </row>
    <row r="161" spans="1:65" s="13" customFormat="1" ht="11.25">
      <c r="B161" s="209"/>
      <c r="C161" s="210"/>
      <c r="D161" s="211" t="s">
        <v>123</v>
      </c>
      <c r="E161" s="212" t="s">
        <v>1</v>
      </c>
      <c r="F161" s="213" t="s">
        <v>139</v>
      </c>
      <c r="G161" s="210"/>
      <c r="H161" s="212" t="s">
        <v>1</v>
      </c>
      <c r="I161" s="214"/>
      <c r="J161" s="210"/>
      <c r="K161" s="210"/>
      <c r="L161" s="215"/>
      <c r="M161" s="216"/>
      <c r="N161" s="217"/>
      <c r="O161" s="217"/>
      <c r="P161" s="217"/>
      <c r="Q161" s="217"/>
      <c r="R161" s="217"/>
      <c r="S161" s="217"/>
      <c r="T161" s="218"/>
      <c r="AT161" s="219" t="s">
        <v>123</v>
      </c>
      <c r="AU161" s="219" t="s">
        <v>121</v>
      </c>
      <c r="AV161" s="13" t="s">
        <v>83</v>
      </c>
      <c r="AW161" s="13" t="s">
        <v>31</v>
      </c>
      <c r="AX161" s="13" t="s">
        <v>75</v>
      </c>
      <c r="AY161" s="219" t="s">
        <v>114</v>
      </c>
    </row>
    <row r="162" spans="1:65" s="14" customFormat="1" ht="11.25">
      <c r="B162" s="220"/>
      <c r="C162" s="221"/>
      <c r="D162" s="211" t="s">
        <v>123</v>
      </c>
      <c r="E162" s="222" t="s">
        <v>1</v>
      </c>
      <c r="F162" s="223" t="s">
        <v>274</v>
      </c>
      <c r="G162" s="221"/>
      <c r="H162" s="224">
        <v>3.1379999999999999</v>
      </c>
      <c r="I162" s="225"/>
      <c r="J162" s="221"/>
      <c r="K162" s="221"/>
      <c r="L162" s="226"/>
      <c r="M162" s="227"/>
      <c r="N162" s="228"/>
      <c r="O162" s="228"/>
      <c r="P162" s="228"/>
      <c r="Q162" s="228"/>
      <c r="R162" s="228"/>
      <c r="S162" s="228"/>
      <c r="T162" s="229"/>
      <c r="AT162" s="230" t="s">
        <v>123</v>
      </c>
      <c r="AU162" s="230" t="s">
        <v>121</v>
      </c>
      <c r="AV162" s="14" t="s">
        <v>121</v>
      </c>
      <c r="AW162" s="14" t="s">
        <v>31</v>
      </c>
      <c r="AX162" s="14" t="s">
        <v>75</v>
      </c>
      <c r="AY162" s="230" t="s">
        <v>114</v>
      </c>
    </row>
    <row r="163" spans="1:65" s="15" customFormat="1" ht="11.25">
      <c r="B163" s="231"/>
      <c r="C163" s="232"/>
      <c r="D163" s="211" t="s">
        <v>123</v>
      </c>
      <c r="E163" s="233" t="s">
        <v>1</v>
      </c>
      <c r="F163" s="234" t="s">
        <v>128</v>
      </c>
      <c r="G163" s="232"/>
      <c r="H163" s="235">
        <v>3.1379999999999999</v>
      </c>
      <c r="I163" s="236"/>
      <c r="J163" s="232"/>
      <c r="K163" s="232"/>
      <c r="L163" s="237"/>
      <c r="M163" s="238"/>
      <c r="N163" s="239"/>
      <c r="O163" s="239"/>
      <c r="P163" s="239"/>
      <c r="Q163" s="239"/>
      <c r="R163" s="239"/>
      <c r="S163" s="239"/>
      <c r="T163" s="240"/>
      <c r="AT163" s="241" t="s">
        <v>123</v>
      </c>
      <c r="AU163" s="241" t="s">
        <v>121</v>
      </c>
      <c r="AV163" s="15" t="s">
        <v>120</v>
      </c>
      <c r="AW163" s="15" t="s">
        <v>31</v>
      </c>
      <c r="AX163" s="15" t="s">
        <v>83</v>
      </c>
      <c r="AY163" s="241" t="s">
        <v>114</v>
      </c>
    </row>
    <row r="164" spans="1:65" s="2" customFormat="1" ht="24.2" customHeight="1">
      <c r="A164" s="34"/>
      <c r="B164" s="35"/>
      <c r="C164" s="195" t="s">
        <v>203</v>
      </c>
      <c r="D164" s="195" t="s">
        <v>116</v>
      </c>
      <c r="E164" s="196" t="s">
        <v>275</v>
      </c>
      <c r="F164" s="197" t="s">
        <v>276</v>
      </c>
      <c r="G164" s="198" t="s">
        <v>119</v>
      </c>
      <c r="H164" s="199">
        <v>6.2770000000000001</v>
      </c>
      <c r="I164" s="200"/>
      <c r="J164" s="201">
        <f>ROUND(I164*H164,2)</f>
        <v>0</v>
      </c>
      <c r="K164" s="202"/>
      <c r="L164" s="39"/>
      <c r="M164" s="203" t="s">
        <v>1</v>
      </c>
      <c r="N164" s="204" t="s">
        <v>41</v>
      </c>
      <c r="O164" s="75"/>
      <c r="P164" s="205">
        <f>O164*H164</f>
        <v>0</v>
      </c>
      <c r="Q164" s="205">
        <v>2.0699999999999998</v>
      </c>
      <c r="R164" s="205">
        <f>Q164*H164</f>
        <v>12.99339</v>
      </c>
      <c r="S164" s="205">
        <v>0</v>
      </c>
      <c r="T164" s="206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207" t="s">
        <v>120</v>
      </c>
      <c r="AT164" s="207" t="s">
        <v>116</v>
      </c>
      <c r="AU164" s="207" t="s">
        <v>121</v>
      </c>
      <c r="AY164" s="17" t="s">
        <v>114</v>
      </c>
      <c r="BE164" s="208">
        <f>IF(N164="základná",J164,0)</f>
        <v>0</v>
      </c>
      <c r="BF164" s="208">
        <f>IF(N164="znížená",J164,0)</f>
        <v>0</v>
      </c>
      <c r="BG164" s="208">
        <f>IF(N164="zákl. prenesená",J164,0)</f>
        <v>0</v>
      </c>
      <c r="BH164" s="208">
        <f>IF(N164="zníž. prenesená",J164,0)</f>
        <v>0</v>
      </c>
      <c r="BI164" s="208">
        <f>IF(N164="nulová",J164,0)</f>
        <v>0</v>
      </c>
      <c r="BJ164" s="17" t="s">
        <v>121</v>
      </c>
      <c r="BK164" s="208">
        <f>ROUND(I164*H164,2)</f>
        <v>0</v>
      </c>
      <c r="BL164" s="17" t="s">
        <v>120</v>
      </c>
      <c r="BM164" s="207" t="s">
        <v>277</v>
      </c>
    </row>
    <row r="165" spans="1:65" s="13" customFormat="1" ht="11.25">
      <c r="B165" s="209"/>
      <c r="C165" s="210"/>
      <c r="D165" s="211" t="s">
        <v>123</v>
      </c>
      <c r="E165" s="212" t="s">
        <v>1</v>
      </c>
      <c r="F165" s="213" t="s">
        <v>139</v>
      </c>
      <c r="G165" s="210"/>
      <c r="H165" s="212" t="s">
        <v>1</v>
      </c>
      <c r="I165" s="214"/>
      <c r="J165" s="210"/>
      <c r="K165" s="210"/>
      <c r="L165" s="215"/>
      <c r="M165" s="216"/>
      <c r="N165" s="217"/>
      <c r="O165" s="217"/>
      <c r="P165" s="217"/>
      <c r="Q165" s="217"/>
      <c r="R165" s="217"/>
      <c r="S165" s="217"/>
      <c r="T165" s="218"/>
      <c r="AT165" s="219" t="s">
        <v>123</v>
      </c>
      <c r="AU165" s="219" t="s">
        <v>121</v>
      </c>
      <c r="AV165" s="13" t="s">
        <v>83</v>
      </c>
      <c r="AW165" s="13" t="s">
        <v>31</v>
      </c>
      <c r="AX165" s="13" t="s">
        <v>75</v>
      </c>
      <c r="AY165" s="219" t="s">
        <v>114</v>
      </c>
    </row>
    <row r="166" spans="1:65" s="14" customFormat="1" ht="11.25">
      <c r="B166" s="220"/>
      <c r="C166" s="221"/>
      <c r="D166" s="211" t="s">
        <v>123</v>
      </c>
      <c r="E166" s="222" t="s">
        <v>1</v>
      </c>
      <c r="F166" s="223" t="s">
        <v>278</v>
      </c>
      <c r="G166" s="221"/>
      <c r="H166" s="224">
        <v>6.2770000000000001</v>
      </c>
      <c r="I166" s="225"/>
      <c r="J166" s="221"/>
      <c r="K166" s="221"/>
      <c r="L166" s="226"/>
      <c r="M166" s="227"/>
      <c r="N166" s="228"/>
      <c r="O166" s="228"/>
      <c r="P166" s="228"/>
      <c r="Q166" s="228"/>
      <c r="R166" s="228"/>
      <c r="S166" s="228"/>
      <c r="T166" s="229"/>
      <c r="AT166" s="230" t="s">
        <v>123</v>
      </c>
      <c r="AU166" s="230" t="s">
        <v>121</v>
      </c>
      <c r="AV166" s="14" t="s">
        <v>121</v>
      </c>
      <c r="AW166" s="14" t="s">
        <v>31</v>
      </c>
      <c r="AX166" s="14" t="s">
        <v>75</v>
      </c>
      <c r="AY166" s="230" t="s">
        <v>114</v>
      </c>
    </row>
    <row r="167" spans="1:65" s="15" customFormat="1" ht="11.25">
      <c r="B167" s="231"/>
      <c r="C167" s="232"/>
      <c r="D167" s="211" t="s">
        <v>123</v>
      </c>
      <c r="E167" s="233" t="s">
        <v>1</v>
      </c>
      <c r="F167" s="234" t="s">
        <v>128</v>
      </c>
      <c r="G167" s="232"/>
      <c r="H167" s="235">
        <v>6.2770000000000001</v>
      </c>
      <c r="I167" s="236"/>
      <c r="J167" s="232"/>
      <c r="K167" s="232"/>
      <c r="L167" s="237"/>
      <c r="M167" s="238"/>
      <c r="N167" s="239"/>
      <c r="O167" s="239"/>
      <c r="P167" s="239"/>
      <c r="Q167" s="239"/>
      <c r="R167" s="239"/>
      <c r="S167" s="239"/>
      <c r="T167" s="240"/>
      <c r="AT167" s="241" t="s">
        <v>123</v>
      </c>
      <c r="AU167" s="241" t="s">
        <v>121</v>
      </c>
      <c r="AV167" s="15" t="s">
        <v>120</v>
      </c>
      <c r="AW167" s="15" t="s">
        <v>31</v>
      </c>
      <c r="AX167" s="15" t="s">
        <v>83</v>
      </c>
      <c r="AY167" s="241" t="s">
        <v>114</v>
      </c>
    </row>
    <row r="168" spans="1:65" s="12" customFormat="1" ht="22.9" customHeight="1">
      <c r="B168" s="179"/>
      <c r="C168" s="180"/>
      <c r="D168" s="181" t="s">
        <v>74</v>
      </c>
      <c r="E168" s="193" t="s">
        <v>132</v>
      </c>
      <c r="F168" s="193" t="s">
        <v>279</v>
      </c>
      <c r="G168" s="180"/>
      <c r="H168" s="180"/>
      <c r="I168" s="183"/>
      <c r="J168" s="194">
        <f>BK168</f>
        <v>0</v>
      </c>
      <c r="K168" s="180"/>
      <c r="L168" s="185"/>
      <c r="M168" s="186"/>
      <c r="N168" s="187"/>
      <c r="O168" s="187"/>
      <c r="P168" s="188">
        <f>SUM(P169:P196)</f>
        <v>0</v>
      </c>
      <c r="Q168" s="187"/>
      <c r="R168" s="188">
        <f>SUM(R169:R196)</f>
        <v>6.5438722700000005</v>
      </c>
      <c r="S168" s="187"/>
      <c r="T168" s="189">
        <f>SUM(T169:T196)</f>
        <v>0</v>
      </c>
      <c r="AR168" s="190" t="s">
        <v>83</v>
      </c>
      <c r="AT168" s="191" t="s">
        <v>74</v>
      </c>
      <c r="AU168" s="191" t="s">
        <v>83</v>
      </c>
      <c r="AY168" s="190" t="s">
        <v>114</v>
      </c>
      <c r="BK168" s="192">
        <f>SUM(BK169:BK196)</f>
        <v>0</v>
      </c>
    </row>
    <row r="169" spans="1:65" s="2" customFormat="1" ht="24.2" customHeight="1">
      <c r="A169" s="34"/>
      <c r="B169" s="35"/>
      <c r="C169" s="195" t="s">
        <v>207</v>
      </c>
      <c r="D169" s="195" t="s">
        <v>116</v>
      </c>
      <c r="E169" s="196" t="s">
        <v>280</v>
      </c>
      <c r="F169" s="197" t="s">
        <v>281</v>
      </c>
      <c r="G169" s="198" t="s">
        <v>119</v>
      </c>
      <c r="H169" s="199">
        <v>2.62</v>
      </c>
      <c r="I169" s="200"/>
      <c r="J169" s="201">
        <f>ROUND(I169*H169,2)</f>
        <v>0</v>
      </c>
      <c r="K169" s="202"/>
      <c r="L169" s="39"/>
      <c r="M169" s="203" t="s">
        <v>1</v>
      </c>
      <c r="N169" s="204" t="s">
        <v>41</v>
      </c>
      <c r="O169" s="75"/>
      <c r="P169" s="205">
        <f>O169*H169</f>
        <v>0</v>
      </c>
      <c r="Q169" s="205">
        <v>2.4160200000000001</v>
      </c>
      <c r="R169" s="205">
        <f>Q169*H169</f>
        <v>6.3299724000000008</v>
      </c>
      <c r="S169" s="205">
        <v>0</v>
      </c>
      <c r="T169" s="206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207" t="s">
        <v>120</v>
      </c>
      <c r="AT169" s="207" t="s">
        <v>116</v>
      </c>
      <c r="AU169" s="207" t="s">
        <v>121</v>
      </c>
      <c r="AY169" s="17" t="s">
        <v>114</v>
      </c>
      <c r="BE169" s="208">
        <f>IF(N169="základná",J169,0)</f>
        <v>0</v>
      </c>
      <c r="BF169" s="208">
        <f>IF(N169="znížená",J169,0)</f>
        <v>0</v>
      </c>
      <c r="BG169" s="208">
        <f>IF(N169="zákl. prenesená",J169,0)</f>
        <v>0</v>
      </c>
      <c r="BH169" s="208">
        <f>IF(N169="zníž. prenesená",J169,0)</f>
        <v>0</v>
      </c>
      <c r="BI169" s="208">
        <f>IF(N169="nulová",J169,0)</f>
        <v>0</v>
      </c>
      <c r="BJ169" s="17" t="s">
        <v>121</v>
      </c>
      <c r="BK169" s="208">
        <f>ROUND(I169*H169,2)</f>
        <v>0</v>
      </c>
      <c r="BL169" s="17" t="s">
        <v>120</v>
      </c>
      <c r="BM169" s="207" t="s">
        <v>282</v>
      </c>
    </row>
    <row r="170" spans="1:65" s="13" customFormat="1" ht="11.25">
      <c r="B170" s="209"/>
      <c r="C170" s="210"/>
      <c r="D170" s="211" t="s">
        <v>123</v>
      </c>
      <c r="E170" s="212" t="s">
        <v>1</v>
      </c>
      <c r="F170" s="213" t="s">
        <v>139</v>
      </c>
      <c r="G170" s="210"/>
      <c r="H170" s="212" t="s">
        <v>1</v>
      </c>
      <c r="I170" s="214"/>
      <c r="J170" s="210"/>
      <c r="K170" s="210"/>
      <c r="L170" s="215"/>
      <c r="M170" s="216"/>
      <c r="N170" s="217"/>
      <c r="O170" s="217"/>
      <c r="P170" s="217"/>
      <c r="Q170" s="217"/>
      <c r="R170" s="217"/>
      <c r="S170" s="217"/>
      <c r="T170" s="218"/>
      <c r="AT170" s="219" t="s">
        <v>123</v>
      </c>
      <c r="AU170" s="219" t="s">
        <v>121</v>
      </c>
      <c r="AV170" s="13" t="s">
        <v>83</v>
      </c>
      <c r="AW170" s="13" t="s">
        <v>31</v>
      </c>
      <c r="AX170" s="13" t="s">
        <v>75</v>
      </c>
      <c r="AY170" s="219" t="s">
        <v>114</v>
      </c>
    </row>
    <row r="171" spans="1:65" s="14" customFormat="1" ht="11.25">
      <c r="B171" s="220"/>
      <c r="C171" s="221"/>
      <c r="D171" s="211" t="s">
        <v>123</v>
      </c>
      <c r="E171" s="222" t="s">
        <v>1</v>
      </c>
      <c r="F171" s="223" t="s">
        <v>283</v>
      </c>
      <c r="G171" s="221"/>
      <c r="H171" s="224">
        <v>0.67200000000000004</v>
      </c>
      <c r="I171" s="225"/>
      <c r="J171" s="221"/>
      <c r="K171" s="221"/>
      <c r="L171" s="226"/>
      <c r="M171" s="227"/>
      <c r="N171" s="228"/>
      <c r="O171" s="228"/>
      <c r="P171" s="228"/>
      <c r="Q171" s="228"/>
      <c r="R171" s="228"/>
      <c r="S171" s="228"/>
      <c r="T171" s="229"/>
      <c r="AT171" s="230" t="s">
        <v>123</v>
      </c>
      <c r="AU171" s="230" t="s">
        <v>121</v>
      </c>
      <c r="AV171" s="14" t="s">
        <v>121</v>
      </c>
      <c r="AW171" s="14" t="s">
        <v>31</v>
      </c>
      <c r="AX171" s="14" t="s">
        <v>75</v>
      </c>
      <c r="AY171" s="230" t="s">
        <v>114</v>
      </c>
    </row>
    <row r="172" spans="1:65" s="14" customFormat="1" ht="11.25">
      <c r="B172" s="220"/>
      <c r="C172" s="221"/>
      <c r="D172" s="211" t="s">
        <v>123</v>
      </c>
      <c r="E172" s="222" t="s">
        <v>1</v>
      </c>
      <c r="F172" s="223" t="s">
        <v>284</v>
      </c>
      <c r="G172" s="221"/>
      <c r="H172" s="224">
        <v>0.80600000000000005</v>
      </c>
      <c r="I172" s="225"/>
      <c r="J172" s="221"/>
      <c r="K172" s="221"/>
      <c r="L172" s="226"/>
      <c r="M172" s="227"/>
      <c r="N172" s="228"/>
      <c r="O172" s="228"/>
      <c r="P172" s="228"/>
      <c r="Q172" s="228"/>
      <c r="R172" s="228"/>
      <c r="S172" s="228"/>
      <c r="T172" s="229"/>
      <c r="AT172" s="230" t="s">
        <v>123</v>
      </c>
      <c r="AU172" s="230" t="s">
        <v>121</v>
      </c>
      <c r="AV172" s="14" t="s">
        <v>121</v>
      </c>
      <c r="AW172" s="14" t="s">
        <v>31</v>
      </c>
      <c r="AX172" s="14" t="s">
        <v>75</v>
      </c>
      <c r="AY172" s="230" t="s">
        <v>114</v>
      </c>
    </row>
    <row r="173" spans="1:65" s="14" customFormat="1" ht="11.25">
      <c r="B173" s="220"/>
      <c r="C173" s="221"/>
      <c r="D173" s="211" t="s">
        <v>123</v>
      </c>
      <c r="E173" s="222" t="s">
        <v>1</v>
      </c>
      <c r="F173" s="223" t="s">
        <v>285</v>
      </c>
      <c r="G173" s="221"/>
      <c r="H173" s="224">
        <v>1.1419999999999999</v>
      </c>
      <c r="I173" s="225"/>
      <c r="J173" s="221"/>
      <c r="K173" s="221"/>
      <c r="L173" s="226"/>
      <c r="M173" s="227"/>
      <c r="N173" s="228"/>
      <c r="O173" s="228"/>
      <c r="P173" s="228"/>
      <c r="Q173" s="228"/>
      <c r="R173" s="228"/>
      <c r="S173" s="228"/>
      <c r="T173" s="229"/>
      <c r="AT173" s="230" t="s">
        <v>123</v>
      </c>
      <c r="AU173" s="230" t="s">
        <v>121</v>
      </c>
      <c r="AV173" s="14" t="s">
        <v>121</v>
      </c>
      <c r="AW173" s="14" t="s">
        <v>31</v>
      </c>
      <c r="AX173" s="14" t="s">
        <v>75</v>
      </c>
      <c r="AY173" s="230" t="s">
        <v>114</v>
      </c>
    </row>
    <row r="174" spans="1:65" s="15" customFormat="1" ht="11.25">
      <c r="B174" s="231"/>
      <c r="C174" s="232"/>
      <c r="D174" s="211" t="s">
        <v>123</v>
      </c>
      <c r="E174" s="233" t="s">
        <v>1</v>
      </c>
      <c r="F174" s="234" t="s">
        <v>128</v>
      </c>
      <c r="G174" s="232"/>
      <c r="H174" s="235">
        <v>2.62</v>
      </c>
      <c r="I174" s="236"/>
      <c r="J174" s="232"/>
      <c r="K174" s="232"/>
      <c r="L174" s="237"/>
      <c r="M174" s="238"/>
      <c r="N174" s="239"/>
      <c r="O174" s="239"/>
      <c r="P174" s="239"/>
      <c r="Q174" s="239"/>
      <c r="R174" s="239"/>
      <c r="S174" s="239"/>
      <c r="T174" s="240"/>
      <c r="AT174" s="241" t="s">
        <v>123</v>
      </c>
      <c r="AU174" s="241" t="s">
        <v>121</v>
      </c>
      <c r="AV174" s="15" t="s">
        <v>120</v>
      </c>
      <c r="AW174" s="15" t="s">
        <v>31</v>
      </c>
      <c r="AX174" s="15" t="s">
        <v>83</v>
      </c>
      <c r="AY174" s="241" t="s">
        <v>114</v>
      </c>
    </row>
    <row r="175" spans="1:65" s="2" customFormat="1" ht="24.2" customHeight="1">
      <c r="A175" s="34"/>
      <c r="B175" s="35"/>
      <c r="C175" s="195" t="s">
        <v>214</v>
      </c>
      <c r="D175" s="195" t="s">
        <v>116</v>
      </c>
      <c r="E175" s="196" t="s">
        <v>286</v>
      </c>
      <c r="F175" s="197" t="s">
        <v>287</v>
      </c>
      <c r="G175" s="198" t="s">
        <v>186</v>
      </c>
      <c r="H175" s="199">
        <v>3.2759999999999998</v>
      </c>
      <c r="I175" s="200"/>
      <c r="J175" s="201">
        <f>ROUND(I175*H175,2)</f>
        <v>0</v>
      </c>
      <c r="K175" s="202"/>
      <c r="L175" s="39"/>
      <c r="M175" s="203" t="s">
        <v>1</v>
      </c>
      <c r="N175" s="204" t="s">
        <v>41</v>
      </c>
      <c r="O175" s="75"/>
      <c r="P175" s="205">
        <f>O175*H175</f>
        <v>0</v>
      </c>
      <c r="Q175" s="205">
        <v>0</v>
      </c>
      <c r="R175" s="205">
        <f>Q175*H175</f>
        <v>0</v>
      </c>
      <c r="S175" s="205">
        <v>0</v>
      </c>
      <c r="T175" s="206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207" t="s">
        <v>120</v>
      </c>
      <c r="AT175" s="207" t="s">
        <v>116</v>
      </c>
      <c r="AU175" s="207" t="s">
        <v>121</v>
      </c>
      <c r="AY175" s="17" t="s">
        <v>114</v>
      </c>
      <c r="BE175" s="208">
        <f>IF(N175="základná",J175,0)</f>
        <v>0</v>
      </c>
      <c r="BF175" s="208">
        <f>IF(N175="znížená",J175,0)</f>
        <v>0</v>
      </c>
      <c r="BG175" s="208">
        <f>IF(N175="zákl. prenesená",J175,0)</f>
        <v>0</v>
      </c>
      <c r="BH175" s="208">
        <f>IF(N175="zníž. prenesená",J175,0)</f>
        <v>0</v>
      </c>
      <c r="BI175" s="208">
        <f>IF(N175="nulová",J175,0)</f>
        <v>0</v>
      </c>
      <c r="BJ175" s="17" t="s">
        <v>121</v>
      </c>
      <c r="BK175" s="208">
        <f>ROUND(I175*H175,2)</f>
        <v>0</v>
      </c>
      <c r="BL175" s="17" t="s">
        <v>120</v>
      </c>
      <c r="BM175" s="207" t="s">
        <v>288</v>
      </c>
    </row>
    <row r="176" spans="1:65" s="13" customFormat="1" ht="11.25">
      <c r="B176" s="209"/>
      <c r="C176" s="210"/>
      <c r="D176" s="211" t="s">
        <v>123</v>
      </c>
      <c r="E176" s="212" t="s">
        <v>1</v>
      </c>
      <c r="F176" s="213" t="s">
        <v>139</v>
      </c>
      <c r="G176" s="210"/>
      <c r="H176" s="212" t="s">
        <v>1</v>
      </c>
      <c r="I176" s="214"/>
      <c r="J176" s="210"/>
      <c r="K176" s="210"/>
      <c r="L176" s="215"/>
      <c r="M176" s="216"/>
      <c r="N176" s="217"/>
      <c r="O176" s="217"/>
      <c r="P176" s="217"/>
      <c r="Q176" s="217"/>
      <c r="R176" s="217"/>
      <c r="S176" s="217"/>
      <c r="T176" s="218"/>
      <c r="AT176" s="219" t="s">
        <v>123</v>
      </c>
      <c r="AU176" s="219" t="s">
        <v>121</v>
      </c>
      <c r="AV176" s="13" t="s">
        <v>83</v>
      </c>
      <c r="AW176" s="13" t="s">
        <v>31</v>
      </c>
      <c r="AX176" s="13" t="s">
        <v>75</v>
      </c>
      <c r="AY176" s="219" t="s">
        <v>114</v>
      </c>
    </row>
    <row r="177" spans="1:65" s="14" customFormat="1" ht="11.25">
      <c r="B177" s="220"/>
      <c r="C177" s="221"/>
      <c r="D177" s="211" t="s">
        <v>123</v>
      </c>
      <c r="E177" s="222" t="s">
        <v>1</v>
      </c>
      <c r="F177" s="223" t="s">
        <v>289</v>
      </c>
      <c r="G177" s="221"/>
      <c r="H177" s="224">
        <v>0.84</v>
      </c>
      <c r="I177" s="225"/>
      <c r="J177" s="221"/>
      <c r="K177" s="221"/>
      <c r="L177" s="226"/>
      <c r="M177" s="227"/>
      <c r="N177" s="228"/>
      <c r="O177" s="228"/>
      <c r="P177" s="228"/>
      <c r="Q177" s="228"/>
      <c r="R177" s="228"/>
      <c r="S177" s="228"/>
      <c r="T177" s="229"/>
      <c r="AT177" s="230" t="s">
        <v>123</v>
      </c>
      <c r="AU177" s="230" t="s">
        <v>121</v>
      </c>
      <c r="AV177" s="14" t="s">
        <v>121</v>
      </c>
      <c r="AW177" s="14" t="s">
        <v>31</v>
      </c>
      <c r="AX177" s="14" t="s">
        <v>75</v>
      </c>
      <c r="AY177" s="230" t="s">
        <v>114</v>
      </c>
    </row>
    <row r="178" spans="1:65" s="14" customFormat="1" ht="11.25">
      <c r="B178" s="220"/>
      <c r="C178" s="221"/>
      <c r="D178" s="211" t="s">
        <v>123</v>
      </c>
      <c r="E178" s="222" t="s">
        <v>1</v>
      </c>
      <c r="F178" s="223" t="s">
        <v>290</v>
      </c>
      <c r="G178" s="221"/>
      <c r="H178" s="224">
        <v>1.008</v>
      </c>
      <c r="I178" s="225"/>
      <c r="J178" s="221"/>
      <c r="K178" s="221"/>
      <c r="L178" s="226"/>
      <c r="M178" s="227"/>
      <c r="N178" s="228"/>
      <c r="O178" s="228"/>
      <c r="P178" s="228"/>
      <c r="Q178" s="228"/>
      <c r="R178" s="228"/>
      <c r="S178" s="228"/>
      <c r="T178" s="229"/>
      <c r="AT178" s="230" t="s">
        <v>123</v>
      </c>
      <c r="AU178" s="230" t="s">
        <v>121</v>
      </c>
      <c r="AV178" s="14" t="s">
        <v>121</v>
      </c>
      <c r="AW178" s="14" t="s">
        <v>31</v>
      </c>
      <c r="AX178" s="14" t="s">
        <v>75</v>
      </c>
      <c r="AY178" s="230" t="s">
        <v>114</v>
      </c>
    </row>
    <row r="179" spans="1:65" s="14" customFormat="1" ht="11.25">
      <c r="B179" s="220"/>
      <c r="C179" s="221"/>
      <c r="D179" s="211" t="s">
        <v>123</v>
      </c>
      <c r="E179" s="222" t="s">
        <v>1</v>
      </c>
      <c r="F179" s="223" t="s">
        <v>291</v>
      </c>
      <c r="G179" s="221"/>
      <c r="H179" s="224">
        <v>1.4279999999999999</v>
      </c>
      <c r="I179" s="225"/>
      <c r="J179" s="221"/>
      <c r="K179" s="221"/>
      <c r="L179" s="226"/>
      <c r="M179" s="227"/>
      <c r="N179" s="228"/>
      <c r="O179" s="228"/>
      <c r="P179" s="228"/>
      <c r="Q179" s="228"/>
      <c r="R179" s="228"/>
      <c r="S179" s="228"/>
      <c r="T179" s="229"/>
      <c r="AT179" s="230" t="s">
        <v>123</v>
      </c>
      <c r="AU179" s="230" t="s">
        <v>121</v>
      </c>
      <c r="AV179" s="14" t="s">
        <v>121</v>
      </c>
      <c r="AW179" s="14" t="s">
        <v>31</v>
      </c>
      <c r="AX179" s="14" t="s">
        <v>75</v>
      </c>
      <c r="AY179" s="230" t="s">
        <v>114</v>
      </c>
    </row>
    <row r="180" spans="1:65" s="15" customFormat="1" ht="11.25">
      <c r="B180" s="231"/>
      <c r="C180" s="232"/>
      <c r="D180" s="211" t="s">
        <v>123</v>
      </c>
      <c r="E180" s="233" t="s">
        <v>1</v>
      </c>
      <c r="F180" s="234" t="s">
        <v>128</v>
      </c>
      <c r="G180" s="232"/>
      <c r="H180" s="235">
        <v>3.2759999999999998</v>
      </c>
      <c r="I180" s="236"/>
      <c r="J180" s="232"/>
      <c r="K180" s="232"/>
      <c r="L180" s="237"/>
      <c r="M180" s="238"/>
      <c r="N180" s="239"/>
      <c r="O180" s="239"/>
      <c r="P180" s="239"/>
      <c r="Q180" s="239"/>
      <c r="R180" s="239"/>
      <c r="S180" s="239"/>
      <c r="T180" s="240"/>
      <c r="AT180" s="241" t="s">
        <v>123</v>
      </c>
      <c r="AU180" s="241" t="s">
        <v>121</v>
      </c>
      <c r="AV180" s="15" t="s">
        <v>120</v>
      </c>
      <c r="AW180" s="15" t="s">
        <v>31</v>
      </c>
      <c r="AX180" s="15" t="s">
        <v>83</v>
      </c>
      <c r="AY180" s="241" t="s">
        <v>114</v>
      </c>
    </row>
    <row r="181" spans="1:65" s="2" customFormat="1" ht="24.2" customHeight="1">
      <c r="A181" s="34"/>
      <c r="B181" s="35"/>
      <c r="C181" s="195" t="s">
        <v>220</v>
      </c>
      <c r="D181" s="195" t="s">
        <v>116</v>
      </c>
      <c r="E181" s="196" t="s">
        <v>292</v>
      </c>
      <c r="F181" s="197" t="s">
        <v>293</v>
      </c>
      <c r="G181" s="198" t="s">
        <v>186</v>
      </c>
      <c r="H181" s="199">
        <v>8.9700000000000006</v>
      </c>
      <c r="I181" s="200"/>
      <c r="J181" s="201">
        <f>ROUND(I181*H181,2)</f>
        <v>0</v>
      </c>
      <c r="K181" s="202"/>
      <c r="L181" s="39"/>
      <c r="M181" s="203" t="s">
        <v>1</v>
      </c>
      <c r="N181" s="204" t="s">
        <v>41</v>
      </c>
      <c r="O181" s="75"/>
      <c r="P181" s="205">
        <f>O181*H181</f>
        <v>0</v>
      </c>
      <c r="Q181" s="205">
        <v>1.5499999999999999E-3</v>
      </c>
      <c r="R181" s="205">
        <f>Q181*H181</f>
        <v>1.3903500000000001E-2</v>
      </c>
      <c r="S181" s="205">
        <v>0</v>
      </c>
      <c r="T181" s="206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207" t="s">
        <v>120</v>
      </c>
      <c r="AT181" s="207" t="s">
        <v>116</v>
      </c>
      <c r="AU181" s="207" t="s">
        <v>121</v>
      </c>
      <c r="AY181" s="17" t="s">
        <v>114</v>
      </c>
      <c r="BE181" s="208">
        <f>IF(N181="základná",J181,0)</f>
        <v>0</v>
      </c>
      <c r="BF181" s="208">
        <f>IF(N181="znížená",J181,0)</f>
        <v>0</v>
      </c>
      <c r="BG181" s="208">
        <f>IF(N181="zákl. prenesená",J181,0)</f>
        <v>0</v>
      </c>
      <c r="BH181" s="208">
        <f>IF(N181="zníž. prenesená",J181,0)</f>
        <v>0</v>
      </c>
      <c r="BI181" s="208">
        <f>IF(N181="nulová",J181,0)</f>
        <v>0</v>
      </c>
      <c r="BJ181" s="17" t="s">
        <v>121</v>
      </c>
      <c r="BK181" s="208">
        <f>ROUND(I181*H181,2)</f>
        <v>0</v>
      </c>
      <c r="BL181" s="17" t="s">
        <v>120</v>
      </c>
      <c r="BM181" s="207" t="s">
        <v>294</v>
      </c>
    </row>
    <row r="182" spans="1:65" s="13" customFormat="1" ht="11.25">
      <c r="B182" s="209"/>
      <c r="C182" s="210"/>
      <c r="D182" s="211" t="s">
        <v>123</v>
      </c>
      <c r="E182" s="212" t="s">
        <v>1</v>
      </c>
      <c r="F182" s="213" t="s">
        <v>139</v>
      </c>
      <c r="G182" s="210"/>
      <c r="H182" s="212" t="s">
        <v>1</v>
      </c>
      <c r="I182" s="214"/>
      <c r="J182" s="210"/>
      <c r="K182" s="210"/>
      <c r="L182" s="215"/>
      <c r="M182" s="216"/>
      <c r="N182" s="217"/>
      <c r="O182" s="217"/>
      <c r="P182" s="217"/>
      <c r="Q182" s="217"/>
      <c r="R182" s="217"/>
      <c r="S182" s="217"/>
      <c r="T182" s="218"/>
      <c r="AT182" s="219" t="s">
        <v>123</v>
      </c>
      <c r="AU182" s="219" t="s">
        <v>121</v>
      </c>
      <c r="AV182" s="13" t="s">
        <v>83</v>
      </c>
      <c r="AW182" s="13" t="s">
        <v>31</v>
      </c>
      <c r="AX182" s="13" t="s">
        <v>75</v>
      </c>
      <c r="AY182" s="219" t="s">
        <v>114</v>
      </c>
    </row>
    <row r="183" spans="1:65" s="14" customFormat="1" ht="11.25">
      <c r="B183" s="220"/>
      <c r="C183" s="221"/>
      <c r="D183" s="211" t="s">
        <v>123</v>
      </c>
      <c r="E183" s="222" t="s">
        <v>1</v>
      </c>
      <c r="F183" s="223" t="s">
        <v>295</v>
      </c>
      <c r="G183" s="221"/>
      <c r="H183" s="224">
        <v>2.2999999999999998</v>
      </c>
      <c r="I183" s="225"/>
      <c r="J183" s="221"/>
      <c r="K183" s="221"/>
      <c r="L183" s="226"/>
      <c r="M183" s="227"/>
      <c r="N183" s="228"/>
      <c r="O183" s="228"/>
      <c r="P183" s="228"/>
      <c r="Q183" s="228"/>
      <c r="R183" s="228"/>
      <c r="S183" s="228"/>
      <c r="T183" s="229"/>
      <c r="AT183" s="230" t="s">
        <v>123</v>
      </c>
      <c r="AU183" s="230" t="s">
        <v>121</v>
      </c>
      <c r="AV183" s="14" t="s">
        <v>121</v>
      </c>
      <c r="AW183" s="14" t="s">
        <v>31</v>
      </c>
      <c r="AX183" s="14" t="s">
        <v>75</v>
      </c>
      <c r="AY183" s="230" t="s">
        <v>114</v>
      </c>
    </row>
    <row r="184" spans="1:65" s="14" customFormat="1" ht="11.25">
      <c r="B184" s="220"/>
      <c r="C184" s="221"/>
      <c r="D184" s="211" t="s">
        <v>123</v>
      </c>
      <c r="E184" s="222" t="s">
        <v>1</v>
      </c>
      <c r="F184" s="223" t="s">
        <v>296</v>
      </c>
      <c r="G184" s="221"/>
      <c r="H184" s="224">
        <v>2.76</v>
      </c>
      <c r="I184" s="225"/>
      <c r="J184" s="221"/>
      <c r="K184" s="221"/>
      <c r="L184" s="226"/>
      <c r="M184" s="227"/>
      <c r="N184" s="228"/>
      <c r="O184" s="228"/>
      <c r="P184" s="228"/>
      <c r="Q184" s="228"/>
      <c r="R184" s="228"/>
      <c r="S184" s="228"/>
      <c r="T184" s="229"/>
      <c r="AT184" s="230" t="s">
        <v>123</v>
      </c>
      <c r="AU184" s="230" t="s">
        <v>121</v>
      </c>
      <c r="AV184" s="14" t="s">
        <v>121</v>
      </c>
      <c r="AW184" s="14" t="s">
        <v>31</v>
      </c>
      <c r="AX184" s="14" t="s">
        <v>75</v>
      </c>
      <c r="AY184" s="230" t="s">
        <v>114</v>
      </c>
    </row>
    <row r="185" spans="1:65" s="14" customFormat="1" ht="11.25">
      <c r="B185" s="220"/>
      <c r="C185" s="221"/>
      <c r="D185" s="211" t="s">
        <v>123</v>
      </c>
      <c r="E185" s="222" t="s">
        <v>1</v>
      </c>
      <c r="F185" s="223" t="s">
        <v>297</v>
      </c>
      <c r="G185" s="221"/>
      <c r="H185" s="224">
        <v>3.91</v>
      </c>
      <c r="I185" s="225"/>
      <c r="J185" s="221"/>
      <c r="K185" s="221"/>
      <c r="L185" s="226"/>
      <c r="M185" s="227"/>
      <c r="N185" s="228"/>
      <c r="O185" s="228"/>
      <c r="P185" s="228"/>
      <c r="Q185" s="228"/>
      <c r="R185" s="228"/>
      <c r="S185" s="228"/>
      <c r="T185" s="229"/>
      <c r="AT185" s="230" t="s">
        <v>123</v>
      </c>
      <c r="AU185" s="230" t="s">
        <v>121</v>
      </c>
      <c r="AV185" s="14" t="s">
        <v>121</v>
      </c>
      <c r="AW185" s="14" t="s">
        <v>31</v>
      </c>
      <c r="AX185" s="14" t="s">
        <v>75</v>
      </c>
      <c r="AY185" s="230" t="s">
        <v>114</v>
      </c>
    </row>
    <row r="186" spans="1:65" s="15" customFormat="1" ht="11.25">
      <c r="B186" s="231"/>
      <c r="C186" s="232"/>
      <c r="D186" s="211" t="s">
        <v>123</v>
      </c>
      <c r="E186" s="233" t="s">
        <v>1</v>
      </c>
      <c r="F186" s="234" t="s">
        <v>128</v>
      </c>
      <c r="G186" s="232"/>
      <c r="H186" s="235">
        <v>8.9700000000000006</v>
      </c>
      <c r="I186" s="236"/>
      <c r="J186" s="232"/>
      <c r="K186" s="232"/>
      <c r="L186" s="237"/>
      <c r="M186" s="238"/>
      <c r="N186" s="239"/>
      <c r="O186" s="239"/>
      <c r="P186" s="239"/>
      <c r="Q186" s="239"/>
      <c r="R186" s="239"/>
      <c r="S186" s="239"/>
      <c r="T186" s="240"/>
      <c r="AT186" s="241" t="s">
        <v>123</v>
      </c>
      <c r="AU186" s="241" t="s">
        <v>121</v>
      </c>
      <c r="AV186" s="15" t="s">
        <v>120</v>
      </c>
      <c r="AW186" s="15" t="s">
        <v>31</v>
      </c>
      <c r="AX186" s="15" t="s">
        <v>83</v>
      </c>
      <c r="AY186" s="241" t="s">
        <v>114</v>
      </c>
    </row>
    <row r="187" spans="1:65" s="2" customFormat="1" ht="24.2" customHeight="1">
      <c r="A187" s="34"/>
      <c r="B187" s="35"/>
      <c r="C187" s="195" t="s">
        <v>7</v>
      </c>
      <c r="D187" s="195" t="s">
        <v>116</v>
      </c>
      <c r="E187" s="196" t="s">
        <v>298</v>
      </c>
      <c r="F187" s="197" t="s">
        <v>299</v>
      </c>
      <c r="G187" s="198" t="s">
        <v>186</v>
      </c>
      <c r="H187" s="199">
        <v>8.9700000000000006</v>
      </c>
      <c r="I187" s="200"/>
      <c r="J187" s="201">
        <f>ROUND(I187*H187,2)</f>
        <v>0</v>
      </c>
      <c r="K187" s="202"/>
      <c r="L187" s="39"/>
      <c r="M187" s="203" t="s">
        <v>1</v>
      </c>
      <c r="N187" s="204" t="s">
        <v>41</v>
      </c>
      <c r="O187" s="75"/>
      <c r="P187" s="205">
        <f>O187*H187</f>
        <v>0</v>
      </c>
      <c r="Q187" s="205">
        <v>0</v>
      </c>
      <c r="R187" s="205">
        <f>Q187*H187</f>
        <v>0</v>
      </c>
      <c r="S187" s="205">
        <v>0</v>
      </c>
      <c r="T187" s="206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207" t="s">
        <v>120</v>
      </c>
      <c r="AT187" s="207" t="s">
        <v>116</v>
      </c>
      <c r="AU187" s="207" t="s">
        <v>121</v>
      </c>
      <c r="AY187" s="17" t="s">
        <v>114</v>
      </c>
      <c r="BE187" s="208">
        <f>IF(N187="základná",J187,0)</f>
        <v>0</v>
      </c>
      <c r="BF187" s="208">
        <f>IF(N187="znížená",J187,0)</f>
        <v>0</v>
      </c>
      <c r="BG187" s="208">
        <f>IF(N187="zákl. prenesená",J187,0)</f>
        <v>0</v>
      </c>
      <c r="BH187" s="208">
        <f>IF(N187="zníž. prenesená",J187,0)</f>
        <v>0</v>
      </c>
      <c r="BI187" s="208">
        <f>IF(N187="nulová",J187,0)</f>
        <v>0</v>
      </c>
      <c r="BJ187" s="17" t="s">
        <v>121</v>
      </c>
      <c r="BK187" s="208">
        <f>ROUND(I187*H187,2)</f>
        <v>0</v>
      </c>
      <c r="BL187" s="17" t="s">
        <v>120</v>
      </c>
      <c r="BM187" s="207" t="s">
        <v>300</v>
      </c>
    </row>
    <row r="188" spans="1:65" s="13" customFormat="1" ht="11.25">
      <c r="B188" s="209"/>
      <c r="C188" s="210"/>
      <c r="D188" s="211" t="s">
        <v>123</v>
      </c>
      <c r="E188" s="212" t="s">
        <v>1</v>
      </c>
      <c r="F188" s="213" t="s">
        <v>139</v>
      </c>
      <c r="G188" s="210"/>
      <c r="H188" s="212" t="s">
        <v>1</v>
      </c>
      <c r="I188" s="214"/>
      <c r="J188" s="210"/>
      <c r="K188" s="210"/>
      <c r="L188" s="215"/>
      <c r="M188" s="216"/>
      <c r="N188" s="217"/>
      <c r="O188" s="217"/>
      <c r="P188" s="217"/>
      <c r="Q188" s="217"/>
      <c r="R188" s="217"/>
      <c r="S188" s="217"/>
      <c r="T188" s="218"/>
      <c r="AT188" s="219" t="s">
        <v>123</v>
      </c>
      <c r="AU188" s="219" t="s">
        <v>121</v>
      </c>
      <c r="AV188" s="13" t="s">
        <v>83</v>
      </c>
      <c r="AW188" s="13" t="s">
        <v>31</v>
      </c>
      <c r="AX188" s="13" t="s">
        <v>75</v>
      </c>
      <c r="AY188" s="219" t="s">
        <v>114</v>
      </c>
    </row>
    <row r="189" spans="1:65" s="14" customFormat="1" ht="11.25">
      <c r="B189" s="220"/>
      <c r="C189" s="221"/>
      <c r="D189" s="211" t="s">
        <v>123</v>
      </c>
      <c r="E189" s="222" t="s">
        <v>1</v>
      </c>
      <c r="F189" s="223" t="s">
        <v>295</v>
      </c>
      <c r="G189" s="221"/>
      <c r="H189" s="224">
        <v>2.2999999999999998</v>
      </c>
      <c r="I189" s="225"/>
      <c r="J189" s="221"/>
      <c r="K189" s="221"/>
      <c r="L189" s="226"/>
      <c r="M189" s="227"/>
      <c r="N189" s="228"/>
      <c r="O189" s="228"/>
      <c r="P189" s="228"/>
      <c r="Q189" s="228"/>
      <c r="R189" s="228"/>
      <c r="S189" s="228"/>
      <c r="T189" s="229"/>
      <c r="AT189" s="230" t="s">
        <v>123</v>
      </c>
      <c r="AU189" s="230" t="s">
        <v>121</v>
      </c>
      <c r="AV189" s="14" t="s">
        <v>121</v>
      </c>
      <c r="AW189" s="14" t="s">
        <v>31</v>
      </c>
      <c r="AX189" s="14" t="s">
        <v>75</v>
      </c>
      <c r="AY189" s="230" t="s">
        <v>114</v>
      </c>
    </row>
    <row r="190" spans="1:65" s="14" customFormat="1" ht="11.25">
      <c r="B190" s="220"/>
      <c r="C190" s="221"/>
      <c r="D190" s="211" t="s">
        <v>123</v>
      </c>
      <c r="E190" s="222" t="s">
        <v>1</v>
      </c>
      <c r="F190" s="223" t="s">
        <v>296</v>
      </c>
      <c r="G190" s="221"/>
      <c r="H190" s="224">
        <v>2.76</v>
      </c>
      <c r="I190" s="225"/>
      <c r="J190" s="221"/>
      <c r="K190" s="221"/>
      <c r="L190" s="226"/>
      <c r="M190" s="227"/>
      <c r="N190" s="228"/>
      <c r="O190" s="228"/>
      <c r="P190" s="228"/>
      <c r="Q190" s="228"/>
      <c r="R190" s="228"/>
      <c r="S190" s="228"/>
      <c r="T190" s="229"/>
      <c r="AT190" s="230" t="s">
        <v>123</v>
      </c>
      <c r="AU190" s="230" t="s">
        <v>121</v>
      </c>
      <c r="AV190" s="14" t="s">
        <v>121</v>
      </c>
      <c r="AW190" s="14" t="s">
        <v>31</v>
      </c>
      <c r="AX190" s="14" t="s">
        <v>75</v>
      </c>
      <c r="AY190" s="230" t="s">
        <v>114</v>
      </c>
    </row>
    <row r="191" spans="1:65" s="14" customFormat="1" ht="11.25">
      <c r="B191" s="220"/>
      <c r="C191" s="221"/>
      <c r="D191" s="211" t="s">
        <v>123</v>
      </c>
      <c r="E191" s="222" t="s">
        <v>1</v>
      </c>
      <c r="F191" s="223" t="s">
        <v>297</v>
      </c>
      <c r="G191" s="221"/>
      <c r="H191" s="224">
        <v>3.91</v>
      </c>
      <c r="I191" s="225"/>
      <c r="J191" s="221"/>
      <c r="K191" s="221"/>
      <c r="L191" s="226"/>
      <c r="M191" s="227"/>
      <c r="N191" s="228"/>
      <c r="O191" s="228"/>
      <c r="P191" s="228"/>
      <c r="Q191" s="228"/>
      <c r="R191" s="228"/>
      <c r="S191" s="228"/>
      <c r="T191" s="229"/>
      <c r="AT191" s="230" t="s">
        <v>123</v>
      </c>
      <c r="AU191" s="230" t="s">
        <v>121</v>
      </c>
      <c r="AV191" s="14" t="s">
        <v>121</v>
      </c>
      <c r="AW191" s="14" t="s">
        <v>31</v>
      </c>
      <c r="AX191" s="14" t="s">
        <v>75</v>
      </c>
      <c r="AY191" s="230" t="s">
        <v>114</v>
      </c>
    </row>
    <row r="192" spans="1:65" s="15" customFormat="1" ht="11.25">
      <c r="B192" s="231"/>
      <c r="C192" s="232"/>
      <c r="D192" s="211" t="s">
        <v>123</v>
      </c>
      <c r="E192" s="233" t="s">
        <v>1</v>
      </c>
      <c r="F192" s="234" t="s">
        <v>128</v>
      </c>
      <c r="G192" s="232"/>
      <c r="H192" s="235">
        <v>8.9700000000000006</v>
      </c>
      <c r="I192" s="236"/>
      <c r="J192" s="232"/>
      <c r="K192" s="232"/>
      <c r="L192" s="237"/>
      <c r="M192" s="238"/>
      <c r="N192" s="239"/>
      <c r="O192" s="239"/>
      <c r="P192" s="239"/>
      <c r="Q192" s="239"/>
      <c r="R192" s="239"/>
      <c r="S192" s="239"/>
      <c r="T192" s="240"/>
      <c r="AT192" s="241" t="s">
        <v>123</v>
      </c>
      <c r="AU192" s="241" t="s">
        <v>121</v>
      </c>
      <c r="AV192" s="15" t="s">
        <v>120</v>
      </c>
      <c r="AW192" s="15" t="s">
        <v>31</v>
      </c>
      <c r="AX192" s="15" t="s">
        <v>83</v>
      </c>
      <c r="AY192" s="241" t="s">
        <v>114</v>
      </c>
    </row>
    <row r="193" spans="1:65" s="2" customFormat="1" ht="16.5" customHeight="1">
      <c r="A193" s="34"/>
      <c r="B193" s="35"/>
      <c r="C193" s="195" t="s">
        <v>301</v>
      </c>
      <c r="D193" s="195" t="s">
        <v>116</v>
      </c>
      <c r="E193" s="196" t="s">
        <v>302</v>
      </c>
      <c r="F193" s="197" t="s">
        <v>303</v>
      </c>
      <c r="G193" s="198" t="s">
        <v>157</v>
      </c>
      <c r="H193" s="199">
        <v>0.19700000000000001</v>
      </c>
      <c r="I193" s="200"/>
      <c r="J193" s="201">
        <f>ROUND(I193*H193,2)</f>
        <v>0</v>
      </c>
      <c r="K193" s="202"/>
      <c r="L193" s="39"/>
      <c r="M193" s="203" t="s">
        <v>1</v>
      </c>
      <c r="N193" s="204" t="s">
        <v>41</v>
      </c>
      <c r="O193" s="75"/>
      <c r="P193" s="205">
        <f>O193*H193</f>
        <v>0</v>
      </c>
      <c r="Q193" s="205">
        <v>1.0152099999999999</v>
      </c>
      <c r="R193" s="205">
        <f>Q193*H193</f>
        <v>0.19999637000000001</v>
      </c>
      <c r="S193" s="205">
        <v>0</v>
      </c>
      <c r="T193" s="206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207" t="s">
        <v>120</v>
      </c>
      <c r="AT193" s="207" t="s">
        <v>116</v>
      </c>
      <c r="AU193" s="207" t="s">
        <v>121</v>
      </c>
      <c r="AY193" s="17" t="s">
        <v>114</v>
      </c>
      <c r="BE193" s="208">
        <f>IF(N193="základná",J193,0)</f>
        <v>0</v>
      </c>
      <c r="BF193" s="208">
        <f>IF(N193="znížená",J193,0)</f>
        <v>0</v>
      </c>
      <c r="BG193" s="208">
        <f>IF(N193="zákl. prenesená",J193,0)</f>
        <v>0</v>
      </c>
      <c r="BH193" s="208">
        <f>IF(N193="zníž. prenesená",J193,0)</f>
        <v>0</v>
      </c>
      <c r="BI193" s="208">
        <f>IF(N193="nulová",J193,0)</f>
        <v>0</v>
      </c>
      <c r="BJ193" s="17" t="s">
        <v>121</v>
      </c>
      <c r="BK193" s="208">
        <f>ROUND(I193*H193,2)</f>
        <v>0</v>
      </c>
      <c r="BL193" s="17" t="s">
        <v>120</v>
      </c>
      <c r="BM193" s="207" t="s">
        <v>304</v>
      </c>
    </row>
    <row r="194" spans="1:65" s="13" customFormat="1" ht="11.25">
      <c r="B194" s="209"/>
      <c r="C194" s="210"/>
      <c r="D194" s="211" t="s">
        <v>123</v>
      </c>
      <c r="E194" s="212" t="s">
        <v>1</v>
      </c>
      <c r="F194" s="213" t="s">
        <v>305</v>
      </c>
      <c r="G194" s="210"/>
      <c r="H194" s="212" t="s">
        <v>1</v>
      </c>
      <c r="I194" s="214"/>
      <c r="J194" s="210"/>
      <c r="K194" s="210"/>
      <c r="L194" s="215"/>
      <c r="M194" s="216"/>
      <c r="N194" s="217"/>
      <c r="O194" s="217"/>
      <c r="P194" s="217"/>
      <c r="Q194" s="217"/>
      <c r="R194" s="217"/>
      <c r="S194" s="217"/>
      <c r="T194" s="218"/>
      <c r="AT194" s="219" t="s">
        <v>123</v>
      </c>
      <c r="AU194" s="219" t="s">
        <v>121</v>
      </c>
      <c r="AV194" s="13" t="s">
        <v>83</v>
      </c>
      <c r="AW194" s="13" t="s">
        <v>31</v>
      </c>
      <c r="AX194" s="13" t="s">
        <v>75</v>
      </c>
      <c r="AY194" s="219" t="s">
        <v>114</v>
      </c>
    </row>
    <row r="195" spans="1:65" s="14" customFormat="1" ht="11.25">
      <c r="B195" s="220"/>
      <c r="C195" s="221"/>
      <c r="D195" s="211" t="s">
        <v>123</v>
      </c>
      <c r="E195" s="222" t="s">
        <v>1</v>
      </c>
      <c r="F195" s="223" t="s">
        <v>306</v>
      </c>
      <c r="G195" s="221"/>
      <c r="H195" s="224">
        <v>0.19700000000000001</v>
      </c>
      <c r="I195" s="225"/>
      <c r="J195" s="221"/>
      <c r="K195" s="221"/>
      <c r="L195" s="226"/>
      <c r="M195" s="227"/>
      <c r="N195" s="228"/>
      <c r="O195" s="228"/>
      <c r="P195" s="228"/>
      <c r="Q195" s="228"/>
      <c r="R195" s="228"/>
      <c r="S195" s="228"/>
      <c r="T195" s="229"/>
      <c r="AT195" s="230" t="s">
        <v>123</v>
      </c>
      <c r="AU195" s="230" t="s">
        <v>121</v>
      </c>
      <c r="AV195" s="14" t="s">
        <v>121</v>
      </c>
      <c r="AW195" s="14" t="s">
        <v>31</v>
      </c>
      <c r="AX195" s="14" t="s">
        <v>75</v>
      </c>
      <c r="AY195" s="230" t="s">
        <v>114</v>
      </c>
    </row>
    <row r="196" spans="1:65" s="15" customFormat="1" ht="11.25">
      <c r="B196" s="231"/>
      <c r="C196" s="232"/>
      <c r="D196" s="211" t="s">
        <v>123</v>
      </c>
      <c r="E196" s="233" t="s">
        <v>1</v>
      </c>
      <c r="F196" s="234" t="s">
        <v>128</v>
      </c>
      <c r="G196" s="232"/>
      <c r="H196" s="235">
        <v>0.19700000000000001</v>
      </c>
      <c r="I196" s="236"/>
      <c r="J196" s="232"/>
      <c r="K196" s="232"/>
      <c r="L196" s="237"/>
      <c r="M196" s="238"/>
      <c r="N196" s="239"/>
      <c r="O196" s="239"/>
      <c r="P196" s="239"/>
      <c r="Q196" s="239"/>
      <c r="R196" s="239"/>
      <c r="S196" s="239"/>
      <c r="T196" s="240"/>
      <c r="AT196" s="241" t="s">
        <v>123</v>
      </c>
      <c r="AU196" s="241" t="s">
        <v>121</v>
      </c>
      <c r="AV196" s="15" t="s">
        <v>120</v>
      </c>
      <c r="AW196" s="15" t="s">
        <v>31</v>
      </c>
      <c r="AX196" s="15" t="s">
        <v>83</v>
      </c>
      <c r="AY196" s="241" t="s">
        <v>114</v>
      </c>
    </row>
    <row r="197" spans="1:65" s="12" customFormat="1" ht="22.9" customHeight="1">
      <c r="B197" s="179"/>
      <c r="C197" s="180"/>
      <c r="D197" s="181" t="s">
        <v>74</v>
      </c>
      <c r="E197" s="193" t="s">
        <v>120</v>
      </c>
      <c r="F197" s="193" t="s">
        <v>307</v>
      </c>
      <c r="G197" s="180"/>
      <c r="H197" s="180"/>
      <c r="I197" s="183"/>
      <c r="J197" s="194">
        <f>BK197</f>
        <v>0</v>
      </c>
      <c r="K197" s="180"/>
      <c r="L197" s="185"/>
      <c r="M197" s="186"/>
      <c r="N197" s="187"/>
      <c r="O197" s="187"/>
      <c r="P197" s="188">
        <f>SUM(P198:P207)</f>
        <v>0</v>
      </c>
      <c r="Q197" s="187"/>
      <c r="R197" s="188">
        <f>SUM(R198:R207)</f>
        <v>201.14346</v>
      </c>
      <c r="S197" s="187"/>
      <c r="T197" s="189">
        <f>SUM(T198:T207)</f>
        <v>0</v>
      </c>
      <c r="AR197" s="190" t="s">
        <v>83</v>
      </c>
      <c r="AT197" s="191" t="s">
        <v>74</v>
      </c>
      <c r="AU197" s="191" t="s">
        <v>83</v>
      </c>
      <c r="AY197" s="190" t="s">
        <v>114</v>
      </c>
      <c r="BK197" s="192">
        <f>SUM(BK198:BK207)</f>
        <v>0</v>
      </c>
    </row>
    <row r="198" spans="1:65" s="2" customFormat="1" ht="24.2" customHeight="1">
      <c r="A198" s="34"/>
      <c r="B198" s="35"/>
      <c r="C198" s="195" t="s">
        <v>308</v>
      </c>
      <c r="D198" s="195" t="s">
        <v>116</v>
      </c>
      <c r="E198" s="196" t="s">
        <v>309</v>
      </c>
      <c r="F198" s="197" t="s">
        <v>310</v>
      </c>
      <c r="G198" s="198" t="s">
        <v>311</v>
      </c>
      <c r="H198" s="199">
        <v>75</v>
      </c>
      <c r="I198" s="200"/>
      <c r="J198" s="201">
        <f>ROUND(I198*H198,2)</f>
        <v>0</v>
      </c>
      <c r="K198" s="202"/>
      <c r="L198" s="39"/>
      <c r="M198" s="203" t="s">
        <v>1</v>
      </c>
      <c r="N198" s="204" t="s">
        <v>41</v>
      </c>
      <c r="O198" s="75"/>
      <c r="P198" s="205">
        <f>O198*H198</f>
        <v>0</v>
      </c>
      <c r="Q198" s="205">
        <v>3.1220000000000001E-2</v>
      </c>
      <c r="R198" s="205">
        <f>Q198*H198</f>
        <v>2.3414999999999999</v>
      </c>
      <c r="S198" s="205">
        <v>0</v>
      </c>
      <c r="T198" s="206">
        <f>S198*H198</f>
        <v>0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207" t="s">
        <v>120</v>
      </c>
      <c r="AT198" s="207" t="s">
        <v>116</v>
      </c>
      <c r="AU198" s="207" t="s">
        <v>121</v>
      </c>
      <c r="AY198" s="17" t="s">
        <v>114</v>
      </c>
      <c r="BE198" s="208">
        <f>IF(N198="základná",J198,0)</f>
        <v>0</v>
      </c>
      <c r="BF198" s="208">
        <f>IF(N198="znížená",J198,0)</f>
        <v>0</v>
      </c>
      <c r="BG198" s="208">
        <f>IF(N198="zákl. prenesená",J198,0)</f>
        <v>0</v>
      </c>
      <c r="BH198" s="208">
        <f>IF(N198="zníž. prenesená",J198,0)</f>
        <v>0</v>
      </c>
      <c r="BI198" s="208">
        <f>IF(N198="nulová",J198,0)</f>
        <v>0</v>
      </c>
      <c r="BJ198" s="17" t="s">
        <v>121</v>
      </c>
      <c r="BK198" s="208">
        <f>ROUND(I198*H198,2)</f>
        <v>0</v>
      </c>
      <c r="BL198" s="17" t="s">
        <v>120</v>
      </c>
      <c r="BM198" s="207" t="s">
        <v>312</v>
      </c>
    </row>
    <row r="199" spans="1:65" s="13" customFormat="1" ht="11.25">
      <c r="B199" s="209"/>
      <c r="C199" s="210"/>
      <c r="D199" s="211" t="s">
        <v>123</v>
      </c>
      <c r="E199" s="212" t="s">
        <v>1</v>
      </c>
      <c r="F199" s="213" t="s">
        <v>139</v>
      </c>
      <c r="G199" s="210"/>
      <c r="H199" s="212" t="s">
        <v>1</v>
      </c>
      <c r="I199" s="214"/>
      <c r="J199" s="210"/>
      <c r="K199" s="210"/>
      <c r="L199" s="215"/>
      <c r="M199" s="216"/>
      <c r="N199" s="217"/>
      <c r="O199" s="217"/>
      <c r="P199" s="217"/>
      <c r="Q199" s="217"/>
      <c r="R199" s="217"/>
      <c r="S199" s="217"/>
      <c r="T199" s="218"/>
      <c r="AT199" s="219" t="s">
        <v>123</v>
      </c>
      <c r="AU199" s="219" t="s">
        <v>121</v>
      </c>
      <c r="AV199" s="13" t="s">
        <v>83</v>
      </c>
      <c r="AW199" s="13" t="s">
        <v>31</v>
      </c>
      <c r="AX199" s="13" t="s">
        <v>75</v>
      </c>
      <c r="AY199" s="219" t="s">
        <v>114</v>
      </c>
    </row>
    <row r="200" spans="1:65" s="14" customFormat="1" ht="11.25">
      <c r="B200" s="220"/>
      <c r="C200" s="221"/>
      <c r="D200" s="211" t="s">
        <v>123</v>
      </c>
      <c r="E200" s="222" t="s">
        <v>1</v>
      </c>
      <c r="F200" s="223" t="s">
        <v>313</v>
      </c>
      <c r="G200" s="221"/>
      <c r="H200" s="224">
        <v>75</v>
      </c>
      <c r="I200" s="225"/>
      <c r="J200" s="221"/>
      <c r="K200" s="221"/>
      <c r="L200" s="226"/>
      <c r="M200" s="227"/>
      <c r="N200" s="228"/>
      <c r="O200" s="228"/>
      <c r="P200" s="228"/>
      <c r="Q200" s="228"/>
      <c r="R200" s="228"/>
      <c r="S200" s="228"/>
      <c r="T200" s="229"/>
      <c r="AT200" s="230" t="s">
        <v>123</v>
      </c>
      <c r="AU200" s="230" t="s">
        <v>121</v>
      </c>
      <c r="AV200" s="14" t="s">
        <v>121</v>
      </c>
      <c r="AW200" s="14" t="s">
        <v>31</v>
      </c>
      <c r="AX200" s="14" t="s">
        <v>75</v>
      </c>
      <c r="AY200" s="230" t="s">
        <v>114</v>
      </c>
    </row>
    <row r="201" spans="1:65" s="15" customFormat="1" ht="11.25">
      <c r="B201" s="231"/>
      <c r="C201" s="232"/>
      <c r="D201" s="211" t="s">
        <v>123</v>
      </c>
      <c r="E201" s="233" t="s">
        <v>1</v>
      </c>
      <c r="F201" s="234" t="s">
        <v>128</v>
      </c>
      <c r="G201" s="232"/>
      <c r="H201" s="235">
        <v>75</v>
      </c>
      <c r="I201" s="236"/>
      <c r="J201" s="232"/>
      <c r="K201" s="232"/>
      <c r="L201" s="237"/>
      <c r="M201" s="238"/>
      <c r="N201" s="239"/>
      <c r="O201" s="239"/>
      <c r="P201" s="239"/>
      <c r="Q201" s="239"/>
      <c r="R201" s="239"/>
      <c r="S201" s="239"/>
      <c r="T201" s="240"/>
      <c r="AT201" s="241" t="s">
        <v>123</v>
      </c>
      <c r="AU201" s="241" t="s">
        <v>121</v>
      </c>
      <c r="AV201" s="15" t="s">
        <v>120</v>
      </c>
      <c r="AW201" s="15" t="s">
        <v>31</v>
      </c>
      <c r="AX201" s="15" t="s">
        <v>83</v>
      </c>
      <c r="AY201" s="241" t="s">
        <v>114</v>
      </c>
    </row>
    <row r="202" spans="1:65" s="2" customFormat="1" ht="16.5" customHeight="1">
      <c r="A202" s="34"/>
      <c r="B202" s="35"/>
      <c r="C202" s="242" t="s">
        <v>314</v>
      </c>
      <c r="D202" s="242" t="s">
        <v>168</v>
      </c>
      <c r="E202" s="243" t="s">
        <v>315</v>
      </c>
      <c r="F202" s="244" t="s">
        <v>316</v>
      </c>
      <c r="G202" s="245" t="s">
        <v>311</v>
      </c>
      <c r="H202" s="246">
        <v>75</v>
      </c>
      <c r="I202" s="247"/>
      <c r="J202" s="248">
        <f>ROUND(I202*H202,2)</f>
        <v>0</v>
      </c>
      <c r="K202" s="249"/>
      <c r="L202" s="250"/>
      <c r="M202" s="251" t="s">
        <v>1</v>
      </c>
      <c r="N202" s="252" t="s">
        <v>41</v>
      </c>
      <c r="O202" s="75"/>
      <c r="P202" s="205">
        <f>O202*H202</f>
        <v>0</v>
      </c>
      <c r="Q202" s="205">
        <v>2.36</v>
      </c>
      <c r="R202" s="205">
        <f>Q202*H202</f>
        <v>177</v>
      </c>
      <c r="S202" s="205">
        <v>0</v>
      </c>
      <c r="T202" s="206">
        <f>S202*H202</f>
        <v>0</v>
      </c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R202" s="207" t="s">
        <v>154</v>
      </c>
      <c r="AT202" s="207" t="s">
        <v>168</v>
      </c>
      <c r="AU202" s="207" t="s">
        <v>121</v>
      </c>
      <c r="AY202" s="17" t="s">
        <v>114</v>
      </c>
      <c r="BE202" s="208">
        <f>IF(N202="základná",J202,0)</f>
        <v>0</v>
      </c>
      <c r="BF202" s="208">
        <f>IF(N202="znížená",J202,0)</f>
        <v>0</v>
      </c>
      <c r="BG202" s="208">
        <f>IF(N202="zákl. prenesená",J202,0)</f>
        <v>0</v>
      </c>
      <c r="BH202" s="208">
        <f>IF(N202="zníž. prenesená",J202,0)</f>
        <v>0</v>
      </c>
      <c r="BI202" s="208">
        <f>IF(N202="nulová",J202,0)</f>
        <v>0</v>
      </c>
      <c r="BJ202" s="17" t="s">
        <v>121</v>
      </c>
      <c r="BK202" s="208">
        <f>ROUND(I202*H202,2)</f>
        <v>0</v>
      </c>
      <c r="BL202" s="17" t="s">
        <v>120</v>
      </c>
      <c r="BM202" s="207" t="s">
        <v>317</v>
      </c>
    </row>
    <row r="203" spans="1:65" s="2" customFormat="1" ht="24.2" customHeight="1">
      <c r="A203" s="34"/>
      <c r="B203" s="35"/>
      <c r="C203" s="195" t="s">
        <v>318</v>
      </c>
      <c r="D203" s="195" t="s">
        <v>116</v>
      </c>
      <c r="E203" s="196" t="s">
        <v>319</v>
      </c>
      <c r="F203" s="197" t="s">
        <v>320</v>
      </c>
      <c r="G203" s="198" t="s">
        <v>311</v>
      </c>
      <c r="H203" s="199">
        <v>18</v>
      </c>
      <c r="I203" s="200"/>
      <c r="J203" s="201">
        <f>ROUND(I203*H203,2)</f>
        <v>0</v>
      </c>
      <c r="K203" s="202"/>
      <c r="L203" s="39"/>
      <c r="M203" s="203" t="s">
        <v>1</v>
      </c>
      <c r="N203" s="204" t="s">
        <v>41</v>
      </c>
      <c r="O203" s="75"/>
      <c r="P203" s="205">
        <f>O203*H203</f>
        <v>0</v>
      </c>
      <c r="Q203" s="205">
        <v>3.1220000000000001E-2</v>
      </c>
      <c r="R203" s="205">
        <f>Q203*H203</f>
        <v>0.56196000000000002</v>
      </c>
      <c r="S203" s="205">
        <v>0</v>
      </c>
      <c r="T203" s="206">
        <f>S203*H203</f>
        <v>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R203" s="207" t="s">
        <v>120</v>
      </c>
      <c r="AT203" s="207" t="s">
        <v>116</v>
      </c>
      <c r="AU203" s="207" t="s">
        <v>121</v>
      </c>
      <c r="AY203" s="17" t="s">
        <v>114</v>
      </c>
      <c r="BE203" s="208">
        <f>IF(N203="základná",J203,0)</f>
        <v>0</v>
      </c>
      <c r="BF203" s="208">
        <f>IF(N203="znížená",J203,0)</f>
        <v>0</v>
      </c>
      <c r="BG203" s="208">
        <f>IF(N203="zákl. prenesená",J203,0)</f>
        <v>0</v>
      </c>
      <c r="BH203" s="208">
        <f>IF(N203="zníž. prenesená",J203,0)</f>
        <v>0</v>
      </c>
      <c r="BI203" s="208">
        <f>IF(N203="nulová",J203,0)</f>
        <v>0</v>
      </c>
      <c r="BJ203" s="17" t="s">
        <v>121</v>
      </c>
      <c r="BK203" s="208">
        <f>ROUND(I203*H203,2)</f>
        <v>0</v>
      </c>
      <c r="BL203" s="17" t="s">
        <v>120</v>
      </c>
      <c r="BM203" s="207" t="s">
        <v>321</v>
      </c>
    </row>
    <row r="204" spans="1:65" s="13" customFormat="1" ht="11.25">
      <c r="B204" s="209"/>
      <c r="C204" s="210"/>
      <c r="D204" s="211" t="s">
        <v>123</v>
      </c>
      <c r="E204" s="212" t="s">
        <v>1</v>
      </c>
      <c r="F204" s="213" t="s">
        <v>139</v>
      </c>
      <c r="G204" s="210"/>
      <c r="H204" s="212" t="s">
        <v>1</v>
      </c>
      <c r="I204" s="214"/>
      <c r="J204" s="210"/>
      <c r="K204" s="210"/>
      <c r="L204" s="215"/>
      <c r="M204" s="216"/>
      <c r="N204" s="217"/>
      <c r="O204" s="217"/>
      <c r="P204" s="217"/>
      <c r="Q204" s="217"/>
      <c r="R204" s="217"/>
      <c r="S204" s="217"/>
      <c r="T204" s="218"/>
      <c r="AT204" s="219" t="s">
        <v>123</v>
      </c>
      <c r="AU204" s="219" t="s">
        <v>121</v>
      </c>
      <c r="AV204" s="13" t="s">
        <v>83</v>
      </c>
      <c r="AW204" s="13" t="s">
        <v>31</v>
      </c>
      <c r="AX204" s="13" t="s">
        <v>75</v>
      </c>
      <c r="AY204" s="219" t="s">
        <v>114</v>
      </c>
    </row>
    <row r="205" spans="1:65" s="14" customFormat="1" ht="11.25">
      <c r="B205" s="220"/>
      <c r="C205" s="221"/>
      <c r="D205" s="211" t="s">
        <v>123</v>
      </c>
      <c r="E205" s="222" t="s">
        <v>1</v>
      </c>
      <c r="F205" s="223" t="s">
        <v>322</v>
      </c>
      <c r="G205" s="221"/>
      <c r="H205" s="224">
        <v>18</v>
      </c>
      <c r="I205" s="225"/>
      <c r="J205" s="221"/>
      <c r="K205" s="221"/>
      <c r="L205" s="226"/>
      <c r="M205" s="227"/>
      <c r="N205" s="228"/>
      <c r="O205" s="228"/>
      <c r="P205" s="228"/>
      <c r="Q205" s="228"/>
      <c r="R205" s="228"/>
      <c r="S205" s="228"/>
      <c r="T205" s="229"/>
      <c r="AT205" s="230" t="s">
        <v>123</v>
      </c>
      <c r="AU205" s="230" t="s">
        <v>121</v>
      </c>
      <c r="AV205" s="14" t="s">
        <v>121</v>
      </c>
      <c r="AW205" s="14" t="s">
        <v>31</v>
      </c>
      <c r="AX205" s="14" t="s">
        <v>75</v>
      </c>
      <c r="AY205" s="230" t="s">
        <v>114</v>
      </c>
    </row>
    <row r="206" spans="1:65" s="15" customFormat="1" ht="11.25">
      <c r="B206" s="231"/>
      <c r="C206" s="232"/>
      <c r="D206" s="211" t="s">
        <v>123</v>
      </c>
      <c r="E206" s="233" t="s">
        <v>1</v>
      </c>
      <c r="F206" s="234" t="s">
        <v>128</v>
      </c>
      <c r="G206" s="232"/>
      <c r="H206" s="235">
        <v>18</v>
      </c>
      <c r="I206" s="236"/>
      <c r="J206" s="232"/>
      <c r="K206" s="232"/>
      <c r="L206" s="237"/>
      <c r="M206" s="238"/>
      <c r="N206" s="239"/>
      <c r="O206" s="239"/>
      <c r="P206" s="239"/>
      <c r="Q206" s="239"/>
      <c r="R206" s="239"/>
      <c r="S206" s="239"/>
      <c r="T206" s="240"/>
      <c r="AT206" s="241" t="s">
        <v>123</v>
      </c>
      <c r="AU206" s="241" t="s">
        <v>121</v>
      </c>
      <c r="AV206" s="15" t="s">
        <v>120</v>
      </c>
      <c r="AW206" s="15" t="s">
        <v>31</v>
      </c>
      <c r="AX206" s="15" t="s">
        <v>83</v>
      </c>
      <c r="AY206" s="241" t="s">
        <v>114</v>
      </c>
    </row>
    <row r="207" spans="1:65" s="2" customFormat="1" ht="16.5" customHeight="1">
      <c r="A207" s="34"/>
      <c r="B207" s="35"/>
      <c r="C207" s="242" t="s">
        <v>323</v>
      </c>
      <c r="D207" s="242" t="s">
        <v>168</v>
      </c>
      <c r="E207" s="243" t="s">
        <v>324</v>
      </c>
      <c r="F207" s="244" t="s">
        <v>325</v>
      </c>
      <c r="G207" s="245" t="s">
        <v>311</v>
      </c>
      <c r="H207" s="246">
        <v>18</v>
      </c>
      <c r="I207" s="247"/>
      <c r="J207" s="248">
        <f>ROUND(I207*H207,2)</f>
        <v>0</v>
      </c>
      <c r="K207" s="249"/>
      <c r="L207" s="250"/>
      <c r="M207" s="251" t="s">
        <v>1</v>
      </c>
      <c r="N207" s="252" t="s">
        <v>41</v>
      </c>
      <c r="O207" s="75"/>
      <c r="P207" s="205">
        <f>O207*H207</f>
        <v>0</v>
      </c>
      <c r="Q207" s="205">
        <v>1.18</v>
      </c>
      <c r="R207" s="205">
        <f>Q207*H207</f>
        <v>21.24</v>
      </c>
      <c r="S207" s="205">
        <v>0</v>
      </c>
      <c r="T207" s="206">
        <f>S207*H207</f>
        <v>0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207" t="s">
        <v>154</v>
      </c>
      <c r="AT207" s="207" t="s">
        <v>168</v>
      </c>
      <c r="AU207" s="207" t="s">
        <v>121</v>
      </c>
      <c r="AY207" s="17" t="s">
        <v>114</v>
      </c>
      <c r="BE207" s="208">
        <f>IF(N207="základná",J207,0)</f>
        <v>0</v>
      </c>
      <c r="BF207" s="208">
        <f>IF(N207="znížená",J207,0)</f>
        <v>0</v>
      </c>
      <c r="BG207" s="208">
        <f>IF(N207="zákl. prenesená",J207,0)</f>
        <v>0</v>
      </c>
      <c r="BH207" s="208">
        <f>IF(N207="zníž. prenesená",J207,0)</f>
        <v>0</v>
      </c>
      <c r="BI207" s="208">
        <f>IF(N207="nulová",J207,0)</f>
        <v>0</v>
      </c>
      <c r="BJ207" s="17" t="s">
        <v>121</v>
      </c>
      <c r="BK207" s="208">
        <f>ROUND(I207*H207,2)</f>
        <v>0</v>
      </c>
      <c r="BL207" s="17" t="s">
        <v>120</v>
      </c>
      <c r="BM207" s="207" t="s">
        <v>326</v>
      </c>
    </row>
    <row r="208" spans="1:65" s="12" customFormat="1" ht="22.9" customHeight="1">
      <c r="B208" s="179"/>
      <c r="C208" s="180"/>
      <c r="D208" s="181" t="s">
        <v>74</v>
      </c>
      <c r="E208" s="193" t="s">
        <v>197</v>
      </c>
      <c r="F208" s="193" t="s">
        <v>198</v>
      </c>
      <c r="G208" s="180"/>
      <c r="H208" s="180"/>
      <c r="I208" s="183"/>
      <c r="J208" s="194">
        <f>BK208</f>
        <v>0</v>
      </c>
      <c r="K208" s="180"/>
      <c r="L208" s="185"/>
      <c r="M208" s="186"/>
      <c r="N208" s="187"/>
      <c r="O208" s="187"/>
      <c r="P208" s="188">
        <f>P209</f>
        <v>0</v>
      </c>
      <c r="Q208" s="187"/>
      <c r="R208" s="188">
        <f>R209</f>
        <v>0</v>
      </c>
      <c r="S208" s="187"/>
      <c r="T208" s="189">
        <f>T209</f>
        <v>0</v>
      </c>
      <c r="AR208" s="190" t="s">
        <v>83</v>
      </c>
      <c r="AT208" s="191" t="s">
        <v>74</v>
      </c>
      <c r="AU208" s="191" t="s">
        <v>83</v>
      </c>
      <c r="AY208" s="190" t="s">
        <v>114</v>
      </c>
      <c r="BK208" s="192">
        <f>BK209</f>
        <v>0</v>
      </c>
    </row>
    <row r="209" spans="1:65" s="2" customFormat="1" ht="24.2" customHeight="1">
      <c r="A209" s="34"/>
      <c r="B209" s="35"/>
      <c r="C209" s="195" t="s">
        <v>327</v>
      </c>
      <c r="D209" s="195" t="s">
        <v>116</v>
      </c>
      <c r="E209" s="196" t="s">
        <v>328</v>
      </c>
      <c r="F209" s="197" t="s">
        <v>329</v>
      </c>
      <c r="G209" s="198" t="s">
        <v>157</v>
      </c>
      <c r="H209" s="199">
        <v>619.99800000000005</v>
      </c>
      <c r="I209" s="200"/>
      <c r="J209" s="201">
        <f>ROUND(I209*H209,2)</f>
        <v>0</v>
      </c>
      <c r="K209" s="202"/>
      <c r="L209" s="39"/>
      <c r="M209" s="203" t="s">
        <v>1</v>
      </c>
      <c r="N209" s="204" t="s">
        <v>41</v>
      </c>
      <c r="O209" s="75"/>
      <c r="P209" s="205">
        <f>O209*H209</f>
        <v>0</v>
      </c>
      <c r="Q209" s="205">
        <v>0</v>
      </c>
      <c r="R209" s="205">
        <f>Q209*H209</f>
        <v>0</v>
      </c>
      <c r="S209" s="205">
        <v>0</v>
      </c>
      <c r="T209" s="206">
        <f>S209*H209</f>
        <v>0</v>
      </c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R209" s="207" t="s">
        <v>120</v>
      </c>
      <c r="AT209" s="207" t="s">
        <v>116</v>
      </c>
      <c r="AU209" s="207" t="s">
        <v>121</v>
      </c>
      <c r="AY209" s="17" t="s">
        <v>114</v>
      </c>
      <c r="BE209" s="208">
        <f>IF(N209="základná",J209,0)</f>
        <v>0</v>
      </c>
      <c r="BF209" s="208">
        <f>IF(N209="znížená",J209,0)</f>
        <v>0</v>
      </c>
      <c r="BG209" s="208">
        <f>IF(N209="zákl. prenesená",J209,0)</f>
        <v>0</v>
      </c>
      <c r="BH209" s="208">
        <f>IF(N209="zníž. prenesená",J209,0)</f>
        <v>0</v>
      </c>
      <c r="BI209" s="208">
        <f>IF(N209="nulová",J209,0)</f>
        <v>0</v>
      </c>
      <c r="BJ209" s="17" t="s">
        <v>121</v>
      </c>
      <c r="BK209" s="208">
        <f>ROUND(I209*H209,2)</f>
        <v>0</v>
      </c>
      <c r="BL209" s="17" t="s">
        <v>120</v>
      </c>
      <c r="BM209" s="207" t="s">
        <v>330</v>
      </c>
    </row>
    <row r="210" spans="1:65" s="12" customFormat="1" ht="25.9" customHeight="1">
      <c r="B210" s="179"/>
      <c r="C210" s="180"/>
      <c r="D210" s="181" t="s">
        <v>74</v>
      </c>
      <c r="E210" s="182" t="s">
        <v>331</v>
      </c>
      <c r="F210" s="182" t="s">
        <v>332</v>
      </c>
      <c r="G210" s="180"/>
      <c r="H210" s="180"/>
      <c r="I210" s="183"/>
      <c r="J210" s="184">
        <f>BK210</f>
        <v>0</v>
      </c>
      <c r="K210" s="180"/>
      <c r="L210" s="185"/>
      <c r="M210" s="186"/>
      <c r="N210" s="187"/>
      <c r="O210" s="187"/>
      <c r="P210" s="188">
        <f>P211+P221</f>
        <v>0</v>
      </c>
      <c r="Q210" s="187"/>
      <c r="R210" s="188">
        <f>R211+R221</f>
        <v>3.9374173200000002</v>
      </c>
      <c r="S210" s="187"/>
      <c r="T210" s="189">
        <f>T211+T221</f>
        <v>0</v>
      </c>
      <c r="AR210" s="190" t="s">
        <v>121</v>
      </c>
      <c r="AT210" s="191" t="s">
        <v>74</v>
      </c>
      <c r="AU210" s="191" t="s">
        <v>75</v>
      </c>
      <c r="AY210" s="190" t="s">
        <v>114</v>
      </c>
      <c r="BK210" s="192">
        <f>BK211+BK221</f>
        <v>0</v>
      </c>
    </row>
    <row r="211" spans="1:65" s="12" customFormat="1" ht="22.9" customHeight="1">
      <c r="B211" s="179"/>
      <c r="C211" s="180"/>
      <c r="D211" s="181" t="s">
        <v>74</v>
      </c>
      <c r="E211" s="193" t="s">
        <v>333</v>
      </c>
      <c r="F211" s="193" t="s">
        <v>334</v>
      </c>
      <c r="G211" s="180"/>
      <c r="H211" s="180"/>
      <c r="I211" s="183"/>
      <c r="J211" s="194">
        <f>BK211</f>
        <v>0</v>
      </c>
      <c r="K211" s="180"/>
      <c r="L211" s="185"/>
      <c r="M211" s="186"/>
      <c r="N211" s="187"/>
      <c r="O211" s="187"/>
      <c r="P211" s="188">
        <f>SUM(P212:P220)</f>
        <v>0</v>
      </c>
      <c r="Q211" s="187"/>
      <c r="R211" s="188">
        <f>SUM(R212:R220)</f>
        <v>0.41586048000000003</v>
      </c>
      <c r="S211" s="187"/>
      <c r="T211" s="189">
        <f>SUM(T212:T220)</f>
        <v>0</v>
      </c>
      <c r="AR211" s="190" t="s">
        <v>121</v>
      </c>
      <c r="AT211" s="191" t="s">
        <v>74</v>
      </c>
      <c r="AU211" s="191" t="s">
        <v>83</v>
      </c>
      <c r="AY211" s="190" t="s">
        <v>114</v>
      </c>
      <c r="BK211" s="192">
        <f>SUM(BK212:BK220)</f>
        <v>0</v>
      </c>
    </row>
    <row r="212" spans="1:65" s="2" customFormat="1" ht="24.2" customHeight="1">
      <c r="A212" s="34"/>
      <c r="B212" s="35"/>
      <c r="C212" s="195" t="s">
        <v>335</v>
      </c>
      <c r="D212" s="195" t="s">
        <v>116</v>
      </c>
      <c r="E212" s="196" t="s">
        <v>336</v>
      </c>
      <c r="F212" s="197" t="s">
        <v>337</v>
      </c>
      <c r="G212" s="198" t="s">
        <v>186</v>
      </c>
      <c r="H212" s="199">
        <v>174.73099999999999</v>
      </c>
      <c r="I212" s="200"/>
      <c r="J212" s="201">
        <f>ROUND(I212*H212,2)</f>
        <v>0</v>
      </c>
      <c r="K212" s="202"/>
      <c r="L212" s="39"/>
      <c r="M212" s="203" t="s">
        <v>1</v>
      </c>
      <c r="N212" s="204" t="s">
        <v>41</v>
      </c>
      <c r="O212" s="75"/>
      <c r="P212" s="205">
        <f>O212*H212</f>
        <v>0</v>
      </c>
      <c r="Q212" s="205">
        <v>8.0000000000000007E-5</v>
      </c>
      <c r="R212" s="205">
        <f>Q212*H212</f>
        <v>1.3978480000000001E-2</v>
      </c>
      <c r="S212" s="205">
        <v>0</v>
      </c>
      <c r="T212" s="206">
        <f>S212*H212</f>
        <v>0</v>
      </c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R212" s="207" t="s">
        <v>203</v>
      </c>
      <c r="AT212" s="207" t="s">
        <v>116</v>
      </c>
      <c r="AU212" s="207" t="s">
        <v>121</v>
      </c>
      <c r="AY212" s="17" t="s">
        <v>114</v>
      </c>
      <c r="BE212" s="208">
        <f>IF(N212="základná",J212,0)</f>
        <v>0</v>
      </c>
      <c r="BF212" s="208">
        <f>IF(N212="znížená",J212,0)</f>
        <v>0</v>
      </c>
      <c r="BG212" s="208">
        <f>IF(N212="zákl. prenesená",J212,0)</f>
        <v>0</v>
      </c>
      <c r="BH212" s="208">
        <f>IF(N212="zníž. prenesená",J212,0)</f>
        <v>0</v>
      </c>
      <c r="BI212" s="208">
        <f>IF(N212="nulová",J212,0)</f>
        <v>0</v>
      </c>
      <c r="BJ212" s="17" t="s">
        <v>121</v>
      </c>
      <c r="BK212" s="208">
        <f>ROUND(I212*H212,2)</f>
        <v>0</v>
      </c>
      <c r="BL212" s="17" t="s">
        <v>203</v>
      </c>
      <c r="BM212" s="207" t="s">
        <v>338</v>
      </c>
    </row>
    <row r="213" spans="1:65" s="13" customFormat="1" ht="11.25">
      <c r="B213" s="209"/>
      <c r="C213" s="210"/>
      <c r="D213" s="211" t="s">
        <v>123</v>
      </c>
      <c r="E213" s="212" t="s">
        <v>1</v>
      </c>
      <c r="F213" s="213" t="s">
        <v>139</v>
      </c>
      <c r="G213" s="210"/>
      <c r="H213" s="212" t="s">
        <v>1</v>
      </c>
      <c r="I213" s="214"/>
      <c r="J213" s="210"/>
      <c r="K213" s="210"/>
      <c r="L213" s="215"/>
      <c r="M213" s="216"/>
      <c r="N213" s="217"/>
      <c r="O213" s="217"/>
      <c r="P213" s="217"/>
      <c r="Q213" s="217"/>
      <c r="R213" s="217"/>
      <c r="S213" s="217"/>
      <c r="T213" s="218"/>
      <c r="AT213" s="219" t="s">
        <v>123</v>
      </c>
      <c r="AU213" s="219" t="s">
        <v>121</v>
      </c>
      <c r="AV213" s="13" t="s">
        <v>83</v>
      </c>
      <c r="AW213" s="13" t="s">
        <v>31</v>
      </c>
      <c r="AX213" s="13" t="s">
        <v>75</v>
      </c>
      <c r="AY213" s="219" t="s">
        <v>114</v>
      </c>
    </row>
    <row r="214" spans="1:65" s="14" customFormat="1" ht="11.25">
      <c r="B214" s="220"/>
      <c r="C214" s="221"/>
      <c r="D214" s="211" t="s">
        <v>123</v>
      </c>
      <c r="E214" s="222" t="s">
        <v>1</v>
      </c>
      <c r="F214" s="223" t="s">
        <v>339</v>
      </c>
      <c r="G214" s="221"/>
      <c r="H214" s="224">
        <v>105.935</v>
      </c>
      <c r="I214" s="225"/>
      <c r="J214" s="221"/>
      <c r="K214" s="221"/>
      <c r="L214" s="226"/>
      <c r="M214" s="227"/>
      <c r="N214" s="228"/>
      <c r="O214" s="228"/>
      <c r="P214" s="228"/>
      <c r="Q214" s="228"/>
      <c r="R214" s="228"/>
      <c r="S214" s="228"/>
      <c r="T214" s="229"/>
      <c r="AT214" s="230" t="s">
        <v>123</v>
      </c>
      <c r="AU214" s="230" t="s">
        <v>121</v>
      </c>
      <c r="AV214" s="14" t="s">
        <v>121</v>
      </c>
      <c r="AW214" s="14" t="s">
        <v>31</v>
      </c>
      <c r="AX214" s="14" t="s">
        <v>75</v>
      </c>
      <c r="AY214" s="230" t="s">
        <v>114</v>
      </c>
    </row>
    <row r="215" spans="1:65" s="14" customFormat="1" ht="11.25">
      <c r="B215" s="220"/>
      <c r="C215" s="221"/>
      <c r="D215" s="211" t="s">
        <v>123</v>
      </c>
      <c r="E215" s="222" t="s">
        <v>1</v>
      </c>
      <c r="F215" s="223" t="s">
        <v>340</v>
      </c>
      <c r="G215" s="221"/>
      <c r="H215" s="224">
        <v>22.931999999999999</v>
      </c>
      <c r="I215" s="225"/>
      <c r="J215" s="221"/>
      <c r="K215" s="221"/>
      <c r="L215" s="226"/>
      <c r="M215" s="227"/>
      <c r="N215" s="228"/>
      <c r="O215" s="228"/>
      <c r="P215" s="228"/>
      <c r="Q215" s="228"/>
      <c r="R215" s="228"/>
      <c r="S215" s="228"/>
      <c r="T215" s="229"/>
      <c r="AT215" s="230" t="s">
        <v>123</v>
      </c>
      <c r="AU215" s="230" t="s">
        <v>121</v>
      </c>
      <c r="AV215" s="14" t="s">
        <v>121</v>
      </c>
      <c r="AW215" s="14" t="s">
        <v>31</v>
      </c>
      <c r="AX215" s="14" t="s">
        <v>75</v>
      </c>
      <c r="AY215" s="230" t="s">
        <v>114</v>
      </c>
    </row>
    <row r="216" spans="1:65" s="14" customFormat="1" ht="11.25">
      <c r="B216" s="220"/>
      <c r="C216" s="221"/>
      <c r="D216" s="211" t="s">
        <v>123</v>
      </c>
      <c r="E216" s="222" t="s">
        <v>1</v>
      </c>
      <c r="F216" s="223" t="s">
        <v>341</v>
      </c>
      <c r="G216" s="221"/>
      <c r="H216" s="224">
        <v>45.863999999999997</v>
      </c>
      <c r="I216" s="225"/>
      <c r="J216" s="221"/>
      <c r="K216" s="221"/>
      <c r="L216" s="226"/>
      <c r="M216" s="227"/>
      <c r="N216" s="228"/>
      <c r="O216" s="228"/>
      <c r="P216" s="228"/>
      <c r="Q216" s="228"/>
      <c r="R216" s="228"/>
      <c r="S216" s="228"/>
      <c r="T216" s="229"/>
      <c r="AT216" s="230" t="s">
        <v>123</v>
      </c>
      <c r="AU216" s="230" t="s">
        <v>121</v>
      </c>
      <c r="AV216" s="14" t="s">
        <v>121</v>
      </c>
      <c r="AW216" s="14" t="s">
        <v>31</v>
      </c>
      <c r="AX216" s="14" t="s">
        <v>75</v>
      </c>
      <c r="AY216" s="230" t="s">
        <v>114</v>
      </c>
    </row>
    <row r="217" spans="1:65" s="15" customFormat="1" ht="11.25">
      <c r="B217" s="231"/>
      <c r="C217" s="232"/>
      <c r="D217" s="211" t="s">
        <v>123</v>
      </c>
      <c r="E217" s="233" t="s">
        <v>1</v>
      </c>
      <c r="F217" s="234" t="s">
        <v>128</v>
      </c>
      <c r="G217" s="232"/>
      <c r="H217" s="235">
        <v>174.73099999999999</v>
      </c>
      <c r="I217" s="236"/>
      <c r="J217" s="232"/>
      <c r="K217" s="232"/>
      <c r="L217" s="237"/>
      <c r="M217" s="238"/>
      <c r="N217" s="239"/>
      <c r="O217" s="239"/>
      <c r="P217" s="239"/>
      <c r="Q217" s="239"/>
      <c r="R217" s="239"/>
      <c r="S217" s="239"/>
      <c r="T217" s="240"/>
      <c r="AT217" s="241" t="s">
        <v>123</v>
      </c>
      <c r="AU217" s="241" t="s">
        <v>121</v>
      </c>
      <c r="AV217" s="15" t="s">
        <v>120</v>
      </c>
      <c r="AW217" s="15" t="s">
        <v>31</v>
      </c>
      <c r="AX217" s="15" t="s">
        <v>83</v>
      </c>
      <c r="AY217" s="241" t="s">
        <v>114</v>
      </c>
    </row>
    <row r="218" spans="1:65" s="2" customFormat="1" ht="37.9" customHeight="1">
      <c r="A218" s="34"/>
      <c r="B218" s="35"/>
      <c r="C218" s="242" t="s">
        <v>342</v>
      </c>
      <c r="D218" s="242" t="s">
        <v>168</v>
      </c>
      <c r="E218" s="243" t="s">
        <v>343</v>
      </c>
      <c r="F218" s="244" t="s">
        <v>344</v>
      </c>
      <c r="G218" s="245" t="s">
        <v>186</v>
      </c>
      <c r="H218" s="246">
        <v>200.941</v>
      </c>
      <c r="I218" s="247"/>
      <c r="J218" s="248">
        <f>ROUND(I218*H218,2)</f>
        <v>0</v>
      </c>
      <c r="K218" s="249"/>
      <c r="L218" s="250"/>
      <c r="M218" s="251" t="s">
        <v>1</v>
      </c>
      <c r="N218" s="252" t="s">
        <v>41</v>
      </c>
      <c r="O218" s="75"/>
      <c r="P218" s="205">
        <f>O218*H218</f>
        <v>0</v>
      </c>
      <c r="Q218" s="205">
        <v>2E-3</v>
      </c>
      <c r="R218" s="205">
        <f>Q218*H218</f>
        <v>0.40188200000000002</v>
      </c>
      <c r="S218" s="205">
        <v>0</v>
      </c>
      <c r="T218" s="206">
        <f>S218*H218</f>
        <v>0</v>
      </c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R218" s="207" t="s">
        <v>345</v>
      </c>
      <c r="AT218" s="207" t="s">
        <v>168</v>
      </c>
      <c r="AU218" s="207" t="s">
        <v>121</v>
      </c>
      <c r="AY218" s="17" t="s">
        <v>114</v>
      </c>
      <c r="BE218" s="208">
        <f>IF(N218="základná",J218,0)</f>
        <v>0</v>
      </c>
      <c r="BF218" s="208">
        <f>IF(N218="znížená",J218,0)</f>
        <v>0</v>
      </c>
      <c r="BG218" s="208">
        <f>IF(N218="zákl. prenesená",J218,0)</f>
        <v>0</v>
      </c>
      <c r="BH218" s="208">
        <f>IF(N218="zníž. prenesená",J218,0)</f>
        <v>0</v>
      </c>
      <c r="BI218" s="208">
        <f>IF(N218="nulová",J218,0)</f>
        <v>0</v>
      </c>
      <c r="BJ218" s="17" t="s">
        <v>121</v>
      </c>
      <c r="BK218" s="208">
        <f>ROUND(I218*H218,2)</f>
        <v>0</v>
      </c>
      <c r="BL218" s="17" t="s">
        <v>203</v>
      </c>
      <c r="BM218" s="207" t="s">
        <v>346</v>
      </c>
    </row>
    <row r="219" spans="1:65" s="14" customFormat="1" ht="11.25">
      <c r="B219" s="220"/>
      <c r="C219" s="221"/>
      <c r="D219" s="211" t="s">
        <v>123</v>
      </c>
      <c r="E219" s="221"/>
      <c r="F219" s="223" t="s">
        <v>347</v>
      </c>
      <c r="G219" s="221"/>
      <c r="H219" s="224">
        <v>200.941</v>
      </c>
      <c r="I219" s="225"/>
      <c r="J219" s="221"/>
      <c r="K219" s="221"/>
      <c r="L219" s="226"/>
      <c r="M219" s="227"/>
      <c r="N219" s="228"/>
      <c r="O219" s="228"/>
      <c r="P219" s="228"/>
      <c r="Q219" s="228"/>
      <c r="R219" s="228"/>
      <c r="S219" s="228"/>
      <c r="T219" s="229"/>
      <c r="AT219" s="230" t="s">
        <v>123</v>
      </c>
      <c r="AU219" s="230" t="s">
        <v>121</v>
      </c>
      <c r="AV219" s="14" t="s">
        <v>121</v>
      </c>
      <c r="AW219" s="14" t="s">
        <v>4</v>
      </c>
      <c r="AX219" s="14" t="s">
        <v>83</v>
      </c>
      <c r="AY219" s="230" t="s">
        <v>114</v>
      </c>
    </row>
    <row r="220" spans="1:65" s="2" customFormat="1" ht="24.2" customHeight="1">
      <c r="A220" s="34"/>
      <c r="B220" s="35"/>
      <c r="C220" s="195" t="s">
        <v>348</v>
      </c>
      <c r="D220" s="195" t="s">
        <v>116</v>
      </c>
      <c r="E220" s="196" t="s">
        <v>349</v>
      </c>
      <c r="F220" s="197" t="s">
        <v>350</v>
      </c>
      <c r="G220" s="198" t="s">
        <v>351</v>
      </c>
      <c r="H220" s="258"/>
      <c r="I220" s="200"/>
      <c r="J220" s="201">
        <f>ROUND(I220*H220,2)</f>
        <v>0</v>
      </c>
      <c r="K220" s="202"/>
      <c r="L220" s="39"/>
      <c r="M220" s="203" t="s">
        <v>1</v>
      </c>
      <c r="N220" s="204" t="s">
        <v>41</v>
      </c>
      <c r="O220" s="75"/>
      <c r="P220" s="205">
        <f>O220*H220</f>
        <v>0</v>
      </c>
      <c r="Q220" s="205">
        <v>0</v>
      </c>
      <c r="R220" s="205">
        <f>Q220*H220</f>
        <v>0</v>
      </c>
      <c r="S220" s="205">
        <v>0</v>
      </c>
      <c r="T220" s="206">
        <f>S220*H220</f>
        <v>0</v>
      </c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R220" s="207" t="s">
        <v>203</v>
      </c>
      <c r="AT220" s="207" t="s">
        <v>116</v>
      </c>
      <c r="AU220" s="207" t="s">
        <v>121</v>
      </c>
      <c r="AY220" s="17" t="s">
        <v>114</v>
      </c>
      <c r="BE220" s="208">
        <f>IF(N220="základná",J220,0)</f>
        <v>0</v>
      </c>
      <c r="BF220" s="208">
        <f>IF(N220="znížená",J220,0)</f>
        <v>0</v>
      </c>
      <c r="BG220" s="208">
        <f>IF(N220="zákl. prenesená",J220,0)</f>
        <v>0</v>
      </c>
      <c r="BH220" s="208">
        <f>IF(N220="zníž. prenesená",J220,0)</f>
        <v>0</v>
      </c>
      <c r="BI220" s="208">
        <f>IF(N220="nulová",J220,0)</f>
        <v>0</v>
      </c>
      <c r="BJ220" s="17" t="s">
        <v>121</v>
      </c>
      <c r="BK220" s="208">
        <f>ROUND(I220*H220,2)</f>
        <v>0</v>
      </c>
      <c r="BL220" s="17" t="s">
        <v>203</v>
      </c>
      <c r="BM220" s="207" t="s">
        <v>352</v>
      </c>
    </row>
    <row r="221" spans="1:65" s="12" customFormat="1" ht="22.9" customHeight="1">
      <c r="B221" s="179"/>
      <c r="C221" s="180"/>
      <c r="D221" s="181" t="s">
        <v>74</v>
      </c>
      <c r="E221" s="193" t="s">
        <v>353</v>
      </c>
      <c r="F221" s="193" t="s">
        <v>354</v>
      </c>
      <c r="G221" s="180"/>
      <c r="H221" s="180"/>
      <c r="I221" s="183"/>
      <c r="J221" s="194">
        <f>BK221</f>
        <v>0</v>
      </c>
      <c r="K221" s="180"/>
      <c r="L221" s="185"/>
      <c r="M221" s="186"/>
      <c r="N221" s="187"/>
      <c r="O221" s="187"/>
      <c r="P221" s="188">
        <f>SUM(P222:P233)</f>
        <v>0</v>
      </c>
      <c r="Q221" s="187"/>
      <c r="R221" s="188">
        <f>SUM(R222:R233)</f>
        <v>3.5215568400000001</v>
      </c>
      <c r="S221" s="187"/>
      <c r="T221" s="189">
        <f>SUM(T222:T233)</f>
        <v>0</v>
      </c>
      <c r="AR221" s="190" t="s">
        <v>121</v>
      </c>
      <c r="AT221" s="191" t="s">
        <v>74</v>
      </c>
      <c r="AU221" s="191" t="s">
        <v>83</v>
      </c>
      <c r="AY221" s="190" t="s">
        <v>114</v>
      </c>
      <c r="BK221" s="192">
        <f>SUM(BK222:BK233)</f>
        <v>0</v>
      </c>
    </row>
    <row r="222" spans="1:65" s="2" customFormat="1" ht="37.9" customHeight="1">
      <c r="A222" s="34"/>
      <c r="B222" s="35"/>
      <c r="C222" s="195" t="s">
        <v>355</v>
      </c>
      <c r="D222" s="195" t="s">
        <v>116</v>
      </c>
      <c r="E222" s="196" t="s">
        <v>356</v>
      </c>
      <c r="F222" s="197" t="s">
        <v>357</v>
      </c>
      <c r="G222" s="198" t="s">
        <v>358</v>
      </c>
      <c r="H222" s="199">
        <v>44.4</v>
      </c>
      <c r="I222" s="200"/>
      <c r="J222" s="201">
        <f>ROUND(I222*H222,2)</f>
        <v>0</v>
      </c>
      <c r="K222" s="202"/>
      <c r="L222" s="39"/>
      <c r="M222" s="203" t="s">
        <v>1</v>
      </c>
      <c r="N222" s="204" t="s">
        <v>41</v>
      </c>
      <c r="O222" s="75"/>
      <c r="P222" s="205">
        <f>O222*H222</f>
        <v>0</v>
      </c>
      <c r="Q222" s="205">
        <v>4.5899999999999998E-5</v>
      </c>
      <c r="R222" s="205">
        <f>Q222*H222</f>
        <v>2.0379599999999997E-3</v>
      </c>
      <c r="S222" s="205">
        <v>0</v>
      </c>
      <c r="T222" s="206">
        <f>S222*H222</f>
        <v>0</v>
      </c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R222" s="207" t="s">
        <v>203</v>
      </c>
      <c r="AT222" s="207" t="s">
        <v>116</v>
      </c>
      <c r="AU222" s="207" t="s">
        <v>121</v>
      </c>
      <c r="AY222" s="17" t="s">
        <v>114</v>
      </c>
      <c r="BE222" s="208">
        <f>IF(N222="základná",J222,0)</f>
        <v>0</v>
      </c>
      <c r="BF222" s="208">
        <f>IF(N222="znížená",J222,0)</f>
        <v>0</v>
      </c>
      <c r="BG222" s="208">
        <f>IF(N222="zákl. prenesená",J222,0)</f>
        <v>0</v>
      </c>
      <c r="BH222" s="208">
        <f>IF(N222="zníž. prenesená",J222,0)</f>
        <v>0</v>
      </c>
      <c r="BI222" s="208">
        <f>IF(N222="nulová",J222,0)</f>
        <v>0</v>
      </c>
      <c r="BJ222" s="17" t="s">
        <v>121</v>
      </c>
      <c r="BK222" s="208">
        <f>ROUND(I222*H222,2)</f>
        <v>0</v>
      </c>
      <c r="BL222" s="17" t="s">
        <v>203</v>
      </c>
      <c r="BM222" s="207" t="s">
        <v>359</v>
      </c>
    </row>
    <row r="223" spans="1:65" s="13" customFormat="1" ht="11.25">
      <c r="B223" s="209"/>
      <c r="C223" s="210"/>
      <c r="D223" s="211" t="s">
        <v>123</v>
      </c>
      <c r="E223" s="212" t="s">
        <v>1</v>
      </c>
      <c r="F223" s="213" t="s">
        <v>139</v>
      </c>
      <c r="G223" s="210"/>
      <c r="H223" s="212" t="s">
        <v>1</v>
      </c>
      <c r="I223" s="214"/>
      <c r="J223" s="210"/>
      <c r="K223" s="210"/>
      <c r="L223" s="215"/>
      <c r="M223" s="216"/>
      <c r="N223" s="217"/>
      <c r="O223" s="217"/>
      <c r="P223" s="217"/>
      <c r="Q223" s="217"/>
      <c r="R223" s="217"/>
      <c r="S223" s="217"/>
      <c r="T223" s="218"/>
      <c r="AT223" s="219" t="s">
        <v>123</v>
      </c>
      <c r="AU223" s="219" t="s">
        <v>121</v>
      </c>
      <c r="AV223" s="13" t="s">
        <v>83</v>
      </c>
      <c r="AW223" s="13" t="s">
        <v>31</v>
      </c>
      <c r="AX223" s="13" t="s">
        <v>75</v>
      </c>
      <c r="AY223" s="219" t="s">
        <v>114</v>
      </c>
    </row>
    <row r="224" spans="1:65" s="14" customFormat="1" ht="11.25">
      <c r="B224" s="220"/>
      <c r="C224" s="221"/>
      <c r="D224" s="211" t="s">
        <v>123</v>
      </c>
      <c r="E224" s="222" t="s">
        <v>1</v>
      </c>
      <c r="F224" s="223" t="s">
        <v>360</v>
      </c>
      <c r="G224" s="221"/>
      <c r="H224" s="224">
        <v>44.4</v>
      </c>
      <c r="I224" s="225"/>
      <c r="J224" s="221"/>
      <c r="K224" s="221"/>
      <c r="L224" s="226"/>
      <c r="M224" s="227"/>
      <c r="N224" s="228"/>
      <c r="O224" s="228"/>
      <c r="P224" s="228"/>
      <c r="Q224" s="228"/>
      <c r="R224" s="228"/>
      <c r="S224" s="228"/>
      <c r="T224" s="229"/>
      <c r="AT224" s="230" t="s">
        <v>123</v>
      </c>
      <c r="AU224" s="230" t="s">
        <v>121</v>
      </c>
      <c r="AV224" s="14" t="s">
        <v>121</v>
      </c>
      <c r="AW224" s="14" t="s">
        <v>31</v>
      </c>
      <c r="AX224" s="14" t="s">
        <v>75</v>
      </c>
      <c r="AY224" s="230" t="s">
        <v>114</v>
      </c>
    </row>
    <row r="225" spans="1:65" s="15" customFormat="1" ht="11.25">
      <c r="B225" s="231"/>
      <c r="C225" s="232"/>
      <c r="D225" s="211" t="s">
        <v>123</v>
      </c>
      <c r="E225" s="233" t="s">
        <v>1</v>
      </c>
      <c r="F225" s="234" t="s">
        <v>128</v>
      </c>
      <c r="G225" s="232"/>
      <c r="H225" s="235">
        <v>44.4</v>
      </c>
      <c r="I225" s="236"/>
      <c r="J225" s="232"/>
      <c r="K225" s="232"/>
      <c r="L225" s="237"/>
      <c r="M225" s="238"/>
      <c r="N225" s="239"/>
      <c r="O225" s="239"/>
      <c r="P225" s="239"/>
      <c r="Q225" s="239"/>
      <c r="R225" s="239"/>
      <c r="S225" s="239"/>
      <c r="T225" s="240"/>
      <c r="AT225" s="241" t="s">
        <v>123</v>
      </c>
      <c r="AU225" s="241" t="s">
        <v>121</v>
      </c>
      <c r="AV225" s="15" t="s">
        <v>120</v>
      </c>
      <c r="AW225" s="15" t="s">
        <v>31</v>
      </c>
      <c r="AX225" s="15" t="s">
        <v>83</v>
      </c>
      <c r="AY225" s="241" t="s">
        <v>114</v>
      </c>
    </row>
    <row r="226" spans="1:65" s="2" customFormat="1" ht="24.2" customHeight="1">
      <c r="A226" s="34"/>
      <c r="B226" s="35"/>
      <c r="C226" s="242" t="s">
        <v>361</v>
      </c>
      <c r="D226" s="242" t="s">
        <v>168</v>
      </c>
      <c r="E226" s="243" t="s">
        <v>362</v>
      </c>
      <c r="F226" s="244" t="s">
        <v>363</v>
      </c>
      <c r="G226" s="245" t="s">
        <v>364</v>
      </c>
      <c r="H226" s="246">
        <v>758.51700000000005</v>
      </c>
      <c r="I226" s="247"/>
      <c r="J226" s="248">
        <f>ROUND(I226*H226,2)</f>
        <v>0</v>
      </c>
      <c r="K226" s="249"/>
      <c r="L226" s="250"/>
      <c r="M226" s="251" t="s">
        <v>1</v>
      </c>
      <c r="N226" s="252" t="s">
        <v>41</v>
      </c>
      <c r="O226" s="75"/>
      <c r="P226" s="205">
        <f>O226*H226</f>
        <v>0</v>
      </c>
      <c r="Q226" s="205">
        <v>4.64E-3</v>
      </c>
      <c r="R226" s="205">
        <f>Q226*H226</f>
        <v>3.5195188800000001</v>
      </c>
      <c r="S226" s="205">
        <v>0</v>
      </c>
      <c r="T226" s="206">
        <f>S226*H226</f>
        <v>0</v>
      </c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R226" s="207" t="s">
        <v>345</v>
      </c>
      <c r="AT226" s="207" t="s">
        <v>168</v>
      </c>
      <c r="AU226" s="207" t="s">
        <v>121</v>
      </c>
      <c r="AY226" s="17" t="s">
        <v>114</v>
      </c>
      <c r="BE226" s="208">
        <f>IF(N226="základná",J226,0)</f>
        <v>0</v>
      </c>
      <c r="BF226" s="208">
        <f>IF(N226="znížená",J226,0)</f>
        <v>0</v>
      </c>
      <c r="BG226" s="208">
        <f>IF(N226="zákl. prenesená",J226,0)</f>
        <v>0</v>
      </c>
      <c r="BH226" s="208">
        <f>IF(N226="zníž. prenesená",J226,0)</f>
        <v>0</v>
      </c>
      <c r="BI226" s="208">
        <f>IF(N226="nulová",J226,0)</f>
        <v>0</v>
      </c>
      <c r="BJ226" s="17" t="s">
        <v>121</v>
      </c>
      <c r="BK226" s="208">
        <f>ROUND(I226*H226,2)</f>
        <v>0</v>
      </c>
      <c r="BL226" s="17" t="s">
        <v>203</v>
      </c>
      <c r="BM226" s="207" t="s">
        <v>365</v>
      </c>
    </row>
    <row r="227" spans="1:65" s="13" customFormat="1" ht="11.25">
      <c r="B227" s="209"/>
      <c r="C227" s="210"/>
      <c r="D227" s="211" t="s">
        <v>123</v>
      </c>
      <c r="E227" s="212" t="s">
        <v>1</v>
      </c>
      <c r="F227" s="213" t="s">
        <v>366</v>
      </c>
      <c r="G227" s="210"/>
      <c r="H227" s="212" t="s">
        <v>1</v>
      </c>
      <c r="I227" s="214"/>
      <c r="J227" s="210"/>
      <c r="K227" s="210"/>
      <c r="L227" s="215"/>
      <c r="M227" s="216"/>
      <c r="N227" s="217"/>
      <c r="O227" s="217"/>
      <c r="P227" s="217"/>
      <c r="Q227" s="217"/>
      <c r="R227" s="217"/>
      <c r="S227" s="217"/>
      <c r="T227" s="218"/>
      <c r="AT227" s="219" t="s">
        <v>123</v>
      </c>
      <c r="AU227" s="219" t="s">
        <v>121</v>
      </c>
      <c r="AV227" s="13" t="s">
        <v>83</v>
      </c>
      <c r="AW227" s="13" t="s">
        <v>31</v>
      </c>
      <c r="AX227" s="13" t="s">
        <v>75</v>
      </c>
      <c r="AY227" s="219" t="s">
        <v>114</v>
      </c>
    </row>
    <row r="228" spans="1:65" s="14" customFormat="1" ht="11.25">
      <c r="B228" s="220"/>
      <c r="C228" s="221"/>
      <c r="D228" s="211" t="s">
        <v>123</v>
      </c>
      <c r="E228" s="222" t="s">
        <v>1</v>
      </c>
      <c r="F228" s="223" t="s">
        <v>367</v>
      </c>
      <c r="G228" s="221"/>
      <c r="H228" s="224">
        <v>527.27200000000005</v>
      </c>
      <c r="I228" s="225"/>
      <c r="J228" s="221"/>
      <c r="K228" s="221"/>
      <c r="L228" s="226"/>
      <c r="M228" s="227"/>
      <c r="N228" s="228"/>
      <c r="O228" s="228"/>
      <c r="P228" s="228"/>
      <c r="Q228" s="228"/>
      <c r="R228" s="228"/>
      <c r="S228" s="228"/>
      <c r="T228" s="229"/>
      <c r="AT228" s="230" t="s">
        <v>123</v>
      </c>
      <c r="AU228" s="230" t="s">
        <v>121</v>
      </c>
      <c r="AV228" s="14" t="s">
        <v>121</v>
      </c>
      <c r="AW228" s="14" t="s">
        <v>31</v>
      </c>
      <c r="AX228" s="14" t="s">
        <v>75</v>
      </c>
      <c r="AY228" s="230" t="s">
        <v>114</v>
      </c>
    </row>
    <row r="229" spans="1:65" s="14" customFormat="1" ht="11.25">
      <c r="B229" s="220"/>
      <c r="C229" s="221"/>
      <c r="D229" s="211" t="s">
        <v>123</v>
      </c>
      <c r="E229" s="222" t="s">
        <v>1</v>
      </c>
      <c r="F229" s="223" t="s">
        <v>368</v>
      </c>
      <c r="G229" s="221"/>
      <c r="H229" s="224">
        <v>169.82</v>
      </c>
      <c r="I229" s="225"/>
      <c r="J229" s="221"/>
      <c r="K229" s="221"/>
      <c r="L229" s="226"/>
      <c r="M229" s="227"/>
      <c r="N229" s="228"/>
      <c r="O229" s="228"/>
      <c r="P229" s="228"/>
      <c r="Q229" s="228"/>
      <c r="R229" s="228"/>
      <c r="S229" s="228"/>
      <c r="T229" s="229"/>
      <c r="AT229" s="230" t="s">
        <v>123</v>
      </c>
      <c r="AU229" s="230" t="s">
        <v>121</v>
      </c>
      <c r="AV229" s="14" t="s">
        <v>121</v>
      </c>
      <c r="AW229" s="14" t="s">
        <v>31</v>
      </c>
      <c r="AX229" s="14" t="s">
        <v>75</v>
      </c>
      <c r="AY229" s="230" t="s">
        <v>114</v>
      </c>
    </row>
    <row r="230" spans="1:65" s="13" customFormat="1" ht="11.25">
      <c r="B230" s="209"/>
      <c r="C230" s="210"/>
      <c r="D230" s="211" t="s">
        <v>123</v>
      </c>
      <c r="E230" s="212" t="s">
        <v>1</v>
      </c>
      <c r="F230" s="213" t="s">
        <v>369</v>
      </c>
      <c r="G230" s="210"/>
      <c r="H230" s="212" t="s">
        <v>1</v>
      </c>
      <c r="I230" s="214"/>
      <c r="J230" s="210"/>
      <c r="K230" s="210"/>
      <c r="L230" s="215"/>
      <c r="M230" s="216"/>
      <c r="N230" s="217"/>
      <c r="O230" s="217"/>
      <c r="P230" s="217"/>
      <c r="Q230" s="217"/>
      <c r="R230" s="217"/>
      <c r="S230" s="217"/>
      <c r="T230" s="218"/>
      <c r="AT230" s="219" t="s">
        <v>123</v>
      </c>
      <c r="AU230" s="219" t="s">
        <v>121</v>
      </c>
      <c r="AV230" s="13" t="s">
        <v>83</v>
      </c>
      <c r="AW230" s="13" t="s">
        <v>31</v>
      </c>
      <c r="AX230" s="13" t="s">
        <v>75</v>
      </c>
      <c r="AY230" s="219" t="s">
        <v>114</v>
      </c>
    </row>
    <row r="231" spans="1:65" s="14" customFormat="1" ht="11.25">
      <c r="B231" s="220"/>
      <c r="C231" s="221"/>
      <c r="D231" s="211" t="s">
        <v>123</v>
      </c>
      <c r="E231" s="222" t="s">
        <v>1</v>
      </c>
      <c r="F231" s="223" t="s">
        <v>370</v>
      </c>
      <c r="G231" s="221"/>
      <c r="H231" s="224">
        <v>61.424999999999997</v>
      </c>
      <c r="I231" s="225"/>
      <c r="J231" s="221"/>
      <c r="K231" s="221"/>
      <c r="L231" s="226"/>
      <c r="M231" s="227"/>
      <c r="N231" s="228"/>
      <c r="O231" s="228"/>
      <c r="P231" s="228"/>
      <c r="Q231" s="228"/>
      <c r="R231" s="228"/>
      <c r="S231" s="228"/>
      <c r="T231" s="229"/>
      <c r="AT231" s="230" t="s">
        <v>123</v>
      </c>
      <c r="AU231" s="230" t="s">
        <v>121</v>
      </c>
      <c r="AV231" s="14" t="s">
        <v>121</v>
      </c>
      <c r="AW231" s="14" t="s">
        <v>31</v>
      </c>
      <c r="AX231" s="14" t="s">
        <v>75</v>
      </c>
      <c r="AY231" s="230" t="s">
        <v>114</v>
      </c>
    </row>
    <row r="232" spans="1:65" s="15" customFormat="1" ht="11.25">
      <c r="B232" s="231"/>
      <c r="C232" s="232"/>
      <c r="D232" s="211" t="s">
        <v>123</v>
      </c>
      <c r="E232" s="233" t="s">
        <v>1</v>
      </c>
      <c r="F232" s="234" t="s">
        <v>128</v>
      </c>
      <c r="G232" s="232"/>
      <c r="H232" s="235">
        <v>758.51700000000005</v>
      </c>
      <c r="I232" s="236"/>
      <c r="J232" s="232"/>
      <c r="K232" s="232"/>
      <c r="L232" s="237"/>
      <c r="M232" s="238"/>
      <c r="N232" s="239"/>
      <c r="O232" s="239"/>
      <c r="P232" s="239"/>
      <c r="Q232" s="239"/>
      <c r="R232" s="239"/>
      <c r="S232" s="239"/>
      <c r="T232" s="240"/>
      <c r="AT232" s="241" t="s">
        <v>123</v>
      </c>
      <c r="AU232" s="241" t="s">
        <v>121</v>
      </c>
      <c r="AV232" s="15" t="s">
        <v>120</v>
      </c>
      <c r="AW232" s="15" t="s">
        <v>31</v>
      </c>
      <c r="AX232" s="15" t="s">
        <v>83</v>
      </c>
      <c r="AY232" s="241" t="s">
        <v>114</v>
      </c>
    </row>
    <row r="233" spans="1:65" s="2" customFormat="1" ht="24.2" customHeight="1">
      <c r="A233" s="34"/>
      <c r="B233" s="35"/>
      <c r="C233" s="195" t="s">
        <v>345</v>
      </c>
      <c r="D233" s="195" t="s">
        <v>116</v>
      </c>
      <c r="E233" s="196" t="s">
        <v>371</v>
      </c>
      <c r="F233" s="197" t="s">
        <v>372</v>
      </c>
      <c r="G233" s="198" t="s">
        <v>351</v>
      </c>
      <c r="H233" s="258"/>
      <c r="I233" s="200"/>
      <c r="J233" s="201">
        <f>ROUND(I233*H233,2)</f>
        <v>0</v>
      </c>
      <c r="K233" s="202"/>
      <c r="L233" s="39"/>
      <c r="M233" s="203" t="s">
        <v>1</v>
      </c>
      <c r="N233" s="204" t="s">
        <v>41</v>
      </c>
      <c r="O233" s="75"/>
      <c r="P233" s="205">
        <f>O233*H233</f>
        <v>0</v>
      </c>
      <c r="Q233" s="205">
        <v>0</v>
      </c>
      <c r="R233" s="205">
        <f>Q233*H233</f>
        <v>0</v>
      </c>
      <c r="S233" s="205">
        <v>0</v>
      </c>
      <c r="T233" s="206">
        <f>S233*H233</f>
        <v>0</v>
      </c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R233" s="207" t="s">
        <v>203</v>
      </c>
      <c r="AT233" s="207" t="s">
        <v>116</v>
      </c>
      <c r="AU233" s="207" t="s">
        <v>121</v>
      </c>
      <c r="AY233" s="17" t="s">
        <v>114</v>
      </c>
      <c r="BE233" s="208">
        <f>IF(N233="základná",J233,0)</f>
        <v>0</v>
      </c>
      <c r="BF233" s="208">
        <f>IF(N233="znížená",J233,0)</f>
        <v>0</v>
      </c>
      <c r="BG233" s="208">
        <f>IF(N233="zákl. prenesená",J233,0)</f>
        <v>0</v>
      </c>
      <c r="BH233" s="208">
        <f>IF(N233="zníž. prenesená",J233,0)</f>
        <v>0</v>
      </c>
      <c r="BI233" s="208">
        <f>IF(N233="nulová",J233,0)</f>
        <v>0</v>
      </c>
      <c r="BJ233" s="17" t="s">
        <v>121</v>
      </c>
      <c r="BK233" s="208">
        <f>ROUND(I233*H233,2)</f>
        <v>0</v>
      </c>
      <c r="BL233" s="17" t="s">
        <v>203</v>
      </c>
      <c r="BM233" s="207" t="s">
        <v>373</v>
      </c>
    </row>
    <row r="234" spans="1:65" s="12" customFormat="1" ht="25.9" customHeight="1">
      <c r="B234" s="179"/>
      <c r="C234" s="180"/>
      <c r="D234" s="181" t="s">
        <v>74</v>
      </c>
      <c r="E234" s="182" t="s">
        <v>212</v>
      </c>
      <c r="F234" s="182" t="s">
        <v>213</v>
      </c>
      <c r="G234" s="180"/>
      <c r="H234" s="180"/>
      <c r="I234" s="183"/>
      <c r="J234" s="184">
        <f>BK234</f>
        <v>0</v>
      </c>
      <c r="K234" s="180"/>
      <c r="L234" s="185"/>
      <c r="M234" s="186"/>
      <c r="N234" s="187"/>
      <c r="O234" s="187"/>
      <c r="P234" s="188">
        <f>P235</f>
        <v>0</v>
      </c>
      <c r="Q234" s="187"/>
      <c r="R234" s="188">
        <f>R235</f>
        <v>0</v>
      </c>
      <c r="S234" s="187"/>
      <c r="T234" s="189">
        <f>T235</f>
        <v>0</v>
      </c>
      <c r="AR234" s="190" t="s">
        <v>141</v>
      </c>
      <c r="AT234" s="191" t="s">
        <v>74</v>
      </c>
      <c r="AU234" s="191" t="s">
        <v>75</v>
      </c>
      <c r="AY234" s="190" t="s">
        <v>114</v>
      </c>
      <c r="BK234" s="192">
        <f>BK235</f>
        <v>0</v>
      </c>
    </row>
    <row r="235" spans="1:65" s="2" customFormat="1" ht="24.2" customHeight="1">
      <c r="A235" s="34"/>
      <c r="B235" s="35"/>
      <c r="C235" s="195" t="s">
        <v>374</v>
      </c>
      <c r="D235" s="195" t="s">
        <v>116</v>
      </c>
      <c r="E235" s="196" t="s">
        <v>215</v>
      </c>
      <c r="F235" s="197" t="s">
        <v>216</v>
      </c>
      <c r="G235" s="198" t="s">
        <v>217</v>
      </c>
      <c r="H235" s="199">
        <v>1</v>
      </c>
      <c r="I235" s="200"/>
      <c r="J235" s="201">
        <f>ROUND(I235*H235,2)</f>
        <v>0</v>
      </c>
      <c r="K235" s="202"/>
      <c r="L235" s="39"/>
      <c r="M235" s="253" t="s">
        <v>1</v>
      </c>
      <c r="N235" s="254" t="s">
        <v>41</v>
      </c>
      <c r="O235" s="255"/>
      <c r="P235" s="256">
        <f>O235*H235</f>
        <v>0</v>
      </c>
      <c r="Q235" s="256">
        <v>0</v>
      </c>
      <c r="R235" s="256">
        <f>Q235*H235</f>
        <v>0</v>
      </c>
      <c r="S235" s="256">
        <v>0</v>
      </c>
      <c r="T235" s="257">
        <f>S235*H235</f>
        <v>0</v>
      </c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R235" s="207" t="s">
        <v>218</v>
      </c>
      <c r="AT235" s="207" t="s">
        <v>116</v>
      </c>
      <c r="AU235" s="207" t="s">
        <v>83</v>
      </c>
      <c r="AY235" s="17" t="s">
        <v>114</v>
      </c>
      <c r="BE235" s="208">
        <f>IF(N235="základná",J235,0)</f>
        <v>0</v>
      </c>
      <c r="BF235" s="208">
        <f>IF(N235="znížená",J235,0)</f>
        <v>0</v>
      </c>
      <c r="BG235" s="208">
        <f>IF(N235="zákl. prenesená",J235,0)</f>
        <v>0</v>
      </c>
      <c r="BH235" s="208">
        <f>IF(N235="zníž. prenesená",J235,0)</f>
        <v>0</v>
      </c>
      <c r="BI235" s="208">
        <f>IF(N235="nulová",J235,0)</f>
        <v>0</v>
      </c>
      <c r="BJ235" s="17" t="s">
        <v>121</v>
      </c>
      <c r="BK235" s="208">
        <f>ROUND(I235*H235,2)</f>
        <v>0</v>
      </c>
      <c r="BL235" s="17" t="s">
        <v>218</v>
      </c>
      <c r="BM235" s="207" t="s">
        <v>375</v>
      </c>
    </row>
    <row r="236" spans="1:65" s="2" customFormat="1" ht="6.95" customHeight="1">
      <c r="A236" s="34"/>
      <c r="B236" s="58"/>
      <c r="C236" s="59"/>
      <c r="D236" s="59"/>
      <c r="E236" s="59"/>
      <c r="F236" s="59"/>
      <c r="G236" s="59"/>
      <c r="H236" s="59"/>
      <c r="I236" s="59"/>
      <c r="J236" s="59"/>
      <c r="K236" s="59"/>
      <c r="L236" s="39"/>
      <c r="M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</row>
  </sheetData>
  <sheetProtection algorithmName="SHA-512" hashValue="UvoID+qOdcgDCMAa5R8RbOCtRVl+UGJX1LLb0UklR2s/CHaE9fsuFlN5l8W3HvjBrYT2dBG0Z9N/1p5AbyRwhw==" saltValue="eUqN0jT0A0FEkIMe+6JMYfn4VNHRfr16B/V+1wTR9HB/J95eXRAkOHfBSdhccDdv6Y5ZR57JwJtnhoB0ccce8Q==" spinCount="100000" sheet="1" objects="1" scenarios="1" formatColumns="0" formatRows="0" autoFilter="0"/>
  <autoFilter ref="C125:K235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6</vt:i4>
      </vt:variant>
    </vt:vector>
  </HeadingPairs>
  <TitlesOfParts>
    <vt:vector size="9" baseType="lpstr">
      <vt:lpstr>Rekapitulácia stavby</vt:lpstr>
      <vt:lpstr>01 - SO01 - Terénne úpravy</vt:lpstr>
      <vt:lpstr>02 - SO01 - Oporný múr</vt:lpstr>
      <vt:lpstr>'01 - SO01 - Terénne úpravy'!Názvy_tlače</vt:lpstr>
      <vt:lpstr>'02 - SO01 - Oporný múr'!Názvy_tlače</vt:lpstr>
      <vt:lpstr>'Rekapitulácia stavby'!Názvy_tlače</vt:lpstr>
      <vt:lpstr>'01 - SO01 - Terénne úpravy'!Oblasť_tlače</vt:lpstr>
      <vt:lpstr>'02 - SO01 - Oporný múr'!Oblasť_tlače</vt:lpstr>
      <vt:lpstr>'Rekapitulácia stavby'!Oblasť_tlače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Vladimír Pilnik</dc:creator>
  <cp:lastModifiedBy>Mgr. Martina Klacek</cp:lastModifiedBy>
  <dcterms:created xsi:type="dcterms:W3CDTF">2021-10-28T04:23:54Z</dcterms:created>
  <dcterms:modified xsi:type="dcterms:W3CDTF">2021-10-29T11:05:28Z</dcterms:modified>
</cp:coreProperties>
</file>