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Hurta\Desktop\"/>
    </mc:Choice>
  </mc:AlternateContent>
  <xr:revisionPtr revIDLastSave="0" documentId="8_{32D438EC-2D75-4BE6-A16E-440196221FD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Rekapitulácia stavby" sheetId="1" state="veryHidden" r:id="rId1"/>
    <sheet name="03001 - Oprava chodníkov" sheetId="2" r:id="rId2"/>
  </sheets>
  <definedNames>
    <definedName name="_xlnm._FilterDatabase" localSheetId="1" hidden="1">'03001 - Oprava chodníkov'!$C$121:$K$171</definedName>
    <definedName name="_xlnm.Print_Titles" localSheetId="1">'03001 - Oprava chodníkov'!$121:$121</definedName>
    <definedName name="_xlnm.Print_Titles" localSheetId="0">'Rekapitulácia stavby'!$92:$92</definedName>
    <definedName name="_xlnm.Print_Area" localSheetId="1">'03001 - Oprava chodníkov'!$C$4:$J$76,'03001 - Oprava chodníkov'!$C$82:$J$105,'03001 - Oprava chodníkov'!$C$111:$J$171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J33" i="2"/>
  <c r="BI171" i="2"/>
  <c r="BH171" i="2"/>
  <c r="BG171" i="2"/>
  <c r="BE171" i="2"/>
  <c r="BK171" i="2"/>
  <c r="J171" i="2" s="1"/>
  <c r="BF171" i="2" s="1"/>
  <c r="BI170" i="2"/>
  <c r="BH170" i="2"/>
  <c r="BG170" i="2"/>
  <c r="BE170" i="2"/>
  <c r="BK170" i="2"/>
  <c r="J170" i="2" s="1"/>
  <c r="BF170" i="2" s="1"/>
  <c r="BI169" i="2"/>
  <c r="BH169" i="2"/>
  <c r="BG169" i="2"/>
  <c r="BE169" i="2"/>
  <c r="BK169" i="2"/>
  <c r="J169" i="2" s="1"/>
  <c r="BF169" i="2" s="1"/>
  <c r="BI168" i="2"/>
  <c r="BH168" i="2"/>
  <c r="BG168" i="2"/>
  <c r="BE168" i="2"/>
  <c r="BK168" i="2"/>
  <c r="J168" i="2" s="1"/>
  <c r="BF168" i="2" s="1"/>
  <c r="BI167" i="2"/>
  <c r="BH167" i="2"/>
  <c r="BG167" i="2"/>
  <c r="BE167" i="2"/>
  <c r="BK167" i="2"/>
  <c r="J167" i="2"/>
  <c r="BF167" i="2" s="1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7" i="2"/>
  <c r="BH157" i="2"/>
  <c r="BG157" i="2"/>
  <c r="BE157" i="2"/>
  <c r="T157" i="2"/>
  <c r="T156" i="2" s="1"/>
  <c r="R157" i="2"/>
  <c r="R156" i="2" s="1"/>
  <c r="P157" i="2"/>
  <c r="P156" i="2" s="1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F118" i="2"/>
  <c r="F116" i="2"/>
  <c r="E114" i="2"/>
  <c r="F89" i="2"/>
  <c r="F87" i="2"/>
  <c r="E85" i="2"/>
  <c r="J22" i="2"/>
  <c r="E22" i="2"/>
  <c r="J119" i="2" s="1"/>
  <c r="J21" i="2"/>
  <c r="J19" i="2"/>
  <c r="E19" i="2"/>
  <c r="J89" i="2" s="1"/>
  <c r="J18" i="2"/>
  <c r="F119" i="2"/>
  <c r="J116" i="2"/>
  <c r="BK157" i="2"/>
  <c r="BK153" i="2"/>
  <c r="BK151" i="2"/>
  <c r="BK132" i="2"/>
  <c r="BK165" i="2"/>
  <c r="BK148" i="2"/>
  <c r="BK137" i="2"/>
  <c r="BK146" i="2"/>
  <c r="BK144" i="2"/>
  <c r="BK135" i="2"/>
  <c r="BK129" i="2"/>
  <c r="BK161" i="2"/>
  <c r="BK152" i="2"/>
  <c r="BK147" i="2"/>
  <c r="BK125" i="2"/>
  <c r="BK164" i="2"/>
  <c r="BK126" i="2"/>
  <c r="BK139" i="2"/>
  <c r="BK133" i="2"/>
  <c r="BK128" i="2"/>
  <c r="BK155" i="2"/>
  <c r="BK150" i="2"/>
  <c r="BK145" i="2"/>
  <c r="BK140" i="2"/>
  <c r="BK130" i="2"/>
  <c r="BK160" i="2"/>
  <c r="BK162" i="2"/>
  <c r="BK149" i="2"/>
  <c r="BK143" i="2"/>
  <c r="BK154" i="2"/>
  <c r="BK141" i="2"/>
  <c r="BK136" i="2"/>
  <c r="BK131" i="2"/>
  <c r="BK127" i="2"/>
  <c r="R124" i="2" l="1"/>
  <c r="R134" i="2"/>
  <c r="BK142" i="2"/>
  <c r="J99" i="2" s="1"/>
  <c r="P124" i="2"/>
  <c r="P134" i="2"/>
  <c r="R142" i="2"/>
  <c r="BK124" i="2"/>
  <c r="J96" i="2" s="1"/>
  <c r="BK134" i="2"/>
  <c r="J97" i="2" s="1"/>
  <c r="T134" i="2"/>
  <c r="P138" i="2"/>
  <c r="T138" i="2"/>
  <c r="T142" i="2"/>
  <c r="BK159" i="2"/>
  <c r="J102" i="2"/>
  <c r="R159" i="2"/>
  <c r="R158" i="2" s="1"/>
  <c r="BK163" i="2"/>
  <c r="J103" i="2" s="1"/>
  <c r="T163" i="2"/>
  <c r="T124" i="2"/>
  <c r="BK138" i="2"/>
  <c r="J98" i="2" s="1"/>
  <c r="R138" i="2"/>
  <c r="P142" i="2"/>
  <c r="P159" i="2"/>
  <c r="P158" i="2" s="1"/>
  <c r="T159" i="2"/>
  <c r="T158" i="2" s="1"/>
  <c r="P163" i="2"/>
  <c r="R163" i="2"/>
  <c r="BK166" i="2"/>
  <c r="J104" i="2" s="1"/>
  <c r="BK156" i="2"/>
  <c r="J100" i="2" s="1"/>
  <c r="J87" i="2"/>
  <c r="F90" i="2"/>
  <c r="BF126" i="2"/>
  <c r="BF127" i="2"/>
  <c r="BF129" i="2"/>
  <c r="BF130" i="2"/>
  <c r="BF135" i="2"/>
  <c r="BF137" i="2"/>
  <c r="BF139" i="2"/>
  <c r="BF140" i="2"/>
  <c r="BF144" i="2"/>
  <c r="BF146" i="2"/>
  <c r="BF149" i="2"/>
  <c r="BF155" i="2"/>
  <c r="BF162" i="2"/>
  <c r="BF165" i="2"/>
  <c r="J90" i="2"/>
  <c r="J118" i="2"/>
  <c r="BF125" i="2"/>
  <c r="BF128" i="2"/>
  <c r="BF132" i="2"/>
  <c r="BF133" i="2"/>
  <c r="BF141" i="2"/>
  <c r="BF143" i="2"/>
  <c r="BF148" i="2"/>
  <c r="BF153" i="2"/>
  <c r="BF157" i="2"/>
  <c r="BF131" i="2"/>
  <c r="BF136" i="2"/>
  <c r="BF145" i="2"/>
  <c r="BF147" i="2"/>
  <c r="BF150" i="2"/>
  <c r="BF151" i="2"/>
  <c r="BF152" i="2"/>
  <c r="BF154" i="2"/>
  <c r="BF160" i="2"/>
  <c r="BF161" i="2"/>
  <c r="BF164" i="2"/>
  <c r="F33" i="2"/>
  <c r="F35" i="2"/>
  <c r="F34" i="2"/>
  <c r="J31" i="2"/>
  <c r="F31" i="2"/>
  <c r="T123" i="2" l="1"/>
  <c r="T122" i="2" s="1"/>
  <c r="P123" i="2"/>
  <c r="P122" i="2" s="1"/>
  <c r="R123" i="2"/>
  <c r="R122" i="2" s="1"/>
  <c r="BK123" i="2"/>
  <c r="J95" i="2" s="1"/>
  <c r="BK158" i="2"/>
  <c r="J101" i="2" s="1"/>
  <c r="F32" i="2"/>
  <c r="J32" i="2"/>
  <c r="BK122" i="2" l="1"/>
  <c r="J94" i="2" s="1"/>
  <c r="J28" i="2" l="1"/>
  <c r="J37" i="2" l="1"/>
</calcChain>
</file>

<file path=xl/sharedStrings.xml><?xml version="1.0" encoding="utf-8"?>
<sst xmlns="http://schemas.openxmlformats.org/spreadsheetml/2006/main" count="705" uniqueCount="235">
  <si>
    <t/>
  </si>
  <si>
    <t>False</t>
  </si>
  <si>
    <t>{e0aaf9a9-4f34-4168-ba0b-aa3bf365d418}</t>
  </si>
  <si>
    <t>20</t>
  </si>
  <si>
    <t>v ---  nižšie sa nachádzajú doplnkové a pomocné údaje k zostavám  --- v</t>
  </si>
  <si>
    <t>Stavba:</t>
  </si>
  <si>
    <t>JKSO:</t>
  </si>
  <si>
    <t>KS:</t>
  </si>
  <si>
    <t>Miesto:</t>
  </si>
  <si>
    <t>Cintorín, Vrakuňa</t>
  </si>
  <si>
    <t>Dátum:</t>
  </si>
  <si>
    <t>Objednávateľ:</t>
  </si>
  <si>
    <t>IČO:</t>
  </si>
  <si>
    <t>MARIANUM - Pohrebníctvo mesta Bratislavy</t>
  </si>
  <si>
    <t>IČ DPH:</t>
  </si>
  <si>
    <t>Zhotoviteľ:</t>
  </si>
  <si>
    <t>Projektant: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</si>
  <si>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</si>
  <si>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</si>
  <si>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</si>
  <si>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</si>
  <si>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</si>
  <si>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</si>
  <si>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</si>
  <si>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</si>
  <si>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</si>
  <si>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</si>
  <si>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</si>
  <si>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</si>
  <si>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</si>
  <si>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</si>
  <si>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</si>
  <si>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</si>
  <si>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</si>
  <si>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</si>
  <si>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</si>
  <si>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</si>
  <si>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</si>
  <si>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</si>
  <si>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Popis</t>
  </si>
  <si>
    <t>Typ</t>
  </si>
  <si>
    <t>D</t>
  </si>
  <si>
    <t>0</t>
  </si>
  <si>
    <t>1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</si>
  <si>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</si>
  <si>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</si>
  <si>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</si>
  <si>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</si>
  <si>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</si>
  <si>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</si>
  <si>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</si>
  <si>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</si>
  <si>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</si>
  <si>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</si>
  <si>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</si>
  <si>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</si>
  <si>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</si>
  <si>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</si>
  <si>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>VRN - Investičné náklady neobsiahnuté v cenách</t>
  </si>
  <si>
    <t>VP -   Práce naviac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</si>
  <si>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</si>
  <si>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</si>
  <si>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</si>
  <si>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</si>
  <si>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</si>
  <si>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</si>
  <si>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</si>
  <si>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</si>
  <si>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</si>
  <si>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</si>
  <si>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</si>
  <si>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</si>
  <si>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</si>
  <si>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</si>
  <si>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</si>
  <si>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</si>
  <si>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</si>
  <si>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113107131.S</t>
  </si>
  <si>
    <t xml:space="preserve">Odstránenie krytu v ploche do 200 m2 z betónu prostého, hr. vrstvy do 150 mm,  -0,22500t </t>
  </si>
  <si>
    <t>m2</t>
  </si>
  <si>
    <t>4</t>
  </si>
  <si>
    <t>2</t>
  </si>
  <si>
    <t>1491249770</t>
  </si>
  <si>
    <t>122202201.S</t>
  </si>
  <si>
    <t>Odkopávka a prekopávka nezapažená pre cesty, v hornine 3 do 100 m3 - ručný výkop</t>
  </si>
  <si>
    <t>m3</t>
  </si>
  <si>
    <t>-1520963528</t>
  </si>
  <si>
    <t>3</t>
  </si>
  <si>
    <t>122202209.S</t>
  </si>
  <si>
    <t>Odkopávky a prekopávky nezapažené pre cesty. Príplatok za lepivosť horniny 3</t>
  </si>
  <si>
    <t>-1079209808</t>
  </si>
  <si>
    <t>162201102.S</t>
  </si>
  <si>
    <t>Vodorovné premiestnenie výkopku z horniny 1-4 nad 20-50m</t>
  </si>
  <si>
    <t>-1270200900</t>
  </si>
  <si>
    <t>5</t>
  </si>
  <si>
    <t>162301102.S</t>
  </si>
  <si>
    <t>Vodorovné premiestnenie výkopku po spevnenej ceste z horniny tr.1-4, do 100 m3 na vzdialenosť do 1000 m</t>
  </si>
  <si>
    <t>184983178</t>
  </si>
  <si>
    <t>6</t>
  </si>
  <si>
    <t>162501105.S</t>
  </si>
  <si>
    <t>Vodorovné premiestnenie výkopku po spevnenej ceste z horniny tr.1-4, do 100 m3, príplatok k cene za každých ďalšich a začatých 1000 m</t>
  </si>
  <si>
    <t>-1222232960</t>
  </si>
  <si>
    <t>7</t>
  </si>
  <si>
    <t>167101100.S</t>
  </si>
  <si>
    <t>Nakladanie výkopku tr.1-4 ručne</t>
  </si>
  <si>
    <t>-464659622</t>
  </si>
  <si>
    <t>8</t>
  </si>
  <si>
    <t>171201201.S</t>
  </si>
  <si>
    <t>Uloženie sypaniny na skládky do 100 m3</t>
  </si>
  <si>
    <t>570097118</t>
  </si>
  <si>
    <t>9</t>
  </si>
  <si>
    <t>171209002.S</t>
  </si>
  <si>
    <t>Poplatok za skladovanie - zemina a kamenivo (17 05) ostatné</t>
  </si>
  <si>
    <t>t</t>
  </si>
  <si>
    <t>233491573</t>
  </si>
  <si>
    <t>Zakladanie</t>
  </si>
  <si>
    <t>10</t>
  </si>
  <si>
    <t>273351217.S</t>
  </si>
  <si>
    <t>Debnenie stien základových dosiek, zhotovenie-tradičné</t>
  </si>
  <si>
    <t>-80680952</t>
  </si>
  <si>
    <t>11</t>
  </si>
  <si>
    <t>273351218.S</t>
  </si>
  <si>
    <t>Debnenie stien základových dosiek, odstránenie-tradičné</t>
  </si>
  <si>
    <t>1776214768</t>
  </si>
  <si>
    <t>12</t>
  </si>
  <si>
    <t>M</t>
  </si>
  <si>
    <t>605110010300.S</t>
  </si>
  <si>
    <t>Dosky a fošne zo smreku neopracované omietané akosť II hr. 18-22 mm, š. 250-300 mm</t>
  </si>
  <si>
    <t>621173105</t>
  </si>
  <si>
    <t>Komunikácie</t>
  </si>
  <si>
    <t>13</t>
  </si>
  <si>
    <t>566902161.S</t>
  </si>
  <si>
    <t>Vyspravenie podkladu po odstránení poškodených častí do 15 m2 podkladovým betónom PB I tr. C 20/25 hr. 100 mm</t>
  </si>
  <si>
    <t>-1368463859</t>
  </si>
  <si>
    <t>14</t>
  </si>
  <si>
    <t>569551111.S</t>
  </si>
  <si>
    <t>Spevnenie krajníc alebo komun. pre peších s rozpr. a zhutnením, prehodenou zeminou hr. 150 mm</t>
  </si>
  <si>
    <t>2126923551</t>
  </si>
  <si>
    <t>15</t>
  </si>
  <si>
    <t>581140315.S</t>
  </si>
  <si>
    <t>733234916</t>
  </si>
  <si>
    <t>Ostatné konštrukcie a práce-búranie</t>
  </si>
  <si>
    <t>16</t>
  </si>
  <si>
    <t>919716111.S</t>
  </si>
  <si>
    <t>Oceľová výstuž cementobet. krytu TEVYCED letis. plôch zo zvar. sietí KARI hmotnosť do 7,5 kg/m2</t>
  </si>
  <si>
    <t>-116523388</t>
  </si>
  <si>
    <t>17</t>
  </si>
  <si>
    <t>919726135.S</t>
  </si>
  <si>
    <t>Rezanie priečnych alebo pozdĺžnych dilatačných škár bet. plôch pre vytvor. komôrky pre zálievku, š. 10 mm, hĺ. 25 mm</t>
  </si>
  <si>
    <t>m</t>
  </si>
  <si>
    <t>2106859495</t>
  </si>
  <si>
    <t>18</t>
  </si>
  <si>
    <t>919726512.S</t>
  </si>
  <si>
    <t>Tesnenie dilatačných škár zálievkou za studena pre komôrku s tesniacim profilom š. 10 mm hl. 25 mm</t>
  </si>
  <si>
    <t>385403285</t>
  </si>
  <si>
    <t>19</t>
  </si>
  <si>
    <t>919741111.S</t>
  </si>
  <si>
    <t>Ošetrenie cementobetónovej plochy vodou</t>
  </si>
  <si>
    <t>-542633486</t>
  </si>
  <si>
    <t>919748111.S</t>
  </si>
  <si>
    <t>Vykonanie postreku, príp. zdrsnenie povrchu ochrannou emulziou - adhézny mostík</t>
  </si>
  <si>
    <t>-1084090290</t>
  </si>
  <si>
    <t>21</t>
  </si>
  <si>
    <t>585870000600.S</t>
  </si>
  <si>
    <t>Adhézny mostík s hydraulickým spojivom pri sanácii betónových konštrukcií do exteriéru</t>
  </si>
  <si>
    <t>kg</t>
  </si>
  <si>
    <t>1864651787</t>
  </si>
  <si>
    <t>22</t>
  </si>
  <si>
    <t>938902071.S</t>
  </si>
  <si>
    <t>Očistenie povrchu betónových konštrukcií tlakovou vodou</t>
  </si>
  <si>
    <t>-683806630</t>
  </si>
  <si>
    <t>23</t>
  </si>
  <si>
    <t>979082111.S</t>
  </si>
  <si>
    <t>Vnútrostavenisková doprava sutiny a vybúraných hmôt do 10 m</t>
  </si>
  <si>
    <t>1399671616</t>
  </si>
  <si>
    <t>24</t>
  </si>
  <si>
    <t>979082121.S</t>
  </si>
  <si>
    <t>Vnútrostavenisková doprava sutiny a vybúraných hmôt za každých ďalších 5 m</t>
  </si>
  <si>
    <t>2103158416</t>
  </si>
  <si>
    <t>25</t>
  </si>
  <si>
    <t>979083112.S</t>
  </si>
  <si>
    <t>Vodorovné premiestnenie sutiny na skládku s naložením a zložením nad 100 do 1000 m</t>
  </si>
  <si>
    <t>1944502820</t>
  </si>
  <si>
    <t>26</t>
  </si>
  <si>
    <t>979083191.S</t>
  </si>
  <si>
    <t>Príplatok za každých ďalších i začatých 1000 m po spevnenej ceste pre vodorovné premiestnenie sutiny</t>
  </si>
  <si>
    <t>635713204</t>
  </si>
  <si>
    <t>27</t>
  </si>
  <si>
    <t>979089012.S</t>
  </si>
  <si>
    <t>Poplatok za skladovanie - betón, tehly, dlaždice (17 01) ostatné</t>
  </si>
  <si>
    <t>1925664006</t>
  </si>
  <si>
    <t>28</t>
  </si>
  <si>
    <t>979093111.S</t>
  </si>
  <si>
    <t>Uloženie sutiny na skládku s hrubým urovnaním bez zhutnenia</t>
  </si>
  <si>
    <t>-2124584969</t>
  </si>
  <si>
    <t>99</t>
  </si>
  <si>
    <t>Presun hmôt HSV</t>
  </si>
  <si>
    <t>29</t>
  </si>
  <si>
    <t>998224111.S</t>
  </si>
  <si>
    <t>Presun hmôt pre pozemné komunikácie s krytom monolitickým betónovým akejkoľvek dĺžky objektu</t>
  </si>
  <si>
    <t>-330664457</t>
  </si>
  <si>
    <t>PSV</t>
  </si>
  <si>
    <t>Práce a dodávky PSV</t>
  </si>
  <si>
    <t>767</t>
  </si>
  <si>
    <t>Konštrukcie doplnkové kovové</t>
  </si>
  <si>
    <t>30</t>
  </si>
  <si>
    <t>273362512.S</t>
  </si>
  <si>
    <t>Dodatočné vystužovanie betónových konštrukcií betonárskou oceľovou chemickou injektážnou kotvou VME, D 12 mm -0.00001t - spojovacie tŕne</t>
  </si>
  <si>
    <t>cm</t>
  </si>
  <si>
    <t>890004461</t>
  </si>
  <si>
    <t>31</t>
  </si>
  <si>
    <t>971045802.S</t>
  </si>
  <si>
    <t>Vrty príklepovým vrtákom do D 12 mm do stien alebo smerom dole do betónu -0.00001t</t>
  </si>
  <si>
    <t>-1541742919</t>
  </si>
  <si>
    <t>32</t>
  </si>
  <si>
    <t>589510002400.S</t>
  </si>
  <si>
    <t>Výstuž do betónu z ocele 10 505 (B500) D 12 mm - spojovacie tŕne</t>
  </si>
  <si>
    <t>-735275653</t>
  </si>
  <si>
    <t>VRN</t>
  </si>
  <si>
    <t>Investičné náklady neobsiahnuté v cenách</t>
  </si>
  <si>
    <t>33</t>
  </si>
  <si>
    <t>000600031.S</t>
  </si>
  <si>
    <t>Zariadenie staveniska</t>
  </si>
  <si>
    <t>%</t>
  </si>
  <si>
    <t>1024</t>
  </si>
  <si>
    <t>357050852</t>
  </si>
  <si>
    <t>34</t>
  </si>
  <si>
    <t>000700023.S</t>
  </si>
  <si>
    <t>Dopravné náklady - sťažené dopravné podmienky čerpanie betónu na vzdialenosť do 200 m</t>
  </si>
  <si>
    <t>2028992325</t>
  </si>
  <si>
    <t>VP</t>
  </si>
  <si>
    <t xml:space="preserve">  Práce naviac</t>
  </si>
  <si>
    <t>PN</t>
  </si>
  <si>
    <t>Kryt cementobetónový cestných komunikácií skupiny CB III pre TDZ IV, V a VI, hr. 300 mm</t>
  </si>
  <si>
    <t>Oprava chodníkov sektor 24  a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</si>
</sst>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23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0" fillId="0" borderId="0" xfId="0" applyFont="1" applyAlignment="1">
      <alignment horizontal="left" vertical="center"/>
    </xf>
    <xf numFmtId="0" fontId="0" fillId="0" borderId="3" xfId="0" applyBorder="1"/>
    <xf numFmtId="0" fontId="9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5" fillId="0" borderId="16" xfId="0" applyFont="1" applyBorder="1" applyAlignment="1" applyProtection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4" fillId="3" borderId="0" xfId="0" applyFont="1" applyFill="1" applyAlignment="1" applyProtection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14" fillId="3" borderId="0" xfId="0" applyFont="1" applyFill="1" applyAlignment="1" applyProtection="1">
      <alignment horizontal="right" vertical="center"/>
    </xf>
    <xf numFmtId="0" fontId="18" fillId="0" borderId="0" xfId="0" applyFont="1" applyAlignment="1" applyProtection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9" xfId="0" applyFont="1" applyBorder="1" applyAlignment="1" applyProtection="1">
      <alignment horizontal="left" vertical="center"/>
    </xf>
    <xf numFmtId="0" fontId="5" fillId="0" borderId="19" xfId="0" applyFont="1" applyBorder="1" applyAlignment="1" applyProtection="1">
      <alignment vertical="center"/>
    </xf>
    <xf numFmtId="4" fontId="5" fillId="0" borderId="19" xfId="0" applyNumberFormat="1" applyFont="1" applyBorder="1" applyAlignment="1" applyProtection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19" xfId="0" applyFont="1" applyBorder="1" applyAlignment="1" applyProtection="1">
      <alignment horizontal="left" vertical="center"/>
    </xf>
    <xf numFmtId="0" fontId="6" fillId="0" borderId="19" xfId="0" applyFont="1" applyBorder="1" applyAlignment="1" applyProtection="1">
      <alignment vertical="center"/>
    </xf>
    <xf numFmtId="4" fontId="6" fillId="0" borderId="19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4" fontId="5" fillId="0" borderId="0" xfId="0" applyNumberFormat="1" applyFont="1" applyAlignment="1" applyProtection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4" fillId="3" borderId="16" xfId="0" applyFont="1" applyFill="1" applyBorder="1" applyAlignment="1" applyProtection="1">
      <alignment horizontal="center" vertical="center" wrapText="1"/>
    </xf>
    <xf numFmtId="0" fontId="14" fillId="3" borderId="17" xfId="0" applyFont="1" applyFill="1" applyBorder="1" applyAlignment="1" applyProtection="1">
      <alignment horizontal="center" vertical="center" wrapText="1"/>
    </xf>
    <xf numFmtId="0" fontId="14" fillId="3" borderId="18" xfId="0" applyFont="1" applyFill="1" applyBorder="1" applyAlignment="1" applyProtection="1">
      <alignment horizontal="center" vertical="center" wrapText="1"/>
    </xf>
    <xf numFmtId="0" fontId="14" fillId="3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6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19" fillId="0" borderId="12" xfId="0" applyNumberFormat="1" applyFont="1" applyBorder="1" applyAlignment="1" applyProtection="1"/>
    <xf numFmtId="166" fontId="19" fillId="0" borderId="13" xfId="0" applyNumberFormat="1" applyFont="1" applyBorder="1" applyAlignment="1" applyProtection="1"/>
    <xf numFmtId="4" fontId="20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14" fillId="0" borderId="21" xfId="0" applyFont="1" applyBorder="1" applyAlignment="1" applyProtection="1">
      <alignment horizontal="center" vertical="center"/>
    </xf>
    <xf numFmtId="49" fontId="14" fillId="0" borderId="21" xfId="0" applyNumberFormat="1" applyFont="1" applyBorder="1" applyAlignment="1" applyProtection="1">
      <alignment horizontal="left" vertical="center" wrapText="1"/>
    </xf>
    <xf numFmtId="0" fontId="14" fillId="0" borderId="21" xfId="0" applyFont="1" applyBorder="1" applyAlignment="1" applyProtection="1">
      <alignment horizontal="left" vertical="center" wrapText="1"/>
    </xf>
    <xf numFmtId="0" fontId="14" fillId="0" borderId="21" xfId="0" applyFont="1" applyBorder="1" applyAlignment="1" applyProtection="1">
      <alignment horizontal="center" vertical="center" wrapText="1"/>
    </xf>
    <xf numFmtId="167" fontId="14" fillId="0" borderId="21" xfId="0" applyNumberFormat="1" applyFont="1" applyBorder="1" applyAlignment="1" applyProtection="1">
      <alignment vertical="center"/>
    </xf>
    <xf numFmtId="4" fontId="14" fillId="0" borderId="21" xfId="0" applyNumberFormat="1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5" fillId="2" borderId="14" xfId="0" applyFont="1" applyFill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center" vertical="center"/>
    </xf>
    <xf numFmtId="166" fontId="15" fillId="0" borderId="0" xfId="0" applyNumberFormat="1" applyFont="1" applyBorder="1" applyAlignment="1" applyProtection="1">
      <alignment vertical="center"/>
    </xf>
    <xf numFmtId="166" fontId="15" fillId="0" borderId="15" xfId="0" applyNumberFormat="1" applyFont="1" applyBorder="1" applyAlignment="1" applyProtection="1">
      <alignment vertical="center"/>
    </xf>
    <xf numFmtId="0" fontId="1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1" fillId="0" borderId="21" xfId="0" applyFont="1" applyBorder="1" applyAlignment="1" applyProtection="1">
      <alignment horizontal="center" vertical="center"/>
    </xf>
    <xf numFmtId="49" fontId="21" fillId="0" borderId="21" xfId="0" applyNumberFormat="1" applyFont="1" applyBorder="1" applyAlignment="1" applyProtection="1">
      <alignment horizontal="left" vertical="center" wrapText="1"/>
    </xf>
    <xf numFmtId="0" fontId="21" fillId="0" borderId="21" xfId="0" applyFont="1" applyBorder="1" applyAlignment="1" applyProtection="1">
      <alignment horizontal="left" vertical="center" wrapText="1"/>
    </xf>
    <xf numFmtId="0" fontId="21" fillId="0" borderId="21" xfId="0" applyFont="1" applyBorder="1" applyAlignment="1" applyProtection="1">
      <alignment horizontal="center" vertical="center" wrapText="1"/>
    </xf>
    <xf numFmtId="167" fontId="21" fillId="0" borderId="21" xfId="0" applyNumberFormat="1" applyFont="1" applyBorder="1" applyAlignment="1" applyProtection="1">
      <alignment vertical="center"/>
    </xf>
    <xf numFmtId="4" fontId="21" fillId="0" borderId="21" xfId="0" applyNumberFormat="1" applyFont="1" applyBorder="1" applyAlignment="1" applyProtection="1">
      <alignment vertical="center"/>
    </xf>
    <xf numFmtId="0" fontId="22" fillId="0" borderId="21" xfId="0" applyFont="1" applyBorder="1" applyAlignment="1" applyProtection="1">
      <alignment vertical="center"/>
    </xf>
    <xf numFmtId="0" fontId="22" fillId="0" borderId="3" xfId="0" applyFont="1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4" fontId="0" fillId="0" borderId="21" xfId="0" applyNumberFormat="1" applyFont="1" applyBorder="1" applyAlignment="1" applyProtection="1">
      <alignment vertical="center"/>
    </xf>
    <xf numFmtId="0" fontId="13" fillId="2" borderId="21" xfId="0" applyFont="1" applyFill="1" applyBorder="1" applyAlignment="1" applyProtection="1">
      <alignment horizontal="left" vertical="center"/>
      <protection locked="0"/>
    </xf>
    <xf numFmtId="0" fontId="13" fillId="2" borderId="21" xfId="0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4" fontId="14" fillId="4" borderId="21" xfId="0" applyNumberFormat="1" applyFont="1" applyFill="1" applyBorder="1" applyAlignment="1" applyProtection="1">
      <alignment vertical="center"/>
      <protection locked="0"/>
    </xf>
    <xf numFmtId="0" fontId="7" fillId="4" borderId="0" xfId="0" applyFont="1" applyFill="1" applyAlignment="1" applyProtection="1">
      <protection locked="0"/>
    </xf>
    <xf numFmtId="4" fontId="21" fillId="4" borderId="21" xfId="0" applyNumberFormat="1" applyFont="1" applyFill="1" applyBorder="1" applyAlignment="1" applyProtection="1">
      <alignment vertical="center"/>
      <protection locked="0"/>
    </xf>
    <xf numFmtId="0" fontId="0" fillId="4" borderId="0" xfId="0" applyFont="1" applyFill="1" applyAlignment="1" applyProtection="1">
      <alignment vertical="center"/>
    </xf>
    <xf numFmtId="4" fontId="0" fillId="4" borderId="21" xfId="0" applyNumberFormat="1" applyFon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 applyProtection="1">
      <alignment vertical="center"/>
    </xf>
    <xf numFmtId="167" fontId="14" fillId="4" borderId="21" xfId="0" applyNumberFormat="1" applyFont="1" applyFill="1" applyBorder="1" applyAlignment="1" applyProtection="1">
      <alignment vertical="center"/>
      <protection locked="0"/>
    </xf>
    <xf numFmtId="0" fontId="0" fillId="4" borderId="21" xfId="0" applyFont="1" applyFill="1" applyBorder="1" applyAlignment="1" applyProtection="1">
      <alignment horizontal="center" vertical="center"/>
      <protection locked="0"/>
    </xf>
    <xf numFmtId="49" fontId="0" fillId="4" borderId="21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1" xfId="0" applyFont="1" applyFill="1" applyBorder="1" applyAlignment="1" applyProtection="1">
      <alignment horizontal="left" vertical="center" wrapText="1"/>
      <protection locked="0"/>
    </xf>
    <xf numFmtId="0" fontId="0" fillId="4" borderId="21" xfId="0" applyFont="1" applyFill="1" applyBorder="1" applyAlignment="1" applyProtection="1">
      <alignment horizontal="center" vertical="center" wrapText="1"/>
      <protection locked="0"/>
    </xf>
    <xf numFmtId="167" fontId="0" fillId="4" borderId="2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4" borderId="0" xfId="0" applyFont="1" applyFill="1" applyAlignment="1">
      <alignment horizontal="left" vertical="center"/>
    </xf>
  </cellXfs>
  <cellStyles count="1"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72"/>
  <sheetViews>
    <sheetView showGridLines="0" tabSelected="1" workbookViewId="0">
      <selection activeCell="Z127" sqref="Z127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AT2" s="8" t="s">
        <v>2</v>
      </c>
    </row>
    <row r="3" spans="1:46" s="1" customFormat="1" ht="6.95" customHeight="1" x14ac:dyDescent="0.2">
      <c r="B3" s="33"/>
      <c r="C3" s="34"/>
      <c r="D3" s="34"/>
      <c r="E3" s="34"/>
      <c r="F3" s="34"/>
      <c r="G3" s="34"/>
      <c r="H3" s="34"/>
      <c r="I3" s="34"/>
      <c r="J3" s="34"/>
      <c r="K3" s="34"/>
      <c r="L3" s="9"/>
      <c r="AT3" s="8" t="s">
        <v>42</v>
      </c>
    </row>
    <row r="4" spans="1:46" s="1" customFormat="1" ht="24.95" customHeight="1" x14ac:dyDescent="0.2">
      <c r="B4" s="9"/>
      <c r="D4" s="35" t="s">
        <v>44</v>
      </c>
      <c r="L4" s="9"/>
      <c r="M4" s="36" t="s">
        <v>4</v>
      </c>
      <c r="AT4" s="8" t="s">
        <v>1</v>
      </c>
    </row>
    <row r="5" spans="1:46" s="1" customFormat="1" ht="6.95" customHeight="1" x14ac:dyDescent="0.2">
      <c r="B5" s="9"/>
      <c r="L5" s="9"/>
    </row>
    <row r="6" spans="1:46" s="2" customFormat="1" ht="12" customHeight="1" x14ac:dyDescent="0.2">
      <c r="A6" s="14"/>
      <c r="B6" s="17"/>
      <c r="C6" s="14"/>
      <c r="D6" s="37" t="s">
        <v>5</v>
      </c>
      <c r="E6" s="14"/>
      <c r="F6" s="14"/>
      <c r="G6" s="14"/>
      <c r="H6" s="14"/>
      <c r="I6" s="14"/>
      <c r="J6" s="14"/>
      <c r="K6" s="14"/>
      <c r="L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46" s="2" customFormat="1" ht="16.5" customHeight="1" x14ac:dyDescent="0.2">
      <c r="A7" s="14"/>
      <c r="B7" s="17"/>
      <c r="C7" s="14"/>
      <c r="D7" s="14"/>
      <c r="E7" s="163" t="s">
        <v>234</v>
      </c>
      <c r="F7" s="164"/>
      <c r="G7" s="164"/>
      <c r="H7" s="164"/>
      <c r="I7" s="14"/>
      <c r="J7" s="14"/>
      <c r="K7" s="14"/>
      <c r="L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46" s="2" customFormat="1" x14ac:dyDescent="0.2">
      <c r="A8" s="14"/>
      <c r="B8" s="17"/>
      <c r="C8" s="14"/>
      <c r="D8" s="14"/>
      <c r="E8" s="14"/>
      <c r="F8" s="14"/>
      <c r="G8" s="14"/>
      <c r="H8" s="14"/>
      <c r="I8" s="14"/>
      <c r="J8" s="14"/>
      <c r="K8" s="14"/>
      <c r="L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46" s="2" customFormat="1" ht="12" customHeight="1" x14ac:dyDescent="0.2">
      <c r="A9" s="14"/>
      <c r="B9" s="17"/>
      <c r="C9" s="14"/>
      <c r="D9" s="37" t="s">
        <v>6</v>
      </c>
      <c r="E9" s="14"/>
      <c r="F9" s="38" t="s">
        <v>0</v>
      </c>
      <c r="G9" s="14"/>
      <c r="H9" s="14"/>
      <c r="I9" s="37" t="s">
        <v>7</v>
      </c>
      <c r="J9" s="38" t="s">
        <v>0</v>
      </c>
      <c r="K9" s="14"/>
      <c r="L9" s="18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spans="1:46" s="2" customFormat="1" ht="12" customHeight="1" x14ac:dyDescent="0.2">
      <c r="A10" s="14"/>
      <c r="B10" s="17"/>
      <c r="C10" s="14"/>
      <c r="D10" s="37" t="s">
        <v>8</v>
      </c>
      <c r="E10" s="14"/>
      <c r="F10" s="38" t="s">
        <v>9</v>
      </c>
      <c r="G10" s="14"/>
      <c r="H10" s="14"/>
      <c r="I10" s="37" t="s">
        <v>10</v>
      </c>
      <c r="J10" s="39"/>
      <c r="K10" s="14"/>
      <c r="L10" s="18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1:46" s="2" customFormat="1" ht="10.9" customHeight="1" x14ac:dyDescent="0.2">
      <c r="A11" s="14"/>
      <c r="B11" s="17"/>
      <c r="C11" s="14"/>
      <c r="D11" s="14"/>
      <c r="E11" s="14"/>
      <c r="F11" s="14"/>
      <c r="G11" s="14"/>
      <c r="H11" s="14"/>
      <c r="I11" s="14"/>
      <c r="J11" s="14"/>
      <c r="K11" s="14"/>
      <c r="L11" s="18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</row>
    <row r="12" spans="1:46" s="2" customFormat="1" ht="12" customHeight="1" x14ac:dyDescent="0.2">
      <c r="A12" s="14"/>
      <c r="B12" s="17"/>
      <c r="C12" s="14"/>
      <c r="D12" s="37" t="s">
        <v>11</v>
      </c>
      <c r="E12" s="14"/>
      <c r="F12" s="14"/>
      <c r="G12" s="14"/>
      <c r="H12" s="14"/>
      <c r="I12" s="37" t="s">
        <v>12</v>
      </c>
      <c r="J12" s="38" t="s">
        <v>0</v>
      </c>
      <c r="K12" s="14"/>
      <c r="L12" s="18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pans="1:46" s="2" customFormat="1" ht="18" customHeight="1" x14ac:dyDescent="0.2">
      <c r="A13" s="14"/>
      <c r="B13" s="17"/>
      <c r="C13" s="14"/>
      <c r="D13" s="14"/>
      <c r="E13" s="38" t="s">
        <v>13</v>
      </c>
      <c r="F13" s="14"/>
      <c r="G13" s="14"/>
      <c r="H13" s="14"/>
      <c r="I13" s="37" t="s">
        <v>14</v>
      </c>
      <c r="J13" s="38" t="s">
        <v>0</v>
      </c>
      <c r="K13" s="14"/>
      <c r="L13" s="18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</row>
    <row r="14" spans="1:46" s="2" customFormat="1" ht="6.95" customHeight="1" x14ac:dyDescent="0.2">
      <c r="A14" s="14"/>
      <c r="B14" s="17"/>
      <c r="C14" s="14"/>
      <c r="D14" s="14"/>
      <c r="E14" s="14"/>
      <c r="F14" s="14"/>
      <c r="G14" s="14"/>
      <c r="H14" s="14"/>
      <c r="I14" s="14"/>
      <c r="J14" s="14"/>
      <c r="K14" s="14"/>
      <c r="L14" s="18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</row>
    <row r="15" spans="1:46" s="2" customFormat="1" ht="12" customHeight="1" x14ac:dyDescent="0.2">
      <c r="A15" s="14"/>
      <c r="B15" s="17"/>
      <c r="C15" s="14"/>
      <c r="D15" s="37" t="s">
        <v>15</v>
      </c>
      <c r="E15" s="14"/>
      <c r="F15" s="14"/>
      <c r="G15" s="14"/>
      <c r="H15" s="14"/>
      <c r="I15" s="37" t="s">
        <v>12</v>
      </c>
      <c r="J15" s="166"/>
      <c r="K15" s="14"/>
      <c r="L15" s="18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</row>
    <row r="16" spans="1:46" s="2" customFormat="1" ht="18" customHeight="1" x14ac:dyDescent="0.2">
      <c r="A16" s="14"/>
      <c r="B16" s="17"/>
      <c r="C16" s="14"/>
      <c r="D16" s="14"/>
      <c r="E16" s="167"/>
      <c r="F16" s="168"/>
      <c r="G16" s="168"/>
      <c r="H16" s="168"/>
      <c r="I16" s="37" t="s">
        <v>14</v>
      </c>
      <c r="J16" s="166"/>
      <c r="K16" s="14"/>
      <c r="L16" s="18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 spans="1:52" s="2" customFormat="1" ht="6.95" customHeight="1" x14ac:dyDescent="0.2">
      <c r="A17" s="14"/>
      <c r="B17" s="17"/>
      <c r="C17" s="14"/>
      <c r="D17" s="14"/>
      <c r="E17" s="14"/>
      <c r="F17" s="14"/>
      <c r="G17" s="14"/>
      <c r="H17" s="14"/>
      <c r="I17" s="14"/>
      <c r="J17" s="14"/>
      <c r="K17" s="14"/>
      <c r="L17" s="18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1:52" s="2" customFormat="1" ht="12" customHeight="1" x14ac:dyDescent="0.2">
      <c r="A18" s="14"/>
      <c r="B18" s="17"/>
      <c r="C18" s="14"/>
      <c r="D18" s="37" t="s">
        <v>16</v>
      </c>
      <c r="E18" s="14"/>
      <c r="F18" s="14"/>
      <c r="G18" s="14"/>
      <c r="H18" s="14"/>
      <c r="I18" s="37" t="s">
        <v>12</v>
      </c>
      <c r="J18" s="38" t="str">
        <f>IF('Rekapitulácia stavby'!AN16="","",'Rekapitulácia stavby'!AN16)</f>
        <v/>
      </c>
      <c r="K18" s="14"/>
      <c r="L18" s="18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</row>
    <row r="19" spans="1:52" s="2" customFormat="1" ht="18" customHeight="1" x14ac:dyDescent="0.2">
      <c r="A19" s="14"/>
      <c r="B19" s="17"/>
      <c r="C19" s="14"/>
      <c r="D19" s="14"/>
      <c r="E19" s="38" t="str">
        <f>IF('Rekapitulácia stavby'!E17="","",'Rekapitulácia stavby'!E17)</f>
        <v/>
      </c>
      <c r="F19" s="14"/>
      <c r="G19" s="14"/>
      <c r="H19" s="14"/>
      <c r="I19" s="37" t="s">
        <v>14</v>
      </c>
      <c r="J19" s="38" t="str">
        <f>IF('Rekapitulácia stavby'!AN17="","",'Rekapitulácia stavby'!AN17)</f>
        <v/>
      </c>
      <c r="K19" s="14"/>
      <c r="L19" s="18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</row>
    <row r="20" spans="1:52" s="2" customFormat="1" ht="6.95" customHeight="1" x14ac:dyDescent="0.2">
      <c r="A20" s="14"/>
      <c r="B20" s="17"/>
      <c r="C20" s="14"/>
      <c r="D20" s="14"/>
      <c r="E20" s="14"/>
      <c r="F20" s="14"/>
      <c r="G20" s="14"/>
      <c r="H20" s="14"/>
      <c r="I20" s="14"/>
      <c r="J20" s="14"/>
      <c r="K20" s="14"/>
      <c r="L20" s="18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</row>
    <row r="21" spans="1:52" s="2" customFormat="1" ht="12" customHeight="1" x14ac:dyDescent="0.2">
      <c r="A21" s="14"/>
      <c r="B21" s="17"/>
      <c r="C21" s="14"/>
      <c r="D21" s="37" t="s">
        <v>17</v>
      </c>
      <c r="E21" s="14"/>
      <c r="F21" s="14"/>
      <c r="G21" s="14"/>
      <c r="H21" s="14"/>
      <c r="I21" s="37" t="s">
        <v>12</v>
      </c>
      <c r="J21" s="38" t="str">
        <f>IF('Rekapitulácia stavby'!AN19="","",'Rekapitulácia stavby'!AN19)</f>
        <v/>
      </c>
      <c r="K21" s="14"/>
      <c r="L21" s="18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1:52" s="2" customFormat="1" ht="18" customHeight="1" x14ac:dyDescent="0.2">
      <c r="A22" s="14"/>
      <c r="B22" s="17"/>
      <c r="C22" s="14"/>
      <c r="D22" s="14"/>
      <c r="E22" s="38" t="str">
        <f>IF('Rekapitulácia stavby'!E20="","",'Rekapitulácia stavby'!E20)</f>
        <v/>
      </c>
      <c r="F22" s="14"/>
      <c r="G22" s="14"/>
      <c r="H22" s="14"/>
      <c r="I22" s="37" t="s">
        <v>14</v>
      </c>
      <c r="J22" s="38" t="str">
        <f>IF('Rekapitulácia stavby'!AN20="","",'Rekapitulácia stavby'!AN20)</f>
        <v/>
      </c>
      <c r="K22" s="14"/>
      <c r="L22" s="18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</row>
    <row r="23" spans="1:52" s="2" customFormat="1" ht="6.95" customHeight="1" x14ac:dyDescent="0.2">
      <c r="A23" s="14"/>
      <c r="B23" s="17"/>
      <c r="C23" s="14"/>
      <c r="D23" s="14"/>
      <c r="E23" s="14"/>
      <c r="F23" s="14"/>
      <c r="G23" s="14"/>
      <c r="H23" s="14"/>
      <c r="I23" s="14"/>
      <c r="J23" s="14"/>
      <c r="K23" s="14"/>
      <c r="L23" s="18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spans="1:52" s="2" customFormat="1" ht="12" customHeight="1" x14ac:dyDescent="0.2">
      <c r="A24" s="14"/>
      <c r="B24" s="17"/>
      <c r="C24" s="14"/>
      <c r="D24" s="37" t="s">
        <v>18</v>
      </c>
      <c r="E24" s="14"/>
      <c r="F24" s="14"/>
      <c r="G24" s="14"/>
      <c r="H24" s="14"/>
      <c r="I24" s="14"/>
      <c r="J24" s="14"/>
      <c r="K24" s="14"/>
      <c r="L24" s="18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</row>
    <row r="25" spans="1:52" s="3" customFormat="1" ht="16.5" customHeight="1" x14ac:dyDescent="0.2">
      <c r="A25" s="40"/>
      <c r="B25" s="41"/>
      <c r="C25" s="40"/>
      <c r="D25" s="40"/>
      <c r="E25" s="165" t="s">
        <v>0</v>
      </c>
      <c r="F25" s="165"/>
      <c r="G25" s="165"/>
      <c r="H25" s="165"/>
      <c r="I25" s="40"/>
      <c r="J25" s="40"/>
      <c r="K25" s="40"/>
      <c r="L25" s="42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pans="1:52" s="2" customFormat="1" ht="6.95" customHeight="1" x14ac:dyDescent="0.2">
      <c r="A26" s="14"/>
      <c r="B26" s="17"/>
      <c r="C26" s="14"/>
      <c r="D26" s="14"/>
      <c r="E26" s="14"/>
      <c r="F26" s="14"/>
      <c r="G26" s="14"/>
      <c r="H26" s="14"/>
      <c r="I26" s="14"/>
      <c r="J26" s="14"/>
      <c r="K26" s="14"/>
      <c r="L26" s="18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</row>
    <row r="27" spans="1:52" s="2" customFormat="1" ht="6.95" customHeight="1" x14ac:dyDescent="0.2">
      <c r="A27" s="14"/>
      <c r="B27" s="17"/>
      <c r="C27" s="14"/>
      <c r="D27" s="43"/>
      <c r="E27" s="43"/>
      <c r="F27" s="43"/>
      <c r="G27" s="43"/>
      <c r="H27" s="43"/>
      <c r="I27" s="43"/>
      <c r="J27" s="43"/>
      <c r="K27" s="43"/>
      <c r="L27" s="18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</row>
    <row r="28" spans="1:52" s="2" customFormat="1" ht="25.35" customHeight="1" x14ac:dyDescent="0.2">
      <c r="A28" s="14"/>
      <c r="B28" s="17"/>
      <c r="C28" s="14"/>
      <c r="D28" s="44" t="s">
        <v>19</v>
      </c>
      <c r="E28" s="14"/>
      <c r="F28" s="14"/>
      <c r="G28" s="14"/>
      <c r="H28" s="14"/>
      <c r="I28" s="14"/>
      <c r="J28" s="45">
        <f>ROUND(J122, 2)</f>
        <v>0</v>
      </c>
      <c r="K28" s="14"/>
      <c r="L28" s="18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</row>
    <row r="29" spans="1:52" s="2" customFormat="1" ht="6.95" customHeight="1" x14ac:dyDescent="0.2">
      <c r="A29" s="14"/>
      <c r="B29" s="17"/>
      <c r="C29" s="14"/>
      <c r="D29" s="43"/>
      <c r="E29" s="43"/>
      <c r="F29" s="43"/>
      <c r="G29" s="43"/>
      <c r="H29" s="43"/>
      <c r="I29" s="43"/>
      <c r="J29" s="43"/>
      <c r="K29" s="43"/>
      <c r="L29" s="46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</row>
    <row r="30" spans="1:52" s="2" customFormat="1" ht="14.45" customHeight="1" x14ac:dyDescent="0.2">
      <c r="A30" s="14"/>
      <c r="B30" s="17"/>
      <c r="C30" s="14"/>
      <c r="D30" s="14"/>
      <c r="E30" s="14"/>
      <c r="F30" s="48" t="s">
        <v>21</v>
      </c>
      <c r="G30" s="14"/>
      <c r="H30" s="14"/>
      <c r="I30" s="48" t="s">
        <v>20</v>
      </c>
      <c r="J30" s="48" t="s">
        <v>22</v>
      </c>
      <c r="K30" s="14"/>
      <c r="L30" s="46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</row>
    <row r="31" spans="1:52" s="2" customFormat="1" ht="14.45" customHeight="1" x14ac:dyDescent="0.2">
      <c r="A31" s="14"/>
      <c r="B31" s="17"/>
      <c r="C31" s="14"/>
      <c r="D31" s="49" t="s">
        <v>23</v>
      </c>
      <c r="E31" s="50" t="s">
        <v>24</v>
      </c>
      <c r="F31" s="51">
        <f>ROUND((ROUND((SUM(BE122:BE165)),  2) + SUM(BE167:BE171)), 2)</f>
        <v>0</v>
      </c>
      <c r="G31" s="47"/>
      <c r="H31" s="47"/>
      <c r="I31" s="52">
        <v>0.2</v>
      </c>
      <c r="J31" s="51">
        <f>ROUND((ROUND(((SUM(BE122:BE165))*I31),  2) + (SUM(BE167:BE171)*I31)), 2)</f>
        <v>0</v>
      </c>
      <c r="K31" s="14"/>
      <c r="L31" s="18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</row>
    <row r="32" spans="1:52" s="2" customFormat="1" ht="14.45" customHeight="1" x14ac:dyDescent="0.2">
      <c r="A32" s="14"/>
      <c r="B32" s="17"/>
      <c r="C32" s="14"/>
      <c r="D32" s="14"/>
      <c r="E32" s="50" t="s">
        <v>25</v>
      </c>
      <c r="F32" s="51">
        <f>ROUND((ROUND((SUM(BF122:BF165)),  2) + SUM(BF167:BF171)), 2)</f>
        <v>0</v>
      </c>
      <c r="G32" s="47"/>
      <c r="H32" s="47"/>
      <c r="I32" s="52">
        <v>0.2</v>
      </c>
      <c r="J32" s="51">
        <f>ROUND((ROUND(((SUM(BF122:BF165))*I32),  2) + (SUM(BF167:BF171)*I32)), 2)</f>
        <v>0</v>
      </c>
      <c r="K32" s="14"/>
      <c r="L32" s="18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</row>
    <row r="33" spans="1:52" s="2" customFormat="1" ht="14.45" hidden="1" customHeight="1" x14ac:dyDescent="0.2">
      <c r="A33" s="14"/>
      <c r="B33" s="17"/>
      <c r="C33" s="14"/>
      <c r="D33" s="14"/>
      <c r="E33" s="37" t="s">
        <v>26</v>
      </c>
      <c r="F33" s="53">
        <f>ROUND((ROUND((SUM(BG122:BG165)),  2) + SUM(BG167:BG171)), 2)</f>
        <v>0</v>
      </c>
      <c r="G33" s="14"/>
      <c r="H33" s="14"/>
      <c r="I33" s="54">
        <v>0.2</v>
      </c>
      <c r="J33" s="53">
        <f>0</f>
        <v>0</v>
      </c>
      <c r="K33" s="14"/>
      <c r="L33" s="46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</row>
    <row r="34" spans="1:52" s="2" customFormat="1" ht="14.45" hidden="1" customHeight="1" x14ac:dyDescent="0.2">
      <c r="A34" s="14"/>
      <c r="B34" s="17"/>
      <c r="C34" s="14"/>
      <c r="D34" s="14"/>
      <c r="E34" s="37" t="s">
        <v>27</v>
      </c>
      <c r="F34" s="53">
        <f>ROUND((ROUND((SUM(BH122:BH165)),  2) + SUM(BH167:BH171)), 2)</f>
        <v>0</v>
      </c>
      <c r="G34" s="14"/>
      <c r="H34" s="14"/>
      <c r="I34" s="54">
        <v>0.2</v>
      </c>
      <c r="J34" s="53">
        <f>0</f>
        <v>0</v>
      </c>
      <c r="K34" s="14"/>
      <c r="L34" s="18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</row>
    <row r="35" spans="1:52" s="2" customFormat="1" ht="14.45" hidden="1" customHeight="1" x14ac:dyDescent="0.2">
      <c r="A35" s="14"/>
      <c r="B35" s="17"/>
      <c r="C35" s="14"/>
      <c r="D35" s="14"/>
      <c r="E35" s="50" t="s">
        <v>28</v>
      </c>
      <c r="F35" s="51">
        <f>ROUND((ROUND((SUM(BI122:BI165)),  2) + SUM(BI167:BI171)), 2)</f>
        <v>0</v>
      </c>
      <c r="G35" s="47"/>
      <c r="H35" s="47"/>
      <c r="I35" s="52">
        <v>0</v>
      </c>
      <c r="J35" s="51">
        <f>0</f>
        <v>0</v>
      </c>
      <c r="K35" s="14"/>
      <c r="L35" s="18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</row>
    <row r="36" spans="1:52" s="2" customFormat="1" ht="6.95" customHeight="1" x14ac:dyDescent="0.2">
      <c r="A36" s="14"/>
      <c r="B36" s="17"/>
      <c r="C36" s="14"/>
      <c r="D36" s="14"/>
      <c r="E36" s="14"/>
      <c r="F36" s="14"/>
      <c r="G36" s="14"/>
      <c r="H36" s="14"/>
      <c r="I36" s="14"/>
      <c r="J36" s="14"/>
      <c r="K36" s="14"/>
      <c r="L36" s="18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</row>
    <row r="37" spans="1:52" s="2" customFormat="1" ht="25.35" customHeight="1" x14ac:dyDescent="0.2">
      <c r="A37" s="14"/>
      <c r="B37" s="17"/>
      <c r="C37" s="55"/>
      <c r="D37" s="56" t="s">
        <v>29</v>
      </c>
      <c r="E37" s="57"/>
      <c r="F37" s="57"/>
      <c r="G37" s="58" t="s">
        <v>30</v>
      </c>
      <c r="H37" s="59" t="s">
        <v>31</v>
      </c>
      <c r="I37" s="57"/>
      <c r="J37" s="60">
        <f>SUM(J28:J35)</f>
        <v>0</v>
      </c>
      <c r="K37" s="61"/>
      <c r="L37" s="18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</row>
    <row r="38" spans="1:52" s="2" customFormat="1" ht="14.45" customHeight="1" x14ac:dyDescent="0.2">
      <c r="A38" s="14"/>
      <c r="B38" s="17"/>
      <c r="C38" s="14"/>
      <c r="D38" s="14"/>
      <c r="E38" s="14"/>
      <c r="F38" s="14"/>
      <c r="G38" s="14"/>
      <c r="H38" s="14"/>
      <c r="I38" s="14"/>
      <c r="J38" s="14"/>
      <c r="K38" s="14"/>
      <c r="L38" s="18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</row>
    <row r="39" spans="1:52" s="1" customFormat="1" ht="14.45" customHeight="1" x14ac:dyDescent="0.2">
      <c r="B39" s="9"/>
      <c r="L39" s="9"/>
    </row>
    <row r="40" spans="1:52" s="1" customFormat="1" ht="14.45" customHeight="1" x14ac:dyDescent="0.2">
      <c r="B40" s="9"/>
      <c r="L40" s="9"/>
    </row>
    <row r="41" spans="1:52" s="1" customFormat="1" ht="14.45" customHeight="1" x14ac:dyDescent="0.2">
      <c r="B41" s="9"/>
      <c r="L41" s="9"/>
    </row>
    <row r="42" spans="1:52" s="1" customFormat="1" ht="14.45" customHeight="1" x14ac:dyDescent="0.2">
      <c r="B42" s="9"/>
      <c r="L42" s="9"/>
    </row>
    <row r="43" spans="1:52" s="1" customFormat="1" ht="14.45" customHeight="1" x14ac:dyDescent="0.2">
      <c r="B43" s="9"/>
      <c r="L43" s="9"/>
    </row>
    <row r="44" spans="1:52" s="1" customFormat="1" ht="14.45" customHeight="1" x14ac:dyDescent="0.2">
      <c r="B44" s="9"/>
      <c r="L44" s="9"/>
    </row>
    <row r="45" spans="1:52" s="1" customFormat="1" ht="14.45" customHeight="1" x14ac:dyDescent="0.2">
      <c r="B45" s="9"/>
      <c r="L45" s="9"/>
    </row>
    <row r="46" spans="1:52" s="1" customFormat="1" ht="14.45" customHeight="1" x14ac:dyDescent="0.2">
      <c r="B46" s="9"/>
      <c r="L46" s="9"/>
    </row>
    <row r="47" spans="1:52" s="1" customFormat="1" ht="14.45" customHeight="1" x14ac:dyDescent="0.2">
      <c r="B47" s="9"/>
      <c r="L47" s="9"/>
    </row>
    <row r="48" spans="1:52" s="1" customFormat="1" ht="14.45" customHeight="1" x14ac:dyDescent="0.2">
      <c r="B48" s="9"/>
      <c r="L48" s="9"/>
    </row>
    <row r="49" spans="1:31" s="1" customFormat="1" ht="14.45" customHeight="1" x14ac:dyDescent="0.2">
      <c r="B49" s="9"/>
      <c r="L49" s="9"/>
    </row>
    <row r="50" spans="1:31" s="2" customFormat="1" ht="14.45" customHeight="1" x14ac:dyDescent="0.2">
      <c r="B50" s="18"/>
      <c r="D50" s="62" t="s">
        <v>32</v>
      </c>
      <c r="E50" s="63"/>
      <c r="F50" s="63"/>
      <c r="G50" s="62" t="s">
        <v>33</v>
      </c>
      <c r="H50" s="63"/>
      <c r="I50" s="63"/>
      <c r="J50" s="63"/>
      <c r="K50" s="63"/>
      <c r="L50" s="18"/>
    </row>
    <row r="51" spans="1:31" x14ac:dyDescent="0.2">
      <c r="B51" s="9"/>
      <c r="L51" s="9"/>
    </row>
    <row r="52" spans="1:31" x14ac:dyDescent="0.2">
      <c r="B52" s="9"/>
      <c r="L52" s="9"/>
    </row>
    <row r="53" spans="1:31" x14ac:dyDescent="0.2">
      <c r="B53" s="9"/>
      <c r="L53" s="9"/>
    </row>
    <row r="54" spans="1:31" x14ac:dyDescent="0.2">
      <c r="B54" s="9"/>
      <c r="L54" s="9"/>
    </row>
    <row r="55" spans="1:31" x14ac:dyDescent="0.2">
      <c r="B55" s="9"/>
      <c r="L55" s="9"/>
    </row>
    <row r="56" spans="1:31" x14ac:dyDescent="0.2">
      <c r="B56" s="9"/>
      <c r="L56" s="9"/>
    </row>
    <row r="57" spans="1:31" x14ac:dyDescent="0.2">
      <c r="B57" s="9"/>
      <c r="L57" s="9"/>
    </row>
    <row r="58" spans="1:31" x14ac:dyDescent="0.2">
      <c r="B58" s="9"/>
      <c r="L58" s="9"/>
    </row>
    <row r="59" spans="1:31" x14ac:dyDescent="0.2">
      <c r="B59" s="9"/>
      <c r="L59" s="9"/>
    </row>
    <row r="60" spans="1:31" x14ac:dyDescent="0.2">
      <c r="B60" s="9"/>
      <c r="L60" s="9"/>
    </row>
    <row r="61" spans="1:31" s="2" customFormat="1" ht="12.75" x14ac:dyDescent="0.2">
      <c r="A61" s="14"/>
      <c r="B61" s="17"/>
      <c r="C61" s="14"/>
      <c r="D61" s="64" t="s">
        <v>34</v>
      </c>
      <c r="E61" s="65"/>
      <c r="F61" s="66" t="s">
        <v>35</v>
      </c>
      <c r="G61" s="64" t="s">
        <v>34</v>
      </c>
      <c r="H61" s="65"/>
      <c r="I61" s="65"/>
      <c r="J61" s="67" t="s">
        <v>35</v>
      </c>
      <c r="K61" s="65"/>
      <c r="L61" s="18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</row>
    <row r="62" spans="1:31" x14ac:dyDescent="0.2">
      <c r="B62" s="9"/>
      <c r="L62" s="9"/>
    </row>
    <row r="63" spans="1:31" x14ac:dyDescent="0.2">
      <c r="B63" s="9"/>
      <c r="L63" s="9"/>
    </row>
    <row r="64" spans="1:31" x14ac:dyDescent="0.2">
      <c r="B64" s="9"/>
      <c r="L64" s="9"/>
    </row>
    <row r="65" spans="1:31" s="2" customFormat="1" ht="12.75" x14ac:dyDescent="0.2">
      <c r="A65" s="14"/>
      <c r="B65" s="17"/>
      <c r="C65" s="14"/>
      <c r="D65" s="62" t="s">
        <v>36</v>
      </c>
      <c r="E65" s="68"/>
      <c r="F65" s="68"/>
      <c r="G65" s="62" t="s">
        <v>37</v>
      </c>
      <c r="H65" s="68"/>
      <c r="I65" s="68"/>
      <c r="J65" s="68"/>
      <c r="K65" s="68"/>
      <c r="L65" s="18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</row>
    <row r="66" spans="1:31" x14ac:dyDescent="0.2">
      <c r="B66" s="9"/>
      <c r="L66" s="9"/>
    </row>
    <row r="67" spans="1:31" x14ac:dyDescent="0.2">
      <c r="B67" s="9"/>
      <c r="L67" s="9"/>
    </row>
    <row r="68" spans="1:31" x14ac:dyDescent="0.2">
      <c r="B68" s="9"/>
      <c r="L68" s="9"/>
    </row>
    <row r="69" spans="1:31" x14ac:dyDescent="0.2">
      <c r="B69" s="9"/>
      <c r="L69" s="9"/>
    </row>
    <row r="70" spans="1:31" x14ac:dyDescent="0.2">
      <c r="B70" s="9"/>
      <c r="L70" s="9"/>
    </row>
    <row r="71" spans="1:31" x14ac:dyDescent="0.2">
      <c r="B71" s="9"/>
      <c r="L71" s="9"/>
    </row>
    <row r="72" spans="1:31" x14ac:dyDescent="0.2">
      <c r="B72" s="9"/>
      <c r="L72" s="9"/>
    </row>
    <row r="73" spans="1:31" x14ac:dyDescent="0.2">
      <c r="B73" s="9"/>
      <c r="L73" s="9"/>
    </row>
    <row r="74" spans="1:31" x14ac:dyDescent="0.2">
      <c r="B74" s="9"/>
      <c r="L74" s="9"/>
    </row>
    <row r="75" spans="1:31" x14ac:dyDescent="0.2">
      <c r="B75" s="9"/>
      <c r="L75" s="9"/>
    </row>
    <row r="76" spans="1:31" s="2" customFormat="1" ht="12.75" x14ac:dyDescent="0.2">
      <c r="A76" s="14"/>
      <c r="B76" s="17"/>
      <c r="C76" s="14"/>
      <c r="D76" s="64" t="s">
        <v>34</v>
      </c>
      <c r="E76" s="65"/>
      <c r="F76" s="66" t="s">
        <v>35</v>
      </c>
      <c r="G76" s="64" t="s">
        <v>34</v>
      </c>
      <c r="H76" s="65"/>
      <c r="I76" s="65"/>
      <c r="J76" s="67" t="s">
        <v>35</v>
      </c>
      <c r="K76" s="65"/>
      <c r="L76" s="18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</row>
    <row r="77" spans="1:31" s="2" customFormat="1" ht="14.45" customHeight="1" x14ac:dyDescent="0.2">
      <c r="A77" s="14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18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</row>
    <row r="81" spans="1:47" s="2" customFormat="1" ht="6.95" customHeight="1" x14ac:dyDescent="0.2">
      <c r="A81" s="14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18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</row>
    <row r="82" spans="1:47" s="2" customFormat="1" ht="24.95" customHeight="1" x14ac:dyDescent="0.2">
      <c r="A82" s="14"/>
      <c r="B82" s="15"/>
      <c r="C82" s="10" t="s">
        <v>45</v>
      </c>
      <c r="D82" s="16"/>
      <c r="E82" s="16"/>
      <c r="F82" s="16"/>
      <c r="G82" s="16"/>
      <c r="H82" s="16"/>
      <c r="I82" s="16"/>
      <c r="J82" s="16"/>
      <c r="K82" s="16"/>
      <c r="L82" s="18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</row>
    <row r="83" spans="1:47" s="2" customFormat="1" ht="6.95" customHeight="1" x14ac:dyDescent="0.2">
      <c r="A83" s="14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8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</row>
    <row r="84" spans="1:47" s="2" customFormat="1" ht="12" customHeight="1" x14ac:dyDescent="0.2">
      <c r="A84" s="14"/>
      <c r="B84" s="15"/>
      <c r="C84" s="12" t="s">
        <v>5</v>
      </c>
      <c r="D84" s="16"/>
      <c r="E84" s="16"/>
      <c r="F84" s="16"/>
      <c r="G84" s="16"/>
      <c r="H84" s="16"/>
      <c r="I84" s="16"/>
      <c r="J84" s="16"/>
      <c r="K84" s="16"/>
      <c r="L84" s="18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</row>
    <row r="85" spans="1:47" s="2" customFormat="1" ht="16.5" customHeight="1" x14ac:dyDescent="0.2">
      <c r="A85" s="14"/>
      <c r="B85" s="15"/>
      <c r="C85" s="16"/>
      <c r="D85" s="16"/>
      <c r="E85" s="160" t="str">
        <f>E7</f>
        <v>Oprava chodníkov sektor 24  a 25</v>
      </c>
      <c r="F85" s="161"/>
      <c r="G85" s="161"/>
      <c r="H85" s="161"/>
      <c r="I85" s="16"/>
      <c r="J85" s="16"/>
      <c r="K85" s="16"/>
      <c r="L85" s="18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</row>
    <row r="86" spans="1:47" s="2" customFormat="1" ht="6.95" customHeight="1" x14ac:dyDescent="0.2">
      <c r="A86" s="14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8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</row>
    <row r="87" spans="1:47" s="2" customFormat="1" ht="12" customHeight="1" x14ac:dyDescent="0.2">
      <c r="A87" s="14"/>
      <c r="B87" s="15"/>
      <c r="C87" s="12" t="s">
        <v>8</v>
      </c>
      <c r="D87" s="16"/>
      <c r="E87" s="16"/>
      <c r="F87" s="11" t="str">
        <f>F10</f>
        <v>Cintorín, Vrakuňa</v>
      </c>
      <c r="G87" s="16"/>
      <c r="H87" s="16"/>
      <c r="I87" s="12" t="s">
        <v>10</v>
      </c>
      <c r="J87" s="23" t="str">
        <f>IF(J10="","",J10)</f>
        <v/>
      </c>
      <c r="K87" s="16"/>
      <c r="L87" s="18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</row>
    <row r="88" spans="1:47" s="2" customFormat="1" ht="6.95" customHeight="1" x14ac:dyDescent="0.2">
      <c r="A88" s="14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8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</row>
    <row r="89" spans="1:47" s="2" customFormat="1" ht="15.2" customHeight="1" x14ac:dyDescent="0.2">
      <c r="A89" s="14"/>
      <c r="B89" s="15"/>
      <c r="C89" s="12" t="s">
        <v>11</v>
      </c>
      <c r="D89" s="16"/>
      <c r="E89" s="16"/>
      <c r="F89" s="11" t="str">
        <f>E13</f>
        <v>MARIANUM - Pohrebníctvo mesta Bratislavy</v>
      </c>
      <c r="G89" s="16"/>
      <c r="H89" s="16"/>
      <c r="I89" s="12" t="s">
        <v>16</v>
      </c>
      <c r="J89" s="13" t="str">
        <f>E19</f>
        <v/>
      </c>
      <c r="K89" s="16"/>
      <c r="L89" s="18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</row>
    <row r="90" spans="1:47" s="2" customFormat="1" ht="15.2" customHeight="1" x14ac:dyDescent="0.2">
      <c r="A90" s="14"/>
      <c r="B90" s="15"/>
      <c r="C90" s="12" t="s">
        <v>15</v>
      </c>
      <c r="D90" s="16"/>
      <c r="E90" s="16"/>
      <c r="F90" s="11" t="str">
        <f>IF(E16="","",E16)</f>
        <v/>
      </c>
      <c r="G90" s="16"/>
      <c r="H90" s="16"/>
      <c r="I90" s="12" t="s">
        <v>17</v>
      </c>
      <c r="J90" s="13" t="str">
        <f>E22</f>
        <v/>
      </c>
      <c r="K90" s="16"/>
      <c r="L90" s="18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</row>
    <row r="91" spans="1:47" s="2" customFormat="1" ht="10.35" customHeight="1" x14ac:dyDescent="0.2">
      <c r="A91" s="14"/>
      <c r="B91" s="15"/>
      <c r="C91" s="16"/>
      <c r="D91" s="16"/>
      <c r="E91" s="16"/>
      <c r="F91" s="16"/>
      <c r="G91" s="16"/>
      <c r="H91" s="16"/>
      <c r="I91" s="16"/>
      <c r="J91" s="16"/>
      <c r="K91" s="16"/>
      <c r="L91" s="18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</row>
    <row r="92" spans="1:47" s="2" customFormat="1" ht="29.25" customHeight="1" x14ac:dyDescent="0.2">
      <c r="A92" s="14"/>
      <c r="B92" s="15"/>
      <c r="C92" s="73" t="s">
        <v>46</v>
      </c>
      <c r="D92" s="74"/>
      <c r="E92" s="74"/>
      <c r="F92" s="74"/>
      <c r="G92" s="74"/>
      <c r="H92" s="74"/>
      <c r="I92" s="74"/>
      <c r="J92" s="75" t="s">
        <v>47</v>
      </c>
      <c r="K92" s="74"/>
      <c r="L92" s="18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</row>
    <row r="93" spans="1:47" s="2" customFormat="1" ht="10.35" customHeight="1" x14ac:dyDescent="0.2">
      <c r="A93" s="14"/>
      <c r="B93" s="15"/>
      <c r="C93" s="16"/>
      <c r="D93" s="16"/>
      <c r="E93" s="16"/>
      <c r="F93" s="16"/>
      <c r="G93" s="16"/>
      <c r="H93" s="16"/>
      <c r="I93" s="16"/>
      <c r="J93" s="16"/>
      <c r="K93" s="16"/>
      <c r="L93" s="18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</row>
    <row r="94" spans="1:47" s="2" customFormat="1" ht="22.9" customHeight="1" x14ac:dyDescent="0.2">
      <c r="A94" s="14"/>
      <c r="B94" s="15"/>
      <c r="C94" s="76" t="s">
        <v>48</v>
      </c>
      <c r="D94" s="16"/>
      <c r="E94" s="16"/>
      <c r="F94" s="16"/>
      <c r="G94" s="16"/>
      <c r="H94" s="16"/>
      <c r="I94" s="16"/>
      <c r="J94" s="32">
        <f>J122</f>
        <v>0</v>
      </c>
      <c r="K94" s="16"/>
      <c r="L94" s="18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U94" s="8" t="s">
        <v>49</v>
      </c>
    </row>
    <row r="95" spans="1:47" s="4" customFormat="1" ht="24.95" customHeight="1" x14ac:dyDescent="0.2">
      <c r="B95" s="77"/>
      <c r="C95" s="78"/>
      <c r="D95" s="79" t="s">
        <v>50</v>
      </c>
      <c r="E95" s="80"/>
      <c r="F95" s="80"/>
      <c r="G95" s="80"/>
      <c r="H95" s="80"/>
      <c r="I95" s="80"/>
      <c r="J95" s="81">
        <f>J123</f>
        <v>0</v>
      </c>
      <c r="K95" s="78"/>
      <c r="L95" s="82"/>
    </row>
    <row r="96" spans="1:47" s="5" customFormat="1" ht="19.899999999999999" customHeight="1" x14ac:dyDescent="0.2">
      <c r="B96" s="83"/>
      <c r="C96" s="84"/>
      <c r="D96" s="85" t="s">
        <v>51</v>
      </c>
      <c r="E96" s="86"/>
      <c r="F96" s="86"/>
      <c r="G96" s="86"/>
      <c r="H96" s="86"/>
      <c r="I96" s="86"/>
      <c r="J96" s="87">
        <f>J124</f>
        <v>0</v>
      </c>
      <c r="K96" s="84"/>
      <c r="L96" s="88"/>
    </row>
    <row r="97" spans="1:31" s="5" customFormat="1" ht="19.899999999999999" customHeight="1" x14ac:dyDescent="0.2">
      <c r="B97" s="83"/>
      <c r="C97" s="84"/>
      <c r="D97" s="85" t="s">
        <v>52</v>
      </c>
      <c r="E97" s="86"/>
      <c r="F97" s="86"/>
      <c r="G97" s="86"/>
      <c r="H97" s="86"/>
      <c r="I97" s="86"/>
      <c r="J97" s="87">
        <f>J134</f>
        <v>0</v>
      </c>
      <c r="K97" s="84"/>
      <c r="L97" s="88"/>
    </row>
    <row r="98" spans="1:31" s="5" customFormat="1" ht="19.899999999999999" customHeight="1" x14ac:dyDescent="0.2">
      <c r="B98" s="83"/>
      <c r="C98" s="84"/>
      <c r="D98" s="85" t="s">
        <v>53</v>
      </c>
      <c r="E98" s="86"/>
      <c r="F98" s="86"/>
      <c r="G98" s="86"/>
      <c r="H98" s="86"/>
      <c r="I98" s="86"/>
      <c r="J98" s="87">
        <f>J138</f>
        <v>0</v>
      </c>
      <c r="K98" s="84"/>
      <c r="L98" s="88"/>
    </row>
    <row r="99" spans="1:31" s="5" customFormat="1" ht="19.899999999999999" customHeight="1" x14ac:dyDescent="0.2">
      <c r="B99" s="83"/>
      <c r="C99" s="84"/>
      <c r="D99" s="85" t="s">
        <v>54</v>
      </c>
      <c r="E99" s="86"/>
      <c r="F99" s="86"/>
      <c r="G99" s="86"/>
      <c r="H99" s="86"/>
      <c r="I99" s="86"/>
      <c r="J99" s="87">
        <f>J142</f>
        <v>0</v>
      </c>
      <c r="K99" s="84"/>
      <c r="L99" s="88"/>
    </row>
    <row r="100" spans="1:31" s="5" customFormat="1" ht="19.899999999999999" customHeight="1" x14ac:dyDescent="0.2">
      <c r="B100" s="83"/>
      <c r="C100" s="84"/>
      <c r="D100" s="85" t="s">
        <v>55</v>
      </c>
      <c r="E100" s="86"/>
      <c r="F100" s="86"/>
      <c r="G100" s="86"/>
      <c r="H100" s="86"/>
      <c r="I100" s="86"/>
      <c r="J100" s="87">
        <f>J156</f>
        <v>0</v>
      </c>
      <c r="K100" s="84"/>
      <c r="L100" s="88"/>
    </row>
    <row r="101" spans="1:31" s="4" customFormat="1" ht="24.95" customHeight="1" x14ac:dyDescent="0.2">
      <c r="B101" s="77"/>
      <c r="C101" s="78"/>
      <c r="D101" s="79" t="s">
        <v>56</v>
      </c>
      <c r="E101" s="80"/>
      <c r="F101" s="80"/>
      <c r="G101" s="80"/>
      <c r="H101" s="80"/>
      <c r="I101" s="80"/>
      <c r="J101" s="81">
        <f>J158</f>
        <v>0</v>
      </c>
      <c r="K101" s="78"/>
      <c r="L101" s="82"/>
    </row>
    <row r="102" spans="1:31" s="5" customFormat="1" ht="19.899999999999999" customHeight="1" x14ac:dyDescent="0.2">
      <c r="B102" s="83"/>
      <c r="C102" s="84"/>
      <c r="D102" s="85" t="s">
        <v>57</v>
      </c>
      <c r="E102" s="86"/>
      <c r="F102" s="86"/>
      <c r="G102" s="86"/>
      <c r="H102" s="86"/>
      <c r="I102" s="86"/>
      <c r="J102" s="87">
        <f>J159</f>
        <v>0</v>
      </c>
      <c r="K102" s="84"/>
      <c r="L102" s="88"/>
    </row>
    <row r="103" spans="1:31" s="4" customFormat="1" ht="24.95" customHeight="1" x14ac:dyDescent="0.2">
      <c r="B103" s="77"/>
      <c r="C103" s="78"/>
      <c r="D103" s="79" t="s">
        <v>58</v>
      </c>
      <c r="E103" s="80"/>
      <c r="F103" s="80"/>
      <c r="G103" s="80"/>
      <c r="H103" s="80"/>
      <c r="I103" s="80"/>
      <c r="J103" s="81">
        <f>J163</f>
        <v>0</v>
      </c>
      <c r="K103" s="78"/>
      <c r="L103" s="82"/>
    </row>
    <row r="104" spans="1:31" s="4" customFormat="1" ht="21.75" customHeight="1" x14ac:dyDescent="0.2">
      <c r="B104" s="77"/>
      <c r="C104" s="78"/>
      <c r="D104" s="89" t="s">
        <v>59</v>
      </c>
      <c r="E104" s="78"/>
      <c r="F104" s="78"/>
      <c r="G104" s="78"/>
      <c r="H104" s="78"/>
      <c r="I104" s="78"/>
      <c r="J104" s="90">
        <f>J166</f>
        <v>0</v>
      </c>
      <c r="K104" s="78"/>
      <c r="L104" s="82"/>
    </row>
    <row r="105" spans="1:31" s="2" customFormat="1" ht="21.75" customHeight="1" x14ac:dyDescent="0.2">
      <c r="A105" s="14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8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</row>
    <row r="106" spans="1:31" s="2" customFormat="1" ht="6.95" customHeight="1" x14ac:dyDescent="0.2">
      <c r="A106" s="14"/>
      <c r="B106" s="19"/>
      <c r="C106" s="20"/>
      <c r="D106" s="20"/>
      <c r="E106" s="20"/>
      <c r="F106" s="20"/>
      <c r="G106" s="20"/>
      <c r="H106" s="20"/>
      <c r="I106" s="20"/>
      <c r="J106" s="20"/>
      <c r="K106" s="20"/>
      <c r="L106" s="18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</row>
    <row r="110" spans="1:31" s="2" customFormat="1" ht="6.95" customHeight="1" x14ac:dyDescent="0.2">
      <c r="A110" s="14"/>
      <c r="B110" s="21"/>
      <c r="C110" s="22"/>
      <c r="D110" s="22"/>
      <c r="E110" s="22"/>
      <c r="F110" s="22"/>
      <c r="G110" s="22"/>
      <c r="H110" s="22"/>
      <c r="I110" s="22"/>
      <c r="J110" s="22"/>
      <c r="K110" s="22"/>
      <c r="L110" s="18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</row>
    <row r="111" spans="1:31" s="2" customFormat="1" ht="24.95" customHeight="1" x14ac:dyDescent="0.2">
      <c r="A111" s="14"/>
      <c r="B111" s="15"/>
      <c r="C111" s="10" t="s">
        <v>60</v>
      </c>
      <c r="D111" s="16"/>
      <c r="E111" s="16"/>
      <c r="F111" s="16"/>
      <c r="G111" s="16"/>
      <c r="H111" s="16"/>
      <c r="I111" s="16"/>
      <c r="J111" s="16"/>
      <c r="K111" s="16"/>
      <c r="L111" s="18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</row>
    <row r="112" spans="1:31" s="2" customFormat="1" ht="6.95" customHeight="1" x14ac:dyDescent="0.2">
      <c r="A112" s="14"/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8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</row>
    <row r="113" spans="1:65" s="2" customFormat="1" ht="12" customHeight="1" x14ac:dyDescent="0.2">
      <c r="A113" s="14"/>
      <c r="B113" s="15"/>
      <c r="C113" s="12" t="s">
        <v>5</v>
      </c>
      <c r="D113" s="16"/>
      <c r="E113" s="16"/>
      <c r="F113" s="16"/>
      <c r="G113" s="16"/>
      <c r="H113" s="16"/>
      <c r="I113" s="16"/>
      <c r="J113" s="16"/>
      <c r="K113" s="16"/>
      <c r="L113" s="18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</row>
    <row r="114" spans="1:65" s="2" customFormat="1" ht="16.5" customHeight="1" x14ac:dyDescent="0.2">
      <c r="A114" s="14"/>
      <c r="B114" s="15"/>
      <c r="C114" s="16"/>
      <c r="D114" s="16"/>
      <c r="E114" s="160" t="str">
        <f>E7</f>
        <v>Oprava chodníkov sektor 24  a 25</v>
      </c>
      <c r="F114" s="161"/>
      <c r="G114" s="161"/>
      <c r="H114" s="161"/>
      <c r="I114" s="16"/>
      <c r="J114" s="16"/>
      <c r="K114" s="16"/>
      <c r="L114" s="18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</row>
    <row r="115" spans="1:65" s="2" customFormat="1" ht="6.95" customHeight="1" x14ac:dyDescent="0.2">
      <c r="A115" s="14"/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8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</row>
    <row r="116" spans="1:65" s="2" customFormat="1" ht="12" customHeight="1" x14ac:dyDescent="0.2">
      <c r="A116" s="14"/>
      <c r="B116" s="15"/>
      <c r="C116" s="12" t="s">
        <v>8</v>
      </c>
      <c r="D116" s="16"/>
      <c r="E116" s="16"/>
      <c r="F116" s="11" t="str">
        <f>F10</f>
        <v>Cintorín, Vrakuňa</v>
      </c>
      <c r="G116" s="16"/>
      <c r="H116" s="16"/>
      <c r="I116" s="12" t="s">
        <v>10</v>
      </c>
      <c r="J116" s="23" t="str">
        <f>IF(J10="","",J10)</f>
        <v/>
      </c>
      <c r="K116" s="16"/>
      <c r="L116" s="18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</row>
    <row r="117" spans="1:65" s="2" customFormat="1" ht="6.95" customHeight="1" x14ac:dyDescent="0.2">
      <c r="A117" s="14"/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8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</row>
    <row r="118" spans="1:65" s="2" customFormat="1" ht="15.2" customHeight="1" x14ac:dyDescent="0.2">
      <c r="A118" s="14"/>
      <c r="B118" s="15"/>
      <c r="C118" s="12" t="s">
        <v>11</v>
      </c>
      <c r="D118" s="16"/>
      <c r="E118" s="16"/>
      <c r="F118" s="11" t="str">
        <f>E13</f>
        <v>MARIANUM - Pohrebníctvo mesta Bratislavy</v>
      </c>
      <c r="G118" s="16"/>
      <c r="H118" s="16"/>
      <c r="I118" s="12" t="s">
        <v>16</v>
      </c>
      <c r="J118" s="13" t="str">
        <f>E19</f>
        <v/>
      </c>
      <c r="K118" s="16"/>
      <c r="L118" s="18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</row>
    <row r="119" spans="1:65" s="2" customFormat="1" ht="15.2" customHeight="1" x14ac:dyDescent="0.2">
      <c r="A119" s="14"/>
      <c r="B119" s="15"/>
      <c r="C119" s="12" t="s">
        <v>15</v>
      </c>
      <c r="D119" s="16"/>
      <c r="E119" s="16"/>
      <c r="F119" s="11" t="str">
        <f>IF(E16="","",E16)</f>
        <v/>
      </c>
      <c r="G119" s="16"/>
      <c r="H119" s="16"/>
      <c r="I119" s="12" t="s">
        <v>17</v>
      </c>
      <c r="J119" s="13" t="str">
        <f>E22</f>
        <v/>
      </c>
      <c r="K119" s="16"/>
      <c r="L119" s="18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</row>
    <row r="120" spans="1:65" s="2" customFormat="1" ht="10.35" customHeight="1" x14ac:dyDescent="0.2">
      <c r="A120" s="14"/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8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</row>
    <row r="121" spans="1:65" s="6" customFormat="1" ht="29.25" customHeight="1" x14ac:dyDescent="0.2">
      <c r="A121" s="91"/>
      <c r="B121" s="92"/>
      <c r="C121" s="93" t="s">
        <v>61</v>
      </c>
      <c r="D121" s="94" t="s">
        <v>40</v>
      </c>
      <c r="E121" s="94" t="s">
        <v>38</v>
      </c>
      <c r="F121" s="94" t="s">
        <v>39</v>
      </c>
      <c r="G121" s="94" t="s">
        <v>62</v>
      </c>
      <c r="H121" s="94" t="s">
        <v>63</v>
      </c>
      <c r="I121" s="94" t="s">
        <v>64</v>
      </c>
      <c r="J121" s="95" t="s">
        <v>47</v>
      </c>
      <c r="K121" s="96" t="s">
        <v>65</v>
      </c>
      <c r="L121" s="97"/>
      <c r="M121" s="26" t="s">
        <v>0</v>
      </c>
      <c r="N121" s="27" t="s">
        <v>23</v>
      </c>
      <c r="O121" s="27" t="s">
        <v>66</v>
      </c>
      <c r="P121" s="27" t="s">
        <v>67</v>
      </c>
      <c r="Q121" s="27" t="s">
        <v>68</v>
      </c>
      <c r="R121" s="27" t="s">
        <v>69</v>
      </c>
      <c r="S121" s="27" t="s">
        <v>70</v>
      </c>
      <c r="T121" s="28" t="s">
        <v>71</v>
      </c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</row>
    <row r="122" spans="1:65" s="2" customFormat="1" ht="22.9" customHeight="1" x14ac:dyDescent="0.25">
      <c r="A122" s="14"/>
      <c r="B122" s="15"/>
      <c r="C122" s="31" t="s">
        <v>48</v>
      </c>
      <c r="D122" s="16"/>
      <c r="E122" s="16"/>
      <c r="F122" s="16"/>
      <c r="G122" s="16"/>
      <c r="H122" s="16"/>
      <c r="I122" s="16"/>
      <c r="J122" s="98"/>
      <c r="K122" s="16"/>
      <c r="L122" s="17"/>
      <c r="M122" s="29"/>
      <c r="N122" s="99"/>
      <c r="O122" s="30"/>
      <c r="P122" s="100">
        <f>P123+P158+P163+P166</f>
        <v>0</v>
      </c>
      <c r="Q122" s="30"/>
      <c r="R122" s="100">
        <f>R123+R158+R163+R166</f>
        <v>380.88225564999999</v>
      </c>
      <c r="S122" s="30"/>
      <c r="T122" s="101">
        <f>T123+T158+T163+T166</f>
        <v>21.087320000000002</v>
      </c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8" t="s">
        <v>41</v>
      </c>
      <c r="AU122" s="8" t="s">
        <v>49</v>
      </c>
      <c r="BK122" s="102">
        <f>BK123+BK158+BK163+BK166</f>
        <v>0</v>
      </c>
    </row>
    <row r="123" spans="1:65" s="7" customFormat="1" ht="25.9" customHeight="1" x14ac:dyDescent="0.2">
      <c r="B123" s="103"/>
      <c r="C123" s="104"/>
      <c r="D123" s="105" t="s">
        <v>41</v>
      </c>
      <c r="E123" s="106" t="s">
        <v>72</v>
      </c>
      <c r="F123" s="106" t="s">
        <v>73</v>
      </c>
      <c r="G123" s="104"/>
      <c r="H123" s="104"/>
      <c r="I123" s="107"/>
      <c r="J123" s="90"/>
      <c r="K123" s="104"/>
      <c r="L123" s="108"/>
      <c r="M123" s="109"/>
      <c r="N123" s="110"/>
      <c r="O123" s="110"/>
      <c r="P123" s="111">
        <f>P124+P134+P138+P142+P156</f>
        <v>0</v>
      </c>
      <c r="Q123" s="110"/>
      <c r="R123" s="111">
        <f>R124+R134+R138+R142+R156</f>
        <v>378.77861565000001</v>
      </c>
      <c r="S123" s="110"/>
      <c r="T123" s="112">
        <f>T124+T134+T138+T142+T156</f>
        <v>20.475000000000001</v>
      </c>
      <c r="AR123" s="113" t="s">
        <v>43</v>
      </c>
      <c r="AT123" s="114" t="s">
        <v>41</v>
      </c>
      <c r="AU123" s="114" t="s">
        <v>42</v>
      </c>
      <c r="AY123" s="113" t="s">
        <v>74</v>
      </c>
      <c r="BK123" s="115">
        <f>BK124+BK134+BK138+BK142+BK156</f>
        <v>0</v>
      </c>
    </row>
    <row r="124" spans="1:65" s="7" customFormat="1" ht="22.9" customHeight="1" x14ac:dyDescent="0.2">
      <c r="B124" s="103"/>
      <c r="C124" s="104"/>
      <c r="D124" s="105" t="s">
        <v>41</v>
      </c>
      <c r="E124" s="116" t="s">
        <v>43</v>
      </c>
      <c r="F124" s="116" t="s">
        <v>75</v>
      </c>
      <c r="G124" s="104"/>
      <c r="H124" s="104"/>
      <c r="I124" s="107"/>
      <c r="J124" s="117"/>
      <c r="K124" s="104"/>
      <c r="L124" s="108"/>
      <c r="M124" s="109"/>
      <c r="N124" s="110"/>
      <c r="O124" s="110"/>
      <c r="P124" s="111">
        <f>SUM(P125:P133)</f>
        <v>0</v>
      </c>
      <c r="Q124" s="110"/>
      <c r="R124" s="111">
        <f>SUM(R125:R133)</f>
        <v>0</v>
      </c>
      <c r="S124" s="110"/>
      <c r="T124" s="112">
        <f>SUM(T125:T133)</f>
        <v>20.475000000000001</v>
      </c>
      <c r="AR124" s="113" t="s">
        <v>43</v>
      </c>
      <c r="AT124" s="114" t="s">
        <v>41</v>
      </c>
      <c r="AU124" s="114" t="s">
        <v>43</v>
      </c>
      <c r="AY124" s="113" t="s">
        <v>74</v>
      </c>
      <c r="BK124" s="115">
        <f>SUM(BK125:BK133)</f>
        <v>0</v>
      </c>
    </row>
    <row r="125" spans="1:65" s="2" customFormat="1" ht="33" customHeight="1" x14ac:dyDescent="0.2">
      <c r="A125" s="14"/>
      <c r="B125" s="15"/>
      <c r="C125" s="118" t="s">
        <v>43</v>
      </c>
      <c r="D125" s="118" t="s">
        <v>76</v>
      </c>
      <c r="E125" s="119" t="s">
        <v>77</v>
      </c>
      <c r="F125" s="120" t="s">
        <v>78</v>
      </c>
      <c r="G125" s="121" t="s">
        <v>79</v>
      </c>
      <c r="H125" s="122">
        <v>91</v>
      </c>
      <c r="I125" s="148"/>
      <c r="J125" s="123"/>
      <c r="K125" s="124"/>
      <c r="L125" s="17"/>
      <c r="M125" s="125" t="s">
        <v>0</v>
      </c>
      <c r="N125" s="126" t="s">
        <v>25</v>
      </c>
      <c r="O125" s="24"/>
      <c r="P125" s="127">
        <f t="shared" ref="P125:P133" si="0">O125*H125</f>
        <v>0</v>
      </c>
      <c r="Q125" s="127">
        <v>0</v>
      </c>
      <c r="R125" s="127">
        <f t="shared" ref="R125:R133" si="1">Q125*H125</f>
        <v>0</v>
      </c>
      <c r="S125" s="127">
        <v>0.22500000000000001</v>
      </c>
      <c r="T125" s="128">
        <f t="shared" ref="T125:T133" si="2">S125*H125</f>
        <v>20.475000000000001</v>
      </c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R125" s="129" t="s">
        <v>80</v>
      </c>
      <c r="AT125" s="129" t="s">
        <v>76</v>
      </c>
      <c r="AU125" s="129" t="s">
        <v>81</v>
      </c>
      <c r="AY125" s="8" t="s">
        <v>74</v>
      </c>
      <c r="BE125" s="130">
        <f t="shared" ref="BE125:BE133" si="3">IF(N125="základná",J125,0)</f>
        <v>0</v>
      </c>
      <c r="BF125" s="130">
        <f t="shared" ref="BF125:BF133" si="4">IF(N125="znížená",J125,0)</f>
        <v>0</v>
      </c>
      <c r="BG125" s="130">
        <f t="shared" ref="BG125:BG133" si="5">IF(N125="zákl. prenesená",J125,0)</f>
        <v>0</v>
      </c>
      <c r="BH125" s="130">
        <f t="shared" ref="BH125:BH133" si="6">IF(N125="zníž. prenesená",J125,0)</f>
        <v>0</v>
      </c>
      <c r="BI125" s="130">
        <f t="shared" ref="BI125:BI133" si="7">IF(N125="nulová",J125,0)</f>
        <v>0</v>
      </c>
      <c r="BJ125" s="8" t="s">
        <v>81</v>
      </c>
      <c r="BK125" s="130">
        <f t="shared" ref="BK125:BK133" si="8">ROUND(I125*H125,2)</f>
        <v>0</v>
      </c>
      <c r="BL125" s="8" t="s">
        <v>80</v>
      </c>
      <c r="BM125" s="129" t="s">
        <v>82</v>
      </c>
    </row>
    <row r="126" spans="1:65" s="2" customFormat="1" ht="24.2" customHeight="1" x14ac:dyDescent="0.2">
      <c r="A126" s="14"/>
      <c r="B126" s="15"/>
      <c r="C126" s="118" t="s">
        <v>81</v>
      </c>
      <c r="D126" s="118" t="s">
        <v>76</v>
      </c>
      <c r="E126" s="119" t="s">
        <v>83</v>
      </c>
      <c r="F126" s="120" t="s">
        <v>84</v>
      </c>
      <c r="G126" s="121" t="s">
        <v>85</v>
      </c>
      <c r="H126" s="122">
        <v>28.4</v>
      </c>
      <c r="I126" s="148"/>
      <c r="J126" s="123"/>
      <c r="K126" s="124"/>
      <c r="L126" s="17"/>
      <c r="M126" s="125" t="s">
        <v>0</v>
      </c>
      <c r="N126" s="126" t="s">
        <v>25</v>
      </c>
      <c r="O126" s="24"/>
      <c r="P126" s="127">
        <f t="shared" si="0"/>
        <v>0</v>
      </c>
      <c r="Q126" s="127">
        <v>0</v>
      </c>
      <c r="R126" s="127">
        <f t="shared" si="1"/>
        <v>0</v>
      </c>
      <c r="S126" s="127">
        <v>0</v>
      </c>
      <c r="T126" s="128">
        <f t="shared" si="2"/>
        <v>0</v>
      </c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R126" s="129" t="s">
        <v>80</v>
      </c>
      <c r="AT126" s="129" t="s">
        <v>76</v>
      </c>
      <c r="AU126" s="129" t="s">
        <v>81</v>
      </c>
      <c r="AY126" s="8" t="s">
        <v>74</v>
      </c>
      <c r="BE126" s="130">
        <f t="shared" si="3"/>
        <v>0</v>
      </c>
      <c r="BF126" s="130">
        <f t="shared" si="4"/>
        <v>0</v>
      </c>
      <c r="BG126" s="130">
        <f t="shared" si="5"/>
        <v>0</v>
      </c>
      <c r="BH126" s="130">
        <f t="shared" si="6"/>
        <v>0</v>
      </c>
      <c r="BI126" s="130">
        <f t="shared" si="7"/>
        <v>0</v>
      </c>
      <c r="BJ126" s="8" t="s">
        <v>81</v>
      </c>
      <c r="BK126" s="130">
        <f t="shared" si="8"/>
        <v>0</v>
      </c>
      <c r="BL126" s="8" t="s">
        <v>80</v>
      </c>
      <c r="BM126" s="129" t="s">
        <v>86</v>
      </c>
    </row>
    <row r="127" spans="1:65" s="2" customFormat="1" ht="24.2" customHeight="1" x14ac:dyDescent="0.2">
      <c r="A127" s="14"/>
      <c r="B127" s="15"/>
      <c r="C127" s="118" t="s">
        <v>87</v>
      </c>
      <c r="D127" s="118" t="s">
        <v>76</v>
      </c>
      <c r="E127" s="119" t="s">
        <v>88</v>
      </c>
      <c r="F127" s="120" t="s">
        <v>89</v>
      </c>
      <c r="G127" s="121" t="s">
        <v>85</v>
      </c>
      <c r="H127" s="122">
        <v>28.4</v>
      </c>
      <c r="I127" s="148"/>
      <c r="J127" s="123"/>
      <c r="K127" s="124"/>
      <c r="L127" s="17"/>
      <c r="M127" s="125" t="s">
        <v>0</v>
      </c>
      <c r="N127" s="126" t="s">
        <v>25</v>
      </c>
      <c r="O127" s="24"/>
      <c r="P127" s="127">
        <f t="shared" si="0"/>
        <v>0</v>
      </c>
      <c r="Q127" s="127">
        <v>0</v>
      </c>
      <c r="R127" s="127">
        <f t="shared" si="1"/>
        <v>0</v>
      </c>
      <c r="S127" s="127">
        <v>0</v>
      </c>
      <c r="T127" s="128">
        <f t="shared" si="2"/>
        <v>0</v>
      </c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R127" s="129" t="s">
        <v>80</v>
      </c>
      <c r="AT127" s="129" t="s">
        <v>76</v>
      </c>
      <c r="AU127" s="129" t="s">
        <v>81</v>
      </c>
      <c r="AY127" s="8" t="s">
        <v>74</v>
      </c>
      <c r="BE127" s="130">
        <f t="shared" si="3"/>
        <v>0</v>
      </c>
      <c r="BF127" s="130">
        <f t="shared" si="4"/>
        <v>0</v>
      </c>
      <c r="BG127" s="130">
        <f t="shared" si="5"/>
        <v>0</v>
      </c>
      <c r="BH127" s="130">
        <f t="shared" si="6"/>
        <v>0</v>
      </c>
      <c r="BI127" s="130">
        <f t="shared" si="7"/>
        <v>0</v>
      </c>
      <c r="BJ127" s="8" t="s">
        <v>81</v>
      </c>
      <c r="BK127" s="130">
        <f t="shared" si="8"/>
        <v>0</v>
      </c>
      <c r="BL127" s="8" t="s">
        <v>80</v>
      </c>
      <c r="BM127" s="129" t="s">
        <v>90</v>
      </c>
    </row>
    <row r="128" spans="1:65" s="2" customFormat="1" ht="24.2" customHeight="1" x14ac:dyDescent="0.2">
      <c r="A128" s="14"/>
      <c r="B128" s="15"/>
      <c r="C128" s="118" t="s">
        <v>80</v>
      </c>
      <c r="D128" s="118" t="s">
        <v>76</v>
      </c>
      <c r="E128" s="119" t="s">
        <v>91</v>
      </c>
      <c r="F128" s="120" t="s">
        <v>92</v>
      </c>
      <c r="G128" s="121" t="s">
        <v>85</v>
      </c>
      <c r="H128" s="122">
        <v>28.4</v>
      </c>
      <c r="I128" s="148"/>
      <c r="J128" s="123"/>
      <c r="K128" s="124"/>
      <c r="L128" s="17"/>
      <c r="M128" s="125" t="s">
        <v>0</v>
      </c>
      <c r="N128" s="126" t="s">
        <v>25</v>
      </c>
      <c r="O128" s="24"/>
      <c r="P128" s="127">
        <f t="shared" si="0"/>
        <v>0</v>
      </c>
      <c r="Q128" s="127">
        <v>0</v>
      </c>
      <c r="R128" s="127">
        <f t="shared" si="1"/>
        <v>0</v>
      </c>
      <c r="S128" s="127">
        <v>0</v>
      </c>
      <c r="T128" s="128">
        <f t="shared" si="2"/>
        <v>0</v>
      </c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R128" s="129" t="s">
        <v>80</v>
      </c>
      <c r="AT128" s="129" t="s">
        <v>76</v>
      </c>
      <c r="AU128" s="129" t="s">
        <v>81</v>
      </c>
      <c r="AY128" s="8" t="s">
        <v>74</v>
      </c>
      <c r="BE128" s="130">
        <f t="shared" si="3"/>
        <v>0</v>
      </c>
      <c r="BF128" s="130">
        <f t="shared" si="4"/>
        <v>0</v>
      </c>
      <c r="BG128" s="130">
        <f t="shared" si="5"/>
        <v>0</v>
      </c>
      <c r="BH128" s="130">
        <f t="shared" si="6"/>
        <v>0</v>
      </c>
      <c r="BI128" s="130">
        <f t="shared" si="7"/>
        <v>0</v>
      </c>
      <c r="BJ128" s="8" t="s">
        <v>81</v>
      </c>
      <c r="BK128" s="130">
        <f t="shared" si="8"/>
        <v>0</v>
      </c>
      <c r="BL128" s="8" t="s">
        <v>80</v>
      </c>
      <c r="BM128" s="129" t="s">
        <v>93</v>
      </c>
    </row>
    <row r="129" spans="1:65" s="2" customFormat="1" ht="33" customHeight="1" x14ac:dyDescent="0.2">
      <c r="A129" s="14"/>
      <c r="B129" s="15"/>
      <c r="C129" s="118" t="s">
        <v>94</v>
      </c>
      <c r="D129" s="118" t="s">
        <v>76</v>
      </c>
      <c r="E129" s="119" t="s">
        <v>95</v>
      </c>
      <c r="F129" s="120" t="s">
        <v>96</v>
      </c>
      <c r="G129" s="121" t="s">
        <v>85</v>
      </c>
      <c r="H129" s="122">
        <v>28.4</v>
      </c>
      <c r="I129" s="148"/>
      <c r="J129" s="123"/>
      <c r="K129" s="124"/>
      <c r="L129" s="17"/>
      <c r="M129" s="125" t="s">
        <v>0</v>
      </c>
      <c r="N129" s="126" t="s">
        <v>25</v>
      </c>
      <c r="O129" s="24"/>
      <c r="P129" s="127">
        <f t="shared" si="0"/>
        <v>0</v>
      </c>
      <c r="Q129" s="127">
        <v>0</v>
      </c>
      <c r="R129" s="127">
        <f t="shared" si="1"/>
        <v>0</v>
      </c>
      <c r="S129" s="127">
        <v>0</v>
      </c>
      <c r="T129" s="128">
        <f t="shared" si="2"/>
        <v>0</v>
      </c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R129" s="129" t="s">
        <v>80</v>
      </c>
      <c r="AT129" s="129" t="s">
        <v>76</v>
      </c>
      <c r="AU129" s="129" t="s">
        <v>81</v>
      </c>
      <c r="AY129" s="8" t="s">
        <v>74</v>
      </c>
      <c r="BE129" s="130">
        <f t="shared" si="3"/>
        <v>0</v>
      </c>
      <c r="BF129" s="130">
        <f t="shared" si="4"/>
        <v>0</v>
      </c>
      <c r="BG129" s="130">
        <f t="shared" si="5"/>
        <v>0</v>
      </c>
      <c r="BH129" s="130">
        <f t="shared" si="6"/>
        <v>0</v>
      </c>
      <c r="BI129" s="130">
        <f t="shared" si="7"/>
        <v>0</v>
      </c>
      <c r="BJ129" s="8" t="s">
        <v>81</v>
      </c>
      <c r="BK129" s="130">
        <f t="shared" si="8"/>
        <v>0</v>
      </c>
      <c r="BL129" s="8" t="s">
        <v>80</v>
      </c>
      <c r="BM129" s="129" t="s">
        <v>97</v>
      </c>
    </row>
    <row r="130" spans="1:65" s="2" customFormat="1" ht="37.9" customHeight="1" x14ac:dyDescent="0.2">
      <c r="A130" s="14"/>
      <c r="B130" s="15"/>
      <c r="C130" s="118" t="s">
        <v>98</v>
      </c>
      <c r="D130" s="118" t="s">
        <v>76</v>
      </c>
      <c r="E130" s="119" t="s">
        <v>99</v>
      </c>
      <c r="F130" s="120" t="s">
        <v>100</v>
      </c>
      <c r="G130" s="121" t="s">
        <v>85</v>
      </c>
      <c r="H130" s="122">
        <v>532.5</v>
      </c>
      <c r="I130" s="148"/>
      <c r="J130" s="123"/>
      <c r="K130" s="124"/>
      <c r="L130" s="17"/>
      <c r="M130" s="125" t="s">
        <v>0</v>
      </c>
      <c r="N130" s="126" t="s">
        <v>25</v>
      </c>
      <c r="O130" s="24"/>
      <c r="P130" s="127">
        <f t="shared" si="0"/>
        <v>0</v>
      </c>
      <c r="Q130" s="127">
        <v>0</v>
      </c>
      <c r="R130" s="127">
        <f t="shared" si="1"/>
        <v>0</v>
      </c>
      <c r="S130" s="127">
        <v>0</v>
      </c>
      <c r="T130" s="128">
        <f t="shared" si="2"/>
        <v>0</v>
      </c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R130" s="129" t="s">
        <v>80</v>
      </c>
      <c r="AT130" s="129" t="s">
        <v>76</v>
      </c>
      <c r="AU130" s="129" t="s">
        <v>81</v>
      </c>
      <c r="AY130" s="8" t="s">
        <v>74</v>
      </c>
      <c r="BE130" s="130">
        <f t="shared" si="3"/>
        <v>0</v>
      </c>
      <c r="BF130" s="130">
        <f t="shared" si="4"/>
        <v>0</v>
      </c>
      <c r="BG130" s="130">
        <f t="shared" si="5"/>
        <v>0</v>
      </c>
      <c r="BH130" s="130">
        <f t="shared" si="6"/>
        <v>0</v>
      </c>
      <c r="BI130" s="130">
        <f t="shared" si="7"/>
        <v>0</v>
      </c>
      <c r="BJ130" s="8" t="s">
        <v>81</v>
      </c>
      <c r="BK130" s="130">
        <f t="shared" si="8"/>
        <v>0</v>
      </c>
      <c r="BL130" s="8" t="s">
        <v>80</v>
      </c>
      <c r="BM130" s="129" t="s">
        <v>101</v>
      </c>
    </row>
    <row r="131" spans="1:65" s="2" customFormat="1" ht="16.5" customHeight="1" x14ac:dyDescent="0.2">
      <c r="A131" s="14"/>
      <c r="B131" s="15"/>
      <c r="C131" s="118" t="s">
        <v>102</v>
      </c>
      <c r="D131" s="118" t="s">
        <v>76</v>
      </c>
      <c r="E131" s="119" t="s">
        <v>103</v>
      </c>
      <c r="F131" s="120" t="s">
        <v>104</v>
      </c>
      <c r="G131" s="121" t="s">
        <v>85</v>
      </c>
      <c r="H131" s="122">
        <v>28.4</v>
      </c>
      <c r="I131" s="148"/>
      <c r="J131" s="123"/>
      <c r="K131" s="124"/>
      <c r="L131" s="17"/>
      <c r="M131" s="125" t="s">
        <v>0</v>
      </c>
      <c r="N131" s="126" t="s">
        <v>25</v>
      </c>
      <c r="O131" s="24"/>
      <c r="P131" s="127">
        <f t="shared" si="0"/>
        <v>0</v>
      </c>
      <c r="Q131" s="127">
        <v>0</v>
      </c>
      <c r="R131" s="127">
        <f t="shared" si="1"/>
        <v>0</v>
      </c>
      <c r="S131" s="127">
        <v>0</v>
      </c>
      <c r="T131" s="128">
        <f t="shared" si="2"/>
        <v>0</v>
      </c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R131" s="129" t="s">
        <v>80</v>
      </c>
      <c r="AT131" s="129" t="s">
        <v>76</v>
      </c>
      <c r="AU131" s="129" t="s">
        <v>81</v>
      </c>
      <c r="AY131" s="8" t="s">
        <v>74</v>
      </c>
      <c r="BE131" s="130">
        <f t="shared" si="3"/>
        <v>0</v>
      </c>
      <c r="BF131" s="130">
        <f t="shared" si="4"/>
        <v>0</v>
      </c>
      <c r="BG131" s="130">
        <f t="shared" si="5"/>
        <v>0</v>
      </c>
      <c r="BH131" s="130">
        <f t="shared" si="6"/>
        <v>0</v>
      </c>
      <c r="BI131" s="130">
        <f t="shared" si="7"/>
        <v>0</v>
      </c>
      <c r="BJ131" s="8" t="s">
        <v>81</v>
      </c>
      <c r="BK131" s="130">
        <f t="shared" si="8"/>
        <v>0</v>
      </c>
      <c r="BL131" s="8" t="s">
        <v>80</v>
      </c>
      <c r="BM131" s="129" t="s">
        <v>105</v>
      </c>
    </row>
    <row r="132" spans="1:65" s="2" customFormat="1" ht="16.5" customHeight="1" x14ac:dyDescent="0.2">
      <c r="A132" s="14"/>
      <c r="B132" s="15"/>
      <c r="C132" s="118" t="s">
        <v>106</v>
      </c>
      <c r="D132" s="118" t="s">
        <v>76</v>
      </c>
      <c r="E132" s="119" t="s">
        <v>107</v>
      </c>
      <c r="F132" s="120" t="s">
        <v>108</v>
      </c>
      <c r="G132" s="121" t="s">
        <v>85</v>
      </c>
      <c r="H132" s="122">
        <v>28.4</v>
      </c>
      <c r="I132" s="148"/>
      <c r="J132" s="123"/>
      <c r="K132" s="124"/>
      <c r="L132" s="17"/>
      <c r="M132" s="125" t="s">
        <v>0</v>
      </c>
      <c r="N132" s="126" t="s">
        <v>25</v>
      </c>
      <c r="O132" s="24"/>
      <c r="P132" s="127">
        <f t="shared" si="0"/>
        <v>0</v>
      </c>
      <c r="Q132" s="127">
        <v>0</v>
      </c>
      <c r="R132" s="127">
        <f t="shared" si="1"/>
        <v>0</v>
      </c>
      <c r="S132" s="127">
        <v>0</v>
      </c>
      <c r="T132" s="128">
        <f t="shared" si="2"/>
        <v>0</v>
      </c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R132" s="129" t="s">
        <v>80</v>
      </c>
      <c r="AT132" s="129" t="s">
        <v>76</v>
      </c>
      <c r="AU132" s="129" t="s">
        <v>81</v>
      </c>
      <c r="AY132" s="8" t="s">
        <v>74</v>
      </c>
      <c r="BE132" s="130">
        <f t="shared" si="3"/>
        <v>0</v>
      </c>
      <c r="BF132" s="130">
        <f t="shared" si="4"/>
        <v>0</v>
      </c>
      <c r="BG132" s="130">
        <f t="shared" si="5"/>
        <v>0</v>
      </c>
      <c r="BH132" s="130">
        <f t="shared" si="6"/>
        <v>0</v>
      </c>
      <c r="BI132" s="130">
        <f t="shared" si="7"/>
        <v>0</v>
      </c>
      <c r="BJ132" s="8" t="s">
        <v>81</v>
      </c>
      <c r="BK132" s="130">
        <f t="shared" si="8"/>
        <v>0</v>
      </c>
      <c r="BL132" s="8" t="s">
        <v>80</v>
      </c>
      <c r="BM132" s="129" t="s">
        <v>109</v>
      </c>
    </row>
    <row r="133" spans="1:65" s="2" customFormat="1" ht="24.2" customHeight="1" x14ac:dyDescent="0.2">
      <c r="A133" s="14"/>
      <c r="B133" s="15"/>
      <c r="C133" s="118" t="s">
        <v>110</v>
      </c>
      <c r="D133" s="118" t="s">
        <v>76</v>
      </c>
      <c r="E133" s="119" t="s">
        <v>111</v>
      </c>
      <c r="F133" s="120" t="s">
        <v>112</v>
      </c>
      <c r="G133" s="121" t="s">
        <v>113</v>
      </c>
      <c r="H133" s="122">
        <v>51.7</v>
      </c>
      <c r="I133" s="148"/>
      <c r="J133" s="123"/>
      <c r="K133" s="124"/>
      <c r="L133" s="17"/>
      <c r="M133" s="125" t="s">
        <v>0</v>
      </c>
      <c r="N133" s="126" t="s">
        <v>25</v>
      </c>
      <c r="O133" s="24"/>
      <c r="P133" s="127">
        <f t="shared" si="0"/>
        <v>0</v>
      </c>
      <c r="Q133" s="127">
        <v>0</v>
      </c>
      <c r="R133" s="127">
        <f t="shared" si="1"/>
        <v>0</v>
      </c>
      <c r="S133" s="127">
        <v>0</v>
      </c>
      <c r="T133" s="128">
        <f t="shared" si="2"/>
        <v>0</v>
      </c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R133" s="129" t="s">
        <v>80</v>
      </c>
      <c r="AT133" s="129" t="s">
        <v>76</v>
      </c>
      <c r="AU133" s="129" t="s">
        <v>81</v>
      </c>
      <c r="AY133" s="8" t="s">
        <v>74</v>
      </c>
      <c r="BE133" s="130">
        <f t="shared" si="3"/>
        <v>0</v>
      </c>
      <c r="BF133" s="130">
        <f t="shared" si="4"/>
        <v>0</v>
      </c>
      <c r="BG133" s="130">
        <f t="shared" si="5"/>
        <v>0</v>
      </c>
      <c r="BH133" s="130">
        <f t="shared" si="6"/>
        <v>0</v>
      </c>
      <c r="BI133" s="130">
        <f t="shared" si="7"/>
        <v>0</v>
      </c>
      <c r="BJ133" s="8" t="s">
        <v>81</v>
      </c>
      <c r="BK133" s="130">
        <f t="shared" si="8"/>
        <v>0</v>
      </c>
      <c r="BL133" s="8" t="s">
        <v>80</v>
      </c>
      <c r="BM133" s="129" t="s">
        <v>114</v>
      </c>
    </row>
    <row r="134" spans="1:65" s="7" customFormat="1" ht="22.9" customHeight="1" x14ac:dyDescent="0.2">
      <c r="B134" s="103"/>
      <c r="C134" s="104"/>
      <c r="D134" s="105" t="s">
        <v>41</v>
      </c>
      <c r="E134" s="116" t="s">
        <v>81</v>
      </c>
      <c r="F134" s="116" t="s">
        <v>115</v>
      </c>
      <c r="G134" s="104"/>
      <c r="H134" s="104"/>
      <c r="I134" s="149"/>
      <c r="J134" s="117"/>
      <c r="K134" s="104"/>
      <c r="L134" s="108"/>
      <c r="M134" s="109"/>
      <c r="N134" s="110"/>
      <c r="O134" s="110"/>
      <c r="P134" s="111">
        <f>SUM(P135:P137)</f>
        <v>0</v>
      </c>
      <c r="Q134" s="110"/>
      <c r="R134" s="111">
        <f>SUM(R135:R137)</f>
        <v>2.9448694</v>
      </c>
      <c r="S134" s="110"/>
      <c r="T134" s="112">
        <f>SUM(T135:T137)</f>
        <v>0</v>
      </c>
      <c r="AR134" s="113" t="s">
        <v>43</v>
      </c>
      <c r="AT134" s="114" t="s">
        <v>41</v>
      </c>
      <c r="AU134" s="114" t="s">
        <v>43</v>
      </c>
      <c r="AY134" s="113" t="s">
        <v>74</v>
      </c>
      <c r="BK134" s="115">
        <f>SUM(BK135:BK137)</f>
        <v>0</v>
      </c>
    </row>
    <row r="135" spans="1:65" s="2" customFormat="1" ht="24.2" customHeight="1" x14ac:dyDescent="0.2">
      <c r="A135" s="14"/>
      <c r="B135" s="15"/>
      <c r="C135" s="118" t="s">
        <v>116</v>
      </c>
      <c r="D135" s="118" t="s">
        <v>76</v>
      </c>
      <c r="E135" s="119" t="s">
        <v>117</v>
      </c>
      <c r="F135" s="120" t="s">
        <v>118</v>
      </c>
      <c r="G135" s="121" t="s">
        <v>79</v>
      </c>
      <c r="H135" s="122">
        <v>188.42</v>
      </c>
      <c r="I135" s="148"/>
      <c r="J135" s="123"/>
      <c r="K135" s="124"/>
      <c r="L135" s="17"/>
      <c r="M135" s="125" t="s">
        <v>0</v>
      </c>
      <c r="N135" s="126" t="s">
        <v>25</v>
      </c>
      <c r="O135" s="24"/>
      <c r="P135" s="127">
        <f>O135*H135</f>
        <v>0</v>
      </c>
      <c r="Q135" s="127">
        <v>4.0699999999999998E-3</v>
      </c>
      <c r="R135" s="127">
        <f>Q135*H135</f>
        <v>0.76686939999999992</v>
      </c>
      <c r="S135" s="127">
        <v>0</v>
      </c>
      <c r="T135" s="128">
        <f>S135*H135</f>
        <v>0</v>
      </c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R135" s="129" t="s">
        <v>80</v>
      </c>
      <c r="AT135" s="129" t="s">
        <v>76</v>
      </c>
      <c r="AU135" s="129" t="s">
        <v>81</v>
      </c>
      <c r="AY135" s="8" t="s">
        <v>74</v>
      </c>
      <c r="BE135" s="130">
        <f>IF(N135="základná",J135,0)</f>
        <v>0</v>
      </c>
      <c r="BF135" s="130">
        <f>IF(N135="znížená",J135,0)</f>
        <v>0</v>
      </c>
      <c r="BG135" s="130">
        <f>IF(N135="zákl. prenesená",J135,0)</f>
        <v>0</v>
      </c>
      <c r="BH135" s="130">
        <f>IF(N135="zníž. prenesená",J135,0)</f>
        <v>0</v>
      </c>
      <c r="BI135" s="130">
        <f>IF(N135="nulová",J135,0)</f>
        <v>0</v>
      </c>
      <c r="BJ135" s="8" t="s">
        <v>81</v>
      </c>
      <c r="BK135" s="130">
        <f>ROUND(I135*H135,2)</f>
        <v>0</v>
      </c>
      <c r="BL135" s="8" t="s">
        <v>80</v>
      </c>
      <c r="BM135" s="129" t="s">
        <v>119</v>
      </c>
    </row>
    <row r="136" spans="1:65" s="2" customFormat="1" ht="24.2" customHeight="1" x14ac:dyDescent="0.2">
      <c r="A136" s="14"/>
      <c r="B136" s="15"/>
      <c r="C136" s="118" t="s">
        <v>120</v>
      </c>
      <c r="D136" s="118" t="s">
        <v>76</v>
      </c>
      <c r="E136" s="119" t="s">
        <v>121</v>
      </c>
      <c r="F136" s="120" t="s">
        <v>122</v>
      </c>
      <c r="G136" s="121" t="s">
        <v>79</v>
      </c>
      <c r="H136" s="122">
        <v>188.42</v>
      </c>
      <c r="I136" s="148"/>
      <c r="J136" s="123"/>
      <c r="K136" s="124"/>
      <c r="L136" s="17"/>
      <c r="M136" s="125" t="s">
        <v>0</v>
      </c>
      <c r="N136" s="126" t="s">
        <v>25</v>
      </c>
      <c r="O136" s="24"/>
      <c r="P136" s="127">
        <f>O136*H136</f>
        <v>0</v>
      </c>
      <c r="Q136" s="127">
        <v>0</v>
      </c>
      <c r="R136" s="127">
        <f>Q136*H136</f>
        <v>0</v>
      </c>
      <c r="S136" s="127">
        <v>0</v>
      </c>
      <c r="T136" s="128">
        <f>S136*H136</f>
        <v>0</v>
      </c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R136" s="129" t="s">
        <v>80</v>
      </c>
      <c r="AT136" s="129" t="s">
        <v>76</v>
      </c>
      <c r="AU136" s="129" t="s">
        <v>81</v>
      </c>
      <c r="AY136" s="8" t="s">
        <v>74</v>
      </c>
      <c r="BE136" s="130">
        <f>IF(N136="základná",J136,0)</f>
        <v>0</v>
      </c>
      <c r="BF136" s="130">
        <f>IF(N136="znížená",J136,0)</f>
        <v>0</v>
      </c>
      <c r="BG136" s="130">
        <f>IF(N136="zákl. prenesená",J136,0)</f>
        <v>0</v>
      </c>
      <c r="BH136" s="130">
        <f>IF(N136="zníž. prenesená",J136,0)</f>
        <v>0</v>
      </c>
      <c r="BI136" s="130">
        <f>IF(N136="nulová",J136,0)</f>
        <v>0</v>
      </c>
      <c r="BJ136" s="8" t="s">
        <v>81</v>
      </c>
      <c r="BK136" s="130">
        <f>ROUND(I136*H136,2)</f>
        <v>0</v>
      </c>
      <c r="BL136" s="8" t="s">
        <v>80</v>
      </c>
      <c r="BM136" s="129" t="s">
        <v>123</v>
      </c>
    </row>
    <row r="137" spans="1:65" s="2" customFormat="1" ht="33" customHeight="1" x14ac:dyDescent="0.2">
      <c r="A137" s="14"/>
      <c r="B137" s="15"/>
      <c r="C137" s="131" t="s">
        <v>124</v>
      </c>
      <c r="D137" s="131" t="s">
        <v>125</v>
      </c>
      <c r="E137" s="132" t="s">
        <v>126</v>
      </c>
      <c r="F137" s="133" t="s">
        <v>127</v>
      </c>
      <c r="G137" s="134" t="s">
        <v>85</v>
      </c>
      <c r="H137" s="135">
        <v>3.96</v>
      </c>
      <c r="I137" s="150"/>
      <c r="J137" s="136"/>
      <c r="K137" s="137"/>
      <c r="L137" s="138"/>
      <c r="M137" s="139" t="s">
        <v>0</v>
      </c>
      <c r="N137" s="140" t="s">
        <v>25</v>
      </c>
      <c r="O137" s="24"/>
      <c r="P137" s="127">
        <f>O137*H137</f>
        <v>0</v>
      </c>
      <c r="Q137" s="127">
        <v>0.55000000000000004</v>
      </c>
      <c r="R137" s="127">
        <f>Q137*H137</f>
        <v>2.1779999999999999</v>
      </c>
      <c r="S137" s="127">
        <v>0</v>
      </c>
      <c r="T137" s="128">
        <f>S137*H137</f>
        <v>0</v>
      </c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R137" s="129" t="s">
        <v>106</v>
      </c>
      <c r="AT137" s="129" t="s">
        <v>125</v>
      </c>
      <c r="AU137" s="129" t="s">
        <v>81</v>
      </c>
      <c r="AY137" s="8" t="s">
        <v>74</v>
      </c>
      <c r="BE137" s="130">
        <f>IF(N137="základná",J137,0)</f>
        <v>0</v>
      </c>
      <c r="BF137" s="130">
        <f>IF(N137="znížená",J137,0)</f>
        <v>0</v>
      </c>
      <c r="BG137" s="130">
        <f>IF(N137="zákl. prenesená",J137,0)</f>
        <v>0</v>
      </c>
      <c r="BH137" s="130">
        <f>IF(N137="zníž. prenesená",J137,0)</f>
        <v>0</v>
      </c>
      <c r="BI137" s="130">
        <f>IF(N137="nulová",J137,0)</f>
        <v>0</v>
      </c>
      <c r="BJ137" s="8" t="s">
        <v>81</v>
      </c>
      <c r="BK137" s="130">
        <f>ROUND(I137*H137,2)</f>
        <v>0</v>
      </c>
      <c r="BL137" s="8" t="s">
        <v>80</v>
      </c>
      <c r="BM137" s="129" t="s">
        <v>128</v>
      </c>
    </row>
    <row r="138" spans="1:65" s="7" customFormat="1" ht="22.9" customHeight="1" x14ac:dyDescent="0.2">
      <c r="B138" s="103"/>
      <c r="C138" s="104"/>
      <c r="D138" s="105" t="s">
        <v>41</v>
      </c>
      <c r="E138" s="116" t="s">
        <v>94</v>
      </c>
      <c r="F138" s="116" t="s">
        <v>129</v>
      </c>
      <c r="G138" s="104"/>
      <c r="H138" s="104"/>
      <c r="I138" s="149"/>
      <c r="J138" s="117"/>
      <c r="K138" s="104"/>
      <c r="L138" s="108"/>
      <c r="M138" s="109"/>
      <c r="N138" s="110"/>
      <c r="O138" s="110"/>
      <c r="P138" s="111">
        <f>SUM(P139:P141)</f>
        <v>0</v>
      </c>
      <c r="Q138" s="110"/>
      <c r="R138" s="111">
        <f>SUM(R139:R141)</f>
        <v>373.15355</v>
      </c>
      <c r="S138" s="110"/>
      <c r="T138" s="112">
        <f>SUM(T139:T141)</f>
        <v>0</v>
      </c>
      <c r="AR138" s="113" t="s">
        <v>43</v>
      </c>
      <c r="AT138" s="114" t="s">
        <v>41</v>
      </c>
      <c r="AU138" s="114" t="s">
        <v>43</v>
      </c>
      <c r="AY138" s="113" t="s">
        <v>74</v>
      </c>
      <c r="BK138" s="115">
        <f>SUM(BK139:BK141)</f>
        <v>0</v>
      </c>
    </row>
    <row r="139" spans="1:65" s="2" customFormat="1" ht="37.9" customHeight="1" x14ac:dyDescent="0.2">
      <c r="A139" s="14"/>
      <c r="B139" s="15"/>
      <c r="C139" s="118" t="s">
        <v>130</v>
      </c>
      <c r="D139" s="118" t="s">
        <v>76</v>
      </c>
      <c r="E139" s="119" t="s">
        <v>131</v>
      </c>
      <c r="F139" s="120" t="s">
        <v>132</v>
      </c>
      <c r="G139" s="121" t="s">
        <v>79</v>
      </c>
      <c r="H139" s="122">
        <v>91</v>
      </c>
      <c r="I139" s="148"/>
      <c r="J139" s="123"/>
      <c r="K139" s="124"/>
      <c r="L139" s="17"/>
      <c r="M139" s="125" t="s">
        <v>0</v>
      </c>
      <c r="N139" s="126" t="s">
        <v>25</v>
      </c>
      <c r="O139" s="24"/>
      <c r="P139" s="127">
        <f>O139*H139</f>
        <v>0</v>
      </c>
      <c r="Q139" s="127">
        <v>0.22763</v>
      </c>
      <c r="R139" s="127">
        <f>Q139*H139</f>
        <v>20.71433</v>
      </c>
      <c r="S139" s="127">
        <v>0</v>
      </c>
      <c r="T139" s="128">
        <f>S139*H139</f>
        <v>0</v>
      </c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R139" s="129" t="s">
        <v>80</v>
      </c>
      <c r="AT139" s="129" t="s">
        <v>76</v>
      </c>
      <c r="AU139" s="129" t="s">
        <v>81</v>
      </c>
      <c r="AY139" s="8" t="s">
        <v>74</v>
      </c>
      <c r="BE139" s="130">
        <f>IF(N139="základná",J139,0)</f>
        <v>0</v>
      </c>
      <c r="BF139" s="130">
        <f>IF(N139="znížená",J139,0)</f>
        <v>0</v>
      </c>
      <c r="BG139" s="130">
        <f>IF(N139="zákl. prenesená",J139,0)</f>
        <v>0</v>
      </c>
      <c r="BH139" s="130">
        <f>IF(N139="zníž. prenesená",J139,0)</f>
        <v>0</v>
      </c>
      <c r="BI139" s="130">
        <f>IF(N139="nulová",J139,0)</f>
        <v>0</v>
      </c>
      <c r="BJ139" s="8" t="s">
        <v>81</v>
      </c>
      <c r="BK139" s="130">
        <f>ROUND(I139*H139,2)</f>
        <v>0</v>
      </c>
      <c r="BL139" s="8" t="s">
        <v>80</v>
      </c>
      <c r="BM139" s="129" t="s">
        <v>133</v>
      </c>
    </row>
    <row r="140" spans="1:65" s="2" customFormat="1" ht="33" customHeight="1" x14ac:dyDescent="0.2">
      <c r="A140" s="14"/>
      <c r="B140" s="15"/>
      <c r="C140" s="118" t="s">
        <v>134</v>
      </c>
      <c r="D140" s="118" t="s">
        <v>76</v>
      </c>
      <c r="E140" s="119" t="s">
        <v>135</v>
      </c>
      <c r="F140" s="120" t="s">
        <v>136</v>
      </c>
      <c r="G140" s="121" t="s">
        <v>79</v>
      </c>
      <c r="H140" s="122">
        <v>486</v>
      </c>
      <c r="I140" s="148"/>
      <c r="J140" s="123"/>
      <c r="K140" s="124"/>
      <c r="L140" s="17"/>
      <c r="M140" s="125" t="s">
        <v>0</v>
      </c>
      <c r="N140" s="126" t="s">
        <v>25</v>
      </c>
      <c r="O140" s="24"/>
      <c r="P140" s="127">
        <f>O140*H140</f>
        <v>0</v>
      </c>
      <c r="Q140" s="127">
        <v>0</v>
      </c>
      <c r="R140" s="127">
        <f>Q140*H140</f>
        <v>0</v>
      </c>
      <c r="S140" s="127">
        <v>0</v>
      </c>
      <c r="T140" s="128">
        <f>S140*H140</f>
        <v>0</v>
      </c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R140" s="129" t="s">
        <v>80</v>
      </c>
      <c r="AT140" s="129" t="s">
        <v>76</v>
      </c>
      <c r="AU140" s="129" t="s">
        <v>81</v>
      </c>
      <c r="AY140" s="8" t="s">
        <v>74</v>
      </c>
      <c r="BE140" s="130">
        <f>IF(N140="základná",J140,0)</f>
        <v>0</v>
      </c>
      <c r="BF140" s="130">
        <f>IF(N140="znížená",J140,0)</f>
        <v>0</v>
      </c>
      <c r="BG140" s="130">
        <f>IF(N140="zákl. prenesená",J140,0)</f>
        <v>0</v>
      </c>
      <c r="BH140" s="130">
        <f>IF(N140="zníž. prenesená",J140,0)</f>
        <v>0</v>
      </c>
      <c r="BI140" s="130">
        <f>IF(N140="nulová",J140,0)</f>
        <v>0</v>
      </c>
      <c r="BJ140" s="8" t="s">
        <v>81</v>
      </c>
      <c r="BK140" s="130">
        <f>ROUND(I140*H140,2)</f>
        <v>0</v>
      </c>
      <c r="BL140" s="8" t="s">
        <v>80</v>
      </c>
      <c r="BM140" s="129" t="s">
        <v>137</v>
      </c>
    </row>
    <row r="141" spans="1:65" s="2" customFormat="1" ht="33" customHeight="1" x14ac:dyDescent="0.2">
      <c r="A141" s="14"/>
      <c r="B141" s="15"/>
      <c r="C141" s="118" t="s">
        <v>138</v>
      </c>
      <c r="D141" s="118" t="s">
        <v>76</v>
      </c>
      <c r="E141" s="119" t="s">
        <v>139</v>
      </c>
      <c r="F141" s="120" t="s">
        <v>233</v>
      </c>
      <c r="G141" s="121" t="s">
        <v>79</v>
      </c>
      <c r="H141" s="122">
        <v>618</v>
      </c>
      <c r="I141" s="148"/>
      <c r="J141" s="123"/>
      <c r="K141" s="124"/>
      <c r="L141" s="17"/>
      <c r="M141" s="125" t="s">
        <v>0</v>
      </c>
      <c r="N141" s="126" t="s">
        <v>25</v>
      </c>
      <c r="O141" s="24"/>
      <c r="P141" s="127">
        <f>O141*H141</f>
        <v>0</v>
      </c>
      <c r="Q141" s="127">
        <v>0.57028999999999996</v>
      </c>
      <c r="R141" s="127">
        <f>Q141*H141</f>
        <v>352.43921999999998</v>
      </c>
      <c r="S141" s="127">
        <v>0</v>
      </c>
      <c r="T141" s="128">
        <f>S141*H141</f>
        <v>0</v>
      </c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R141" s="129" t="s">
        <v>80</v>
      </c>
      <c r="AT141" s="129" t="s">
        <v>76</v>
      </c>
      <c r="AU141" s="129" t="s">
        <v>81</v>
      </c>
      <c r="AY141" s="8" t="s">
        <v>74</v>
      </c>
      <c r="BE141" s="130">
        <f>IF(N141="základná",J141,0)</f>
        <v>0</v>
      </c>
      <c r="BF141" s="130">
        <f>IF(N141="znížená",J141,0)</f>
        <v>0</v>
      </c>
      <c r="BG141" s="130">
        <f>IF(N141="zákl. prenesená",J141,0)</f>
        <v>0</v>
      </c>
      <c r="BH141" s="130">
        <f>IF(N141="zníž. prenesená",J141,0)</f>
        <v>0</v>
      </c>
      <c r="BI141" s="130">
        <f>IF(N141="nulová",J141,0)</f>
        <v>0</v>
      </c>
      <c r="BJ141" s="8" t="s">
        <v>81</v>
      </c>
      <c r="BK141" s="130">
        <f>ROUND(I141*H141,2)</f>
        <v>0</v>
      </c>
      <c r="BL141" s="8" t="s">
        <v>80</v>
      </c>
      <c r="BM141" s="129" t="s">
        <v>140</v>
      </c>
    </row>
    <row r="142" spans="1:65" s="7" customFormat="1" ht="22.9" customHeight="1" x14ac:dyDescent="0.2">
      <c r="B142" s="103"/>
      <c r="C142" s="104"/>
      <c r="D142" s="105" t="s">
        <v>41</v>
      </c>
      <c r="E142" s="116" t="s">
        <v>110</v>
      </c>
      <c r="F142" s="116" t="s">
        <v>141</v>
      </c>
      <c r="G142" s="104"/>
      <c r="H142" s="104"/>
      <c r="I142" s="149"/>
      <c r="J142" s="117"/>
      <c r="K142" s="104"/>
      <c r="L142" s="108"/>
      <c r="M142" s="109"/>
      <c r="N142" s="110"/>
      <c r="O142" s="110"/>
      <c r="P142" s="111">
        <f>SUM(P143:P155)</f>
        <v>0</v>
      </c>
      <c r="Q142" s="110"/>
      <c r="R142" s="111">
        <f>SUM(R143:R155)</f>
        <v>2.6801962500000007</v>
      </c>
      <c r="S142" s="110"/>
      <c r="T142" s="112">
        <f>SUM(T143:T155)</f>
        <v>0</v>
      </c>
      <c r="AR142" s="113" t="s">
        <v>43</v>
      </c>
      <c r="AT142" s="114" t="s">
        <v>41</v>
      </c>
      <c r="AU142" s="114" t="s">
        <v>43</v>
      </c>
      <c r="AY142" s="113" t="s">
        <v>74</v>
      </c>
      <c r="BK142" s="115">
        <f>SUM(BK143:BK155)</f>
        <v>0</v>
      </c>
    </row>
    <row r="143" spans="1:65" s="2" customFormat="1" ht="33" customHeight="1" x14ac:dyDescent="0.2">
      <c r="A143" s="14"/>
      <c r="B143" s="15"/>
      <c r="C143" s="118" t="s">
        <v>142</v>
      </c>
      <c r="D143" s="118" t="s">
        <v>76</v>
      </c>
      <c r="E143" s="119" t="s">
        <v>143</v>
      </c>
      <c r="F143" s="120" t="s">
        <v>144</v>
      </c>
      <c r="G143" s="121" t="s">
        <v>113</v>
      </c>
      <c r="H143" s="122">
        <v>2.3250000000000002</v>
      </c>
      <c r="I143" s="148"/>
      <c r="J143" s="123"/>
      <c r="K143" s="124"/>
      <c r="L143" s="17"/>
      <c r="M143" s="125" t="s">
        <v>0</v>
      </c>
      <c r="N143" s="126" t="s">
        <v>25</v>
      </c>
      <c r="O143" s="24"/>
      <c r="P143" s="127">
        <f t="shared" ref="P143:P155" si="9">O143*H143</f>
        <v>0</v>
      </c>
      <c r="Q143" s="127">
        <v>1.0264500000000001</v>
      </c>
      <c r="R143" s="127">
        <f t="shared" ref="R143:R155" si="10">Q143*H143</f>
        <v>2.3864962500000004</v>
      </c>
      <c r="S143" s="127">
        <v>0</v>
      </c>
      <c r="T143" s="128">
        <f t="shared" ref="T143:T155" si="11">S143*H143</f>
        <v>0</v>
      </c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R143" s="129" t="s">
        <v>80</v>
      </c>
      <c r="AT143" s="129" t="s">
        <v>76</v>
      </c>
      <c r="AU143" s="129" t="s">
        <v>81</v>
      </c>
      <c r="AY143" s="8" t="s">
        <v>74</v>
      </c>
      <c r="BE143" s="130">
        <f t="shared" ref="BE143:BE155" si="12">IF(N143="základná",J143,0)</f>
        <v>0</v>
      </c>
      <c r="BF143" s="130">
        <f t="shared" ref="BF143:BF155" si="13">IF(N143="znížená",J143,0)</f>
        <v>0</v>
      </c>
      <c r="BG143" s="130">
        <f t="shared" ref="BG143:BG155" si="14">IF(N143="zákl. prenesená",J143,0)</f>
        <v>0</v>
      </c>
      <c r="BH143" s="130">
        <f t="shared" ref="BH143:BH155" si="15">IF(N143="zníž. prenesená",J143,0)</f>
        <v>0</v>
      </c>
      <c r="BI143" s="130">
        <f t="shared" ref="BI143:BI155" si="16">IF(N143="nulová",J143,0)</f>
        <v>0</v>
      </c>
      <c r="BJ143" s="8" t="s">
        <v>81</v>
      </c>
      <c r="BK143" s="130">
        <f t="shared" ref="BK143:BK155" si="17">ROUND(I143*H143,2)</f>
        <v>0</v>
      </c>
      <c r="BL143" s="8" t="s">
        <v>80</v>
      </c>
      <c r="BM143" s="129" t="s">
        <v>145</v>
      </c>
    </row>
    <row r="144" spans="1:65" s="2" customFormat="1" ht="37.9" customHeight="1" x14ac:dyDescent="0.2">
      <c r="A144" s="14"/>
      <c r="B144" s="15"/>
      <c r="C144" s="118" t="s">
        <v>146</v>
      </c>
      <c r="D144" s="118" t="s">
        <v>76</v>
      </c>
      <c r="E144" s="119" t="s">
        <v>147</v>
      </c>
      <c r="F144" s="120" t="s">
        <v>148</v>
      </c>
      <c r="G144" s="121" t="s">
        <v>149</v>
      </c>
      <c r="H144" s="122">
        <v>532.5</v>
      </c>
      <c r="I144" s="148"/>
      <c r="J144" s="123"/>
      <c r="K144" s="124"/>
      <c r="L144" s="17"/>
      <c r="M144" s="125" t="s">
        <v>0</v>
      </c>
      <c r="N144" s="126" t="s">
        <v>25</v>
      </c>
      <c r="O144" s="24"/>
      <c r="P144" s="127">
        <f t="shared" si="9"/>
        <v>0</v>
      </c>
      <c r="Q144" s="127">
        <v>1.0000000000000001E-5</v>
      </c>
      <c r="R144" s="127">
        <f t="shared" si="10"/>
        <v>5.3250000000000007E-3</v>
      </c>
      <c r="S144" s="127">
        <v>0</v>
      </c>
      <c r="T144" s="128">
        <f t="shared" si="11"/>
        <v>0</v>
      </c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R144" s="129" t="s">
        <v>80</v>
      </c>
      <c r="AT144" s="129" t="s">
        <v>76</v>
      </c>
      <c r="AU144" s="129" t="s">
        <v>81</v>
      </c>
      <c r="AY144" s="8" t="s">
        <v>74</v>
      </c>
      <c r="BE144" s="130">
        <f t="shared" si="12"/>
        <v>0</v>
      </c>
      <c r="BF144" s="130">
        <f t="shared" si="13"/>
        <v>0</v>
      </c>
      <c r="BG144" s="130">
        <f t="shared" si="14"/>
        <v>0</v>
      </c>
      <c r="BH144" s="130">
        <f t="shared" si="15"/>
        <v>0</v>
      </c>
      <c r="BI144" s="130">
        <f t="shared" si="16"/>
        <v>0</v>
      </c>
      <c r="BJ144" s="8" t="s">
        <v>81</v>
      </c>
      <c r="BK144" s="130">
        <f t="shared" si="17"/>
        <v>0</v>
      </c>
      <c r="BL144" s="8" t="s">
        <v>80</v>
      </c>
      <c r="BM144" s="129" t="s">
        <v>150</v>
      </c>
    </row>
    <row r="145" spans="1:65" s="2" customFormat="1" ht="33" customHeight="1" x14ac:dyDescent="0.2">
      <c r="A145" s="14"/>
      <c r="B145" s="15"/>
      <c r="C145" s="118" t="s">
        <v>151</v>
      </c>
      <c r="D145" s="118" t="s">
        <v>76</v>
      </c>
      <c r="E145" s="119" t="s">
        <v>152</v>
      </c>
      <c r="F145" s="120" t="s">
        <v>153</v>
      </c>
      <c r="G145" s="121" t="s">
        <v>149</v>
      </c>
      <c r="H145" s="122">
        <v>532.5</v>
      </c>
      <c r="I145" s="148"/>
      <c r="J145" s="123"/>
      <c r="K145" s="124"/>
      <c r="L145" s="17"/>
      <c r="M145" s="125" t="s">
        <v>0</v>
      </c>
      <c r="N145" s="126" t="s">
        <v>25</v>
      </c>
      <c r="O145" s="24"/>
      <c r="P145" s="127">
        <f t="shared" si="9"/>
        <v>0</v>
      </c>
      <c r="Q145" s="127">
        <v>2.1000000000000001E-4</v>
      </c>
      <c r="R145" s="127">
        <f t="shared" si="10"/>
        <v>0.11182500000000001</v>
      </c>
      <c r="S145" s="127">
        <v>0</v>
      </c>
      <c r="T145" s="128">
        <f t="shared" si="11"/>
        <v>0</v>
      </c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R145" s="129" t="s">
        <v>80</v>
      </c>
      <c r="AT145" s="129" t="s">
        <v>76</v>
      </c>
      <c r="AU145" s="129" t="s">
        <v>81</v>
      </c>
      <c r="AY145" s="8" t="s">
        <v>74</v>
      </c>
      <c r="BE145" s="130">
        <f t="shared" si="12"/>
        <v>0</v>
      </c>
      <c r="BF145" s="130">
        <f t="shared" si="13"/>
        <v>0</v>
      </c>
      <c r="BG145" s="130">
        <f t="shared" si="14"/>
        <v>0</v>
      </c>
      <c r="BH145" s="130">
        <f t="shared" si="15"/>
        <v>0</v>
      </c>
      <c r="BI145" s="130">
        <f t="shared" si="16"/>
        <v>0</v>
      </c>
      <c r="BJ145" s="8" t="s">
        <v>81</v>
      </c>
      <c r="BK145" s="130">
        <f t="shared" si="17"/>
        <v>0</v>
      </c>
      <c r="BL145" s="8" t="s">
        <v>80</v>
      </c>
      <c r="BM145" s="129" t="s">
        <v>154</v>
      </c>
    </row>
    <row r="146" spans="1:65" s="2" customFormat="1" ht="16.5" customHeight="1" x14ac:dyDescent="0.2">
      <c r="A146" s="14"/>
      <c r="B146" s="15"/>
      <c r="C146" s="118" t="s">
        <v>155</v>
      </c>
      <c r="D146" s="118" t="s">
        <v>76</v>
      </c>
      <c r="E146" s="119" t="s">
        <v>156</v>
      </c>
      <c r="F146" s="120" t="s">
        <v>157</v>
      </c>
      <c r="G146" s="121" t="s">
        <v>79</v>
      </c>
      <c r="H146" s="122">
        <v>618</v>
      </c>
      <c r="I146" s="148"/>
      <c r="J146" s="123"/>
      <c r="K146" s="124"/>
      <c r="L146" s="17"/>
      <c r="M146" s="125" t="s">
        <v>0</v>
      </c>
      <c r="N146" s="126" t="s">
        <v>25</v>
      </c>
      <c r="O146" s="24"/>
      <c r="P146" s="127">
        <f t="shared" si="9"/>
        <v>0</v>
      </c>
      <c r="Q146" s="127">
        <v>0</v>
      </c>
      <c r="R146" s="127">
        <f t="shared" si="10"/>
        <v>0</v>
      </c>
      <c r="S146" s="127">
        <v>0</v>
      </c>
      <c r="T146" s="128">
        <f t="shared" si="11"/>
        <v>0</v>
      </c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R146" s="129" t="s">
        <v>80</v>
      </c>
      <c r="AT146" s="129" t="s">
        <v>76</v>
      </c>
      <c r="AU146" s="129" t="s">
        <v>81</v>
      </c>
      <c r="AY146" s="8" t="s">
        <v>74</v>
      </c>
      <c r="BE146" s="130">
        <f t="shared" si="12"/>
        <v>0</v>
      </c>
      <c r="BF146" s="130">
        <f t="shared" si="13"/>
        <v>0</v>
      </c>
      <c r="BG146" s="130">
        <f t="shared" si="14"/>
        <v>0</v>
      </c>
      <c r="BH146" s="130">
        <f t="shared" si="15"/>
        <v>0</v>
      </c>
      <c r="BI146" s="130">
        <f t="shared" si="16"/>
        <v>0</v>
      </c>
      <c r="BJ146" s="8" t="s">
        <v>81</v>
      </c>
      <c r="BK146" s="130">
        <f t="shared" si="17"/>
        <v>0</v>
      </c>
      <c r="BL146" s="8" t="s">
        <v>80</v>
      </c>
      <c r="BM146" s="129" t="s">
        <v>158</v>
      </c>
    </row>
    <row r="147" spans="1:65" s="2" customFormat="1" ht="24.2" customHeight="1" x14ac:dyDescent="0.2">
      <c r="A147" s="14"/>
      <c r="B147" s="15"/>
      <c r="C147" s="118" t="s">
        <v>3</v>
      </c>
      <c r="D147" s="118" t="s">
        <v>76</v>
      </c>
      <c r="E147" s="119" t="s">
        <v>159</v>
      </c>
      <c r="F147" s="120" t="s">
        <v>160</v>
      </c>
      <c r="G147" s="121" t="s">
        <v>79</v>
      </c>
      <c r="H147" s="122">
        <v>618</v>
      </c>
      <c r="I147" s="148"/>
      <c r="J147" s="123"/>
      <c r="K147" s="124"/>
      <c r="L147" s="17"/>
      <c r="M147" s="125" t="s">
        <v>0</v>
      </c>
      <c r="N147" s="126" t="s">
        <v>25</v>
      </c>
      <c r="O147" s="24"/>
      <c r="P147" s="127">
        <f t="shared" si="9"/>
        <v>0</v>
      </c>
      <c r="Q147" s="127">
        <v>0</v>
      </c>
      <c r="R147" s="127">
        <f t="shared" si="10"/>
        <v>0</v>
      </c>
      <c r="S147" s="127">
        <v>0</v>
      </c>
      <c r="T147" s="128">
        <f t="shared" si="11"/>
        <v>0</v>
      </c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R147" s="129" t="s">
        <v>80</v>
      </c>
      <c r="AT147" s="129" t="s">
        <v>76</v>
      </c>
      <c r="AU147" s="129" t="s">
        <v>81</v>
      </c>
      <c r="AY147" s="8" t="s">
        <v>74</v>
      </c>
      <c r="BE147" s="130">
        <f t="shared" si="12"/>
        <v>0</v>
      </c>
      <c r="BF147" s="130">
        <f t="shared" si="13"/>
        <v>0</v>
      </c>
      <c r="BG147" s="130">
        <f t="shared" si="14"/>
        <v>0</v>
      </c>
      <c r="BH147" s="130">
        <f t="shared" si="15"/>
        <v>0</v>
      </c>
      <c r="BI147" s="130">
        <f t="shared" si="16"/>
        <v>0</v>
      </c>
      <c r="BJ147" s="8" t="s">
        <v>81</v>
      </c>
      <c r="BK147" s="130">
        <f t="shared" si="17"/>
        <v>0</v>
      </c>
      <c r="BL147" s="8" t="s">
        <v>80</v>
      </c>
      <c r="BM147" s="129" t="s">
        <v>161</v>
      </c>
    </row>
    <row r="148" spans="1:65" s="2" customFormat="1" ht="24.2" customHeight="1" x14ac:dyDescent="0.2">
      <c r="A148" s="14"/>
      <c r="B148" s="15"/>
      <c r="C148" s="131" t="s">
        <v>162</v>
      </c>
      <c r="D148" s="131" t="s">
        <v>125</v>
      </c>
      <c r="E148" s="132" t="s">
        <v>163</v>
      </c>
      <c r="F148" s="133" t="s">
        <v>164</v>
      </c>
      <c r="G148" s="134" t="s">
        <v>165</v>
      </c>
      <c r="H148" s="135">
        <v>176.55</v>
      </c>
      <c r="I148" s="150"/>
      <c r="J148" s="136"/>
      <c r="K148" s="137"/>
      <c r="L148" s="138"/>
      <c r="M148" s="139" t="s">
        <v>0</v>
      </c>
      <c r="N148" s="140" t="s">
        <v>25</v>
      </c>
      <c r="O148" s="24"/>
      <c r="P148" s="127">
        <f t="shared" si="9"/>
        <v>0</v>
      </c>
      <c r="Q148" s="127">
        <v>1E-3</v>
      </c>
      <c r="R148" s="127">
        <f t="shared" si="10"/>
        <v>0.17655000000000001</v>
      </c>
      <c r="S148" s="127">
        <v>0</v>
      </c>
      <c r="T148" s="128">
        <f t="shared" si="11"/>
        <v>0</v>
      </c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R148" s="129" t="s">
        <v>106</v>
      </c>
      <c r="AT148" s="129" t="s">
        <v>125</v>
      </c>
      <c r="AU148" s="129" t="s">
        <v>81</v>
      </c>
      <c r="AY148" s="8" t="s">
        <v>74</v>
      </c>
      <c r="BE148" s="130">
        <f t="shared" si="12"/>
        <v>0</v>
      </c>
      <c r="BF148" s="130">
        <f t="shared" si="13"/>
        <v>0</v>
      </c>
      <c r="BG148" s="130">
        <f t="shared" si="14"/>
        <v>0</v>
      </c>
      <c r="BH148" s="130">
        <f t="shared" si="15"/>
        <v>0</v>
      </c>
      <c r="BI148" s="130">
        <f t="shared" si="16"/>
        <v>0</v>
      </c>
      <c r="BJ148" s="8" t="s">
        <v>81</v>
      </c>
      <c r="BK148" s="130">
        <f t="shared" si="17"/>
        <v>0</v>
      </c>
      <c r="BL148" s="8" t="s">
        <v>80</v>
      </c>
      <c r="BM148" s="129" t="s">
        <v>166</v>
      </c>
    </row>
    <row r="149" spans="1:65" s="2" customFormat="1" ht="24.2" customHeight="1" x14ac:dyDescent="0.2">
      <c r="A149" s="14"/>
      <c r="B149" s="15"/>
      <c r="C149" s="118" t="s">
        <v>167</v>
      </c>
      <c r="D149" s="118" t="s">
        <v>76</v>
      </c>
      <c r="E149" s="119" t="s">
        <v>168</v>
      </c>
      <c r="F149" s="120" t="s">
        <v>169</v>
      </c>
      <c r="G149" s="121" t="s">
        <v>79</v>
      </c>
      <c r="H149" s="122">
        <v>705</v>
      </c>
      <c r="I149" s="148"/>
      <c r="J149" s="123"/>
      <c r="K149" s="124"/>
      <c r="L149" s="17"/>
      <c r="M149" s="125" t="s">
        <v>0</v>
      </c>
      <c r="N149" s="126" t="s">
        <v>25</v>
      </c>
      <c r="O149" s="24"/>
      <c r="P149" s="127">
        <f t="shared" si="9"/>
        <v>0</v>
      </c>
      <c r="Q149" s="127">
        <v>0</v>
      </c>
      <c r="R149" s="127">
        <f t="shared" si="10"/>
        <v>0</v>
      </c>
      <c r="S149" s="127">
        <v>0</v>
      </c>
      <c r="T149" s="128">
        <f t="shared" si="11"/>
        <v>0</v>
      </c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R149" s="129" t="s">
        <v>80</v>
      </c>
      <c r="AT149" s="129" t="s">
        <v>76</v>
      </c>
      <c r="AU149" s="129" t="s">
        <v>81</v>
      </c>
      <c r="AY149" s="8" t="s">
        <v>74</v>
      </c>
      <c r="BE149" s="130">
        <f t="shared" si="12"/>
        <v>0</v>
      </c>
      <c r="BF149" s="130">
        <f t="shared" si="13"/>
        <v>0</v>
      </c>
      <c r="BG149" s="130">
        <f t="shared" si="14"/>
        <v>0</v>
      </c>
      <c r="BH149" s="130">
        <f t="shared" si="15"/>
        <v>0</v>
      </c>
      <c r="BI149" s="130">
        <f t="shared" si="16"/>
        <v>0</v>
      </c>
      <c r="BJ149" s="8" t="s">
        <v>81</v>
      </c>
      <c r="BK149" s="130">
        <f t="shared" si="17"/>
        <v>0</v>
      </c>
      <c r="BL149" s="8" t="s">
        <v>80</v>
      </c>
      <c r="BM149" s="129" t="s">
        <v>170</v>
      </c>
    </row>
    <row r="150" spans="1:65" s="2" customFormat="1" ht="24.2" customHeight="1" x14ac:dyDescent="0.2">
      <c r="A150" s="14"/>
      <c r="B150" s="15"/>
      <c r="C150" s="118" t="s">
        <v>171</v>
      </c>
      <c r="D150" s="118" t="s">
        <v>76</v>
      </c>
      <c r="E150" s="119" t="s">
        <v>172</v>
      </c>
      <c r="F150" s="120" t="s">
        <v>173</v>
      </c>
      <c r="G150" s="121" t="s">
        <v>113</v>
      </c>
      <c r="H150" s="122">
        <v>21.524000000000001</v>
      </c>
      <c r="I150" s="148"/>
      <c r="J150" s="123"/>
      <c r="K150" s="124"/>
      <c r="L150" s="17"/>
      <c r="M150" s="125" t="s">
        <v>0</v>
      </c>
      <c r="N150" s="126" t="s">
        <v>25</v>
      </c>
      <c r="O150" s="24"/>
      <c r="P150" s="127">
        <f t="shared" si="9"/>
        <v>0</v>
      </c>
      <c r="Q150" s="127">
        <v>0</v>
      </c>
      <c r="R150" s="127">
        <f t="shared" si="10"/>
        <v>0</v>
      </c>
      <c r="S150" s="127">
        <v>0</v>
      </c>
      <c r="T150" s="128">
        <f t="shared" si="11"/>
        <v>0</v>
      </c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R150" s="129" t="s">
        <v>142</v>
      </c>
      <c r="AT150" s="129" t="s">
        <v>76</v>
      </c>
      <c r="AU150" s="129" t="s">
        <v>81</v>
      </c>
      <c r="AY150" s="8" t="s">
        <v>74</v>
      </c>
      <c r="BE150" s="130">
        <f t="shared" si="12"/>
        <v>0</v>
      </c>
      <c r="BF150" s="130">
        <f t="shared" si="13"/>
        <v>0</v>
      </c>
      <c r="BG150" s="130">
        <f t="shared" si="14"/>
        <v>0</v>
      </c>
      <c r="BH150" s="130">
        <f t="shared" si="15"/>
        <v>0</v>
      </c>
      <c r="BI150" s="130">
        <f t="shared" si="16"/>
        <v>0</v>
      </c>
      <c r="BJ150" s="8" t="s">
        <v>81</v>
      </c>
      <c r="BK150" s="130">
        <f t="shared" si="17"/>
        <v>0</v>
      </c>
      <c r="BL150" s="8" t="s">
        <v>142</v>
      </c>
      <c r="BM150" s="129" t="s">
        <v>174</v>
      </c>
    </row>
    <row r="151" spans="1:65" s="2" customFormat="1" ht="24.2" customHeight="1" x14ac:dyDescent="0.2">
      <c r="A151" s="14"/>
      <c r="B151" s="15"/>
      <c r="C151" s="118" t="s">
        <v>175</v>
      </c>
      <c r="D151" s="118" t="s">
        <v>76</v>
      </c>
      <c r="E151" s="119" t="s">
        <v>176</v>
      </c>
      <c r="F151" s="120" t="s">
        <v>177</v>
      </c>
      <c r="G151" s="121" t="s">
        <v>113</v>
      </c>
      <c r="H151" s="122">
        <v>64.540000000000006</v>
      </c>
      <c r="I151" s="148"/>
      <c r="J151" s="123"/>
      <c r="K151" s="124"/>
      <c r="L151" s="17"/>
      <c r="M151" s="125" t="s">
        <v>0</v>
      </c>
      <c r="N151" s="126" t="s">
        <v>25</v>
      </c>
      <c r="O151" s="24"/>
      <c r="P151" s="127">
        <f t="shared" si="9"/>
        <v>0</v>
      </c>
      <c r="Q151" s="127">
        <v>0</v>
      </c>
      <c r="R151" s="127">
        <f t="shared" si="10"/>
        <v>0</v>
      </c>
      <c r="S151" s="127">
        <v>0</v>
      </c>
      <c r="T151" s="128">
        <f t="shared" si="11"/>
        <v>0</v>
      </c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R151" s="129" t="s">
        <v>80</v>
      </c>
      <c r="AT151" s="129" t="s">
        <v>76</v>
      </c>
      <c r="AU151" s="129" t="s">
        <v>81</v>
      </c>
      <c r="AY151" s="8" t="s">
        <v>74</v>
      </c>
      <c r="BE151" s="130">
        <f t="shared" si="12"/>
        <v>0</v>
      </c>
      <c r="BF151" s="130">
        <f t="shared" si="13"/>
        <v>0</v>
      </c>
      <c r="BG151" s="130">
        <f t="shared" si="14"/>
        <v>0</v>
      </c>
      <c r="BH151" s="130">
        <f t="shared" si="15"/>
        <v>0</v>
      </c>
      <c r="BI151" s="130">
        <f t="shared" si="16"/>
        <v>0</v>
      </c>
      <c r="BJ151" s="8" t="s">
        <v>81</v>
      </c>
      <c r="BK151" s="130">
        <f t="shared" si="17"/>
        <v>0</v>
      </c>
      <c r="BL151" s="8" t="s">
        <v>80</v>
      </c>
      <c r="BM151" s="129" t="s">
        <v>178</v>
      </c>
    </row>
    <row r="152" spans="1:65" s="2" customFormat="1" ht="24.2" customHeight="1" x14ac:dyDescent="0.2">
      <c r="A152" s="14"/>
      <c r="B152" s="15"/>
      <c r="C152" s="118" t="s">
        <v>179</v>
      </c>
      <c r="D152" s="118" t="s">
        <v>76</v>
      </c>
      <c r="E152" s="119" t="s">
        <v>180</v>
      </c>
      <c r="F152" s="120" t="s">
        <v>181</v>
      </c>
      <c r="G152" s="121" t="s">
        <v>113</v>
      </c>
      <c r="H152" s="122">
        <v>21.524000000000001</v>
      </c>
      <c r="I152" s="148"/>
      <c r="J152" s="123"/>
      <c r="K152" s="124"/>
      <c r="L152" s="17"/>
      <c r="M152" s="125" t="s">
        <v>0</v>
      </c>
      <c r="N152" s="126" t="s">
        <v>25</v>
      </c>
      <c r="O152" s="24"/>
      <c r="P152" s="127">
        <f t="shared" si="9"/>
        <v>0</v>
      </c>
      <c r="Q152" s="127">
        <v>0</v>
      </c>
      <c r="R152" s="127">
        <f t="shared" si="10"/>
        <v>0</v>
      </c>
      <c r="S152" s="127">
        <v>0</v>
      </c>
      <c r="T152" s="128">
        <f t="shared" si="11"/>
        <v>0</v>
      </c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R152" s="129" t="s">
        <v>80</v>
      </c>
      <c r="AT152" s="129" t="s">
        <v>76</v>
      </c>
      <c r="AU152" s="129" t="s">
        <v>81</v>
      </c>
      <c r="AY152" s="8" t="s">
        <v>74</v>
      </c>
      <c r="BE152" s="130">
        <f t="shared" si="12"/>
        <v>0</v>
      </c>
      <c r="BF152" s="130">
        <f t="shared" si="13"/>
        <v>0</v>
      </c>
      <c r="BG152" s="130">
        <f t="shared" si="14"/>
        <v>0</v>
      </c>
      <c r="BH152" s="130">
        <f t="shared" si="15"/>
        <v>0</v>
      </c>
      <c r="BI152" s="130">
        <f t="shared" si="16"/>
        <v>0</v>
      </c>
      <c r="BJ152" s="8" t="s">
        <v>81</v>
      </c>
      <c r="BK152" s="130">
        <f t="shared" si="17"/>
        <v>0</v>
      </c>
      <c r="BL152" s="8" t="s">
        <v>80</v>
      </c>
      <c r="BM152" s="129" t="s">
        <v>182</v>
      </c>
    </row>
    <row r="153" spans="1:65" s="2" customFormat="1" ht="33" customHeight="1" x14ac:dyDescent="0.2">
      <c r="A153" s="14"/>
      <c r="B153" s="15"/>
      <c r="C153" s="118" t="s">
        <v>183</v>
      </c>
      <c r="D153" s="118" t="s">
        <v>76</v>
      </c>
      <c r="E153" s="119" t="s">
        <v>184</v>
      </c>
      <c r="F153" s="120" t="s">
        <v>185</v>
      </c>
      <c r="G153" s="121" t="s">
        <v>113</v>
      </c>
      <c r="H153" s="122">
        <v>402.32</v>
      </c>
      <c r="I153" s="148"/>
      <c r="J153" s="123"/>
      <c r="K153" s="124"/>
      <c r="L153" s="17"/>
      <c r="M153" s="125" t="s">
        <v>0</v>
      </c>
      <c r="N153" s="126" t="s">
        <v>25</v>
      </c>
      <c r="O153" s="24"/>
      <c r="P153" s="127">
        <f t="shared" si="9"/>
        <v>0</v>
      </c>
      <c r="Q153" s="127">
        <v>0</v>
      </c>
      <c r="R153" s="127">
        <f t="shared" si="10"/>
        <v>0</v>
      </c>
      <c r="S153" s="127">
        <v>0</v>
      </c>
      <c r="T153" s="128">
        <f t="shared" si="11"/>
        <v>0</v>
      </c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R153" s="129" t="s">
        <v>80</v>
      </c>
      <c r="AT153" s="129" t="s">
        <v>76</v>
      </c>
      <c r="AU153" s="129" t="s">
        <v>81</v>
      </c>
      <c r="AY153" s="8" t="s">
        <v>74</v>
      </c>
      <c r="BE153" s="130">
        <f t="shared" si="12"/>
        <v>0</v>
      </c>
      <c r="BF153" s="130">
        <f t="shared" si="13"/>
        <v>0</v>
      </c>
      <c r="BG153" s="130">
        <f t="shared" si="14"/>
        <v>0</v>
      </c>
      <c r="BH153" s="130">
        <f t="shared" si="15"/>
        <v>0</v>
      </c>
      <c r="BI153" s="130">
        <f t="shared" si="16"/>
        <v>0</v>
      </c>
      <c r="BJ153" s="8" t="s">
        <v>81</v>
      </c>
      <c r="BK153" s="130">
        <f t="shared" si="17"/>
        <v>0</v>
      </c>
      <c r="BL153" s="8" t="s">
        <v>80</v>
      </c>
      <c r="BM153" s="129" t="s">
        <v>186</v>
      </c>
    </row>
    <row r="154" spans="1:65" s="2" customFormat="1" ht="24.2" customHeight="1" x14ac:dyDescent="0.2">
      <c r="A154" s="14"/>
      <c r="B154" s="15"/>
      <c r="C154" s="118" t="s">
        <v>187</v>
      </c>
      <c r="D154" s="118" t="s">
        <v>76</v>
      </c>
      <c r="E154" s="119" t="s">
        <v>188</v>
      </c>
      <c r="F154" s="120" t="s">
        <v>189</v>
      </c>
      <c r="G154" s="121" t="s">
        <v>113</v>
      </c>
      <c r="H154" s="122">
        <v>48.874000000000002</v>
      </c>
      <c r="I154" s="148"/>
      <c r="J154" s="123"/>
      <c r="K154" s="124"/>
      <c r="L154" s="17"/>
      <c r="M154" s="125" t="s">
        <v>0</v>
      </c>
      <c r="N154" s="126" t="s">
        <v>25</v>
      </c>
      <c r="O154" s="24"/>
      <c r="P154" s="127">
        <f t="shared" si="9"/>
        <v>0</v>
      </c>
      <c r="Q154" s="127">
        <v>0</v>
      </c>
      <c r="R154" s="127">
        <f t="shared" si="10"/>
        <v>0</v>
      </c>
      <c r="S154" s="127">
        <v>0</v>
      </c>
      <c r="T154" s="128">
        <f t="shared" si="11"/>
        <v>0</v>
      </c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R154" s="129" t="s">
        <v>80</v>
      </c>
      <c r="AT154" s="129" t="s">
        <v>76</v>
      </c>
      <c r="AU154" s="129" t="s">
        <v>81</v>
      </c>
      <c r="AY154" s="8" t="s">
        <v>74</v>
      </c>
      <c r="BE154" s="130">
        <f t="shared" si="12"/>
        <v>0</v>
      </c>
      <c r="BF154" s="130">
        <f t="shared" si="13"/>
        <v>0</v>
      </c>
      <c r="BG154" s="130">
        <f t="shared" si="14"/>
        <v>0</v>
      </c>
      <c r="BH154" s="130">
        <f t="shared" si="15"/>
        <v>0</v>
      </c>
      <c r="BI154" s="130">
        <f t="shared" si="16"/>
        <v>0</v>
      </c>
      <c r="BJ154" s="8" t="s">
        <v>81</v>
      </c>
      <c r="BK154" s="130">
        <f t="shared" si="17"/>
        <v>0</v>
      </c>
      <c r="BL154" s="8" t="s">
        <v>80</v>
      </c>
      <c r="BM154" s="129" t="s">
        <v>190</v>
      </c>
    </row>
    <row r="155" spans="1:65" s="2" customFormat="1" ht="24.2" customHeight="1" x14ac:dyDescent="0.2">
      <c r="A155" s="14"/>
      <c r="B155" s="15"/>
      <c r="C155" s="118" t="s">
        <v>191</v>
      </c>
      <c r="D155" s="118" t="s">
        <v>76</v>
      </c>
      <c r="E155" s="119" t="s">
        <v>192</v>
      </c>
      <c r="F155" s="120" t="s">
        <v>193</v>
      </c>
      <c r="G155" s="121" t="s">
        <v>113</v>
      </c>
      <c r="H155" s="122">
        <v>48.874000000000002</v>
      </c>
      <c r="I155" s="148"/>
      <c r="J155" s="123"/>
      <c r="K155" s="124"/>
      <c r="L155" s="17"/>
      <c r="M155" s="125" t="s">
        <v>0</v>
      </c>
      <c r="N155" s="126" t="s">
        <v>25</v>
      </c>
      <c r="O155" s="24"/>
      <c r="P155" s="127">
        <f t="shared" si="9"/>
        <v>0</v>
      </c>
      <c r="Q155" s="127">
        <v>0</v>
      </c>
      <c r="R155" s="127">
        <f t="shared" si="10"/>
        <v>0</v>
      </c>
      <c r="S155" s="127">
        <v>0</v>
      </c>
      <c r="T155" s="128">
        <f t="shared" si="11"/>
        <v>0</v>
      </c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R155" s="129" t="s">
        <v>80</v>
      </c>
      <c r="AT155" s="129" t="s">
        <v>76</v>
      </c>
      <c r="AU155" s="129" t="s">
        <v>81</v>
      </c>
      <c r="AY155" s="8" t="s">
        <v>74</v>
      </c>
      <c r="BE155" s="130">
        <f t="shared" si="12"/>
        <v>0</v>
      </c>
      <c r="BF155" s="130">
        <f t="shared" si="13"/>
        <v>0</v>
      </c>
      <c r="BG155" s="130">
        <f t="shared" si="14"/>
        <v>0</v>
      </c>
      <c r="BH155" s="130">
        <f t="shared" si="15"/>
        <v>0</v>
      </c>
      <c r="BI155" s="130">
        <f t="shared" si="16"/>
        <v>0</v>
      </c>
      <c r="BJ155" s="8" t="s">
        <v>81</v>
      </c>
      <c r="BK155" s="130">
        <f t="shared" si="17"/>
        <v>0</v>
      </c>
      <c r="BL155" s="8" t="s">
        <v>80</v>
      </c>
      <c r="BM155" s="129" t="s">
        <v>194</v>
      </c>
    </row>
    <row r="156" spans="1:65" s="7" customFormat="1" ht="22.9" customHeight="1" x14ac:dyDescent="0.2">
      <c r="B156" s="103"/>
      <c r="C156" s="104"/>
      <c r="D156" s="105" t="s">
        <v>41</v>
      </c>
      <c r="E156" s="116" t="s">
        <v>195</v>
      </c>
      <c r="F156" s="116" t="s">
        <v>196</v>
      </c>
      <c r="G156" s="104"/>
      <c r="H156" s="104"/>
      <c r="I156" s="149"/>
      <c r="J156" s="117"/>
      <c r="K156" s="104"/>
      <c r="L156" s="108"/>
      <c r="M156" s="109"/>
      <c r="N156" s="110"/>
      <c r="O156" s="110"/>
      <c r="P156" s="111">
        <f>P157</f>
        <v>0</v>
      </c>
      <c r="Q156" s="110"/>
      <c r="R156" s="111">
        <f>R157</f>
        <v>0</v>
      </c>
      <c r="S156" s="110"/>
      <c r="T156" s="112">
        <f>T157</f>
        <v>0</v>
      </c>
      <c r="AR156" s="113" t="s">
        <v>43</v>
      </c>
      <c r="AT156" s="114" t="s">
        <v>41</v>
      </c>
      <c r="AU156" s="114" t="s">
        <v>43</v>
      </c>
      <c r="AY156" s="113" t="s">
        <v>74</v>
      </c>
      <c r="BK156" s="115">
        <f>BK157</f>
        <v>0</v>
      </c>
    </row>
    <row r="157" spans="1:65" s="2" customFormat="1" ht="33" customHeight="1" x14ac:dyDescent="0.2">
      <c r="A157" s="14"/>
      <c r="B157" s="15"/>
      <c r="C157" s="118" t="s">
        <v>197</v>
      </c>
      <c r="D157" s="118" t="s">
        <v>76</v>
      </c>
      <c r="E157" s="119" t="s">
        <v>198</v>
      </c>
      <c r="F157" s="120" t="s">
        <v>199</v>
      </c>
      <c r="G157" s="121" t="s">
        <v>113</v>
      </c>
      <c r="H157" s="122">
        <v>349.64400000000001</v>
      </c>
      <c r="I157" s="148"/>
      <c r="J157" s="123"/>
      <c r="K157" s="124"/>
      <c r="L157" s="17"/>
      <c r="M157" s="125" t="s">
        <v>0</v>
      </c>
      <c r="N157" s="126" t="s">
        <v>25</v>
      </c>
      <c r="O157" s="24"/>
      <c r="P157" s="127">
        <f>O157*H157</f>
        <v>0</v>
      </c>
      <c r="Q157" s="127">
        <v>0</v>
      </c>
      <c r="R157" s="127">
        <f>Q157*H157</f>
        <v>0</v>
      </c>
      <c r="S157" s="127">
        <v>0</v>
      </c>
      <c r="T157" s="128">
        <f>S157*H157</f>
        <v>0</v>
      </c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R157" s="129" t="s">
        <v>80</v>
      </c>
      <c r="AT157" s="129" t="s">
        <v>76</v>
      </c>
      <c r="AU157" s="129" t="s">
        <v>81</v>
      </c>
      <c r="AY157" s="8" t="s">
        <v>74</v>
      </c>
      <c r="BE157" s="130">
        <f>IF(N157="základná",J157,0)</f>
        <v>0</v>
      </c>
      <c r="BF157" s="130">
        <f>IF(N157="znížená",J157,0)</f>
        <v>0</v>
      </c>
      <c r="BG157" s="130">
        <f>IF(N157="zákl. prenesená",J157,0)</f>
        <v>0</v>
      </c>
      <c r="BH157" s="130">
        <f>IF(N157="zníž. prenesená",J157,0)</f>
        <v>0</v>
      </c>
      <c r="BI157" s="130">
        <f>IF(N157="nulová",J157,0)</f>
        <v>0</v>
      </c>
      <c r="BJ157" s="8" t="s">
        <v>81</v>
      </c>
      <c r="BK157" s="130">
        <f>ROUND(I157*H157,2)</f>
        <v>0</v>
      </c>
      <c r="BL157" s="8" t="s">
        <v>80</v>
      </c>
      <c r="BM157" s="129" t="s">
        <v>200</v>
      </c>
    </row>
    <row r="158" spans="1:65" s="7" customFormat="1" ht="25.9" customHeight="1" x14ac:dyDescent="0.2">
      <c r="B158" s="103"/>
      <c r="C158" s="104"/>
      <c r="D158" s="105" t="s">
        <v>41</v>
      </c>
      <c r="E158" s="106" t="s">
        <v>201</v>
      </c>
      <c r="F158" s="106" t="s">
        <v>202</v>
      </c>
      <c r="G158" s="104"/>
      <c r="H158" s="104"/>
      <c r="I158" s="149"/>
      <c r="J158" s="90"/>
      <c r="K158" s="104"/>
      <c r="L158" s="108"/>
      <c r="M158" s="109"/>
      <c r="N158" s="110"/>
      <c r="O158" s="110"/>
      <c r="P158" s="111">
        <f>P159</f>
        <v>0</v>
      </c>
      <c r="Q158" s="110"/>
      <c r="R158" s="111">
        <f>R159</f>
        <v>2.1036400000000004</v>
      </c>
      <c r="S158" s="110"/>
      <c r="T158" s="112">
        <f>T159</f>
        <v>0.61232000000000009</v>
      </c>
      <c r="AR158" s="113" t="s">
        <v>81</v>
      </c>
      <c r="AT158" s="114" t="s">
        <v>41</v>
      </c>
      <c r="AU158" s="114" t="s">
        <v>42</v>
      </c>
      <c r="AY158" s="113" t="s">
        <v>74</v>
      </c>
      <c r="BK158" s="115">
        <f>BK159</f>
        <v>0</v>
      </c>
    </row>
    <row r="159" spans="1:65" s="7" customFormat="1" ht="22.9" customHeight="1" x14ac:dyDescent="0.2">
      <c r="B159" s="103"/>
      <c r="C159" s="104"/>
      <c r="D159" s="105" t="s">
        <v>41</v>
      </c>
      <c r="E159" s="116" t="s">
        <v>203</v>
      </c>
      <c r="F159" s="116" t="s">
        <v>204</v>
      </c>
      <c r="G159" s="104"/>
      <c r="H159" s="104"/>
      <c r="I159" s="149"/>
      <c r="J159" s="117"/>
      <c r="K159" s="104"/>
      <c r="L159" s="108"/>
      <c r="M159" s="109"/>
      <c r="N159" s="110"/>
      <c r="O159" s="110"/>
      <c r="P159" s="111">
        <f>SUM(P160:P162)</f>
        <v>0</v>
      </c>
      <c r="Q159" s="110"/>
      <c r="R159" s="111">
        <f>SUM(R160:R162)</f>
        <v>2.1036400000000004</v>
      </c>
      <c r="S159" s="110"/>
      <c r="T159" s="112">
        <f>SUM(T160:T162)</f>
        <v>0.61232000000000009</v>
      </c>
      <c r="AR159" s="113" t="s">
        <v>81</v>
      </c>
      <c r="AT159" s="114" t="s">
        <v>41</v>
      </c>
      <c r="AU159" s="114" t="s">
        <v>43</v>
      </c>
      <c r="AY159" s="113" t="s">
        <v>74</v>
      </c>
      <c r="BK159" s="115">
        <f>SUM(BK160:BK162)</f>
        <v>0</v>
      </c>
    </row>
    <row r="160" spans="1:65" s="2" customFormat="1" ht="44.25" customHeight="1" x14ac:dyDescent="0.2">
      <c r="A160" s="14"/>
      <c r="B160" s="15"/>
      <c r="C160" s="118" t="s">
        <v>205</v>
      </c>
      <c r="D160" s="118" t="s">
        <v>76</v>
      </c>
      <c r="E160" s="119" t="s">
        <v>206</v>
      </c>
      <c r="F160" s="120" t="s">
        <v>207</v>
      </c>
      <c r="G160" s="121" t="s">
        <v>208</v>
      </c>
      <c r="H160" s="122">
        <v>61232</v>
      </c>
      <c r="I160" s="148"/>
      <c r="J160" s="123"/>
      <c r="K160" s="124"/>
      <c r="L160" s="17"/>
      <c r="M160" s="125" t="s">
        <v>0</v>
      </c>
      <c r="N160" s="126" t="s">
        <v>25</v>
      </c>
      <c r="O160" s="24"/>
      <c r="P160" s="127">
        <f>O160*H160</f>
        <v>0</v>
      </c>
      <c r="Q160" s="127">
        <v>2.0000000000000002E-5</v>
      </c>
      <c r="R160" s="127">
        <f>Q160*H160</f>
        <v>1.2246400000000002</v>
      </c>
      <c r="S160" s="127">
        <v>0</v>
      </c>
      <c r="T160" s="128">
        <f>S160*H160</f>
        <v>0</v>
      </c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R160" s="129" t="s">
        <v>80</v>
      </c>
      <c r="AT160" s="129" t="s">
        <v>76</v>
      </c>
      <c r="AU160" s="129" t="s">
        <v>81</v>
      </c>
      <c r="AY160" s="8" t="s">
        <v>74</v>
      </c>
      <c r="BE160" s="130">
        <f>IF(N160="základná",J160,0)</f>
        <v>0</v>
      </c>
      <c r="BF160" s="130">
        <f>IF(N160="znížená",J160,0)</f>
        <v>0</v>
      </c>
      <c r="BG160" s="130">
        <f>IF(N160="zákl. prenesená",J160,0)</f>
        <v>0</v>
      </c>
      <c r="BH160" s="130">
        <f>IF(N160="zníž. prenesená",J160,0)</f>
        <v>0</v>
      </c>
      <c r="BI160" s="130">
        <f>IF(N160="nulová",J160,0)</f>
        <v>0</v>
      </c>
      <c r="BJ160" s="8" t="s">
        <v>81</v>
      </c>
      <c r="BK160" s="130">
        <f>ROUND(I160*H160,2)</f>
        <v>0</v>
      </c>
      <c r="BL160" s="8" t="s">
        <v>80</v>
      </c>
      <c r="BM160" s="129" t="s">
        <v>209</v>
      </c>
    </row>
    <row r="161" spans="1:65" s="2" customFormat="1" ht="24.2" customHeight="1" x14ac:dyDescent="0.2">
      <c r="A161" s="14"/>
      <c r="B161" s="15"/>
      <c r="C161" s="118" t="s">
        <v>210</v>
      </c>
      <c r="D161" s="118" t="s">
        <v>76</v>
      </c>
      <c r="E161" s="119" t="s">
        <v>211</v>
      </c>
      <c r="F161" s="120" t="s">
        <v>212</v>
      </c>
      <c r="G161" s="121" t="s">
        <v>208</v>
      </c>
      <c r="H161" s="122">
        <v>61232</v>
      </c>
      <c r="I161" s="148"/>
      <c r="J161" s="123"/>
      <c r="K161" s="124"/>
      <c r="L161" s="17"/>
      <c r="M161" s="125" t="s">
        <v>0</v>
      </c>
      <c r="N161" s="126" t="s">
        <v>25</v>
      </c>
      <c r="O161" s="24"/>
      <c r="P161" s="127">
        <f>O161*H161</f>
        <v>0</v>
      </c>
      <c r="Q161" s="127">
        <v>0</v>
      </c>
      <c r="R161" s="127">
        <f>Q161*H161</f>
        <v>0</v>
      </c>
      <c r="S161" s="127">
        <v>1.0000000000000001E-5</v>
      </c>
      <c r="T161" s="128">
        <f>S161*H161</f>
        <v>0.61232000000000009</v>
      </c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R161" s="129" t="s">
        <v>80</v>
      </c>
      <c r="AT161" s="129" t="s">
        <v>76</v>
      </c>
      <c r="AU161" s="129" t="s">
        <v>81</v>
      </c>
      <c r="AY161" s="8" t="s">
        <v>74</v>
      </c>
      <c r="BE161" s="130">
        <f>IF(N161="základná",J161,0)</f>
        <v>0</v>
      </c>
      <c r="BF161" s="130">
        <f>IF(N161="znížená",J161,0)</f>
        <v>0</v>
      </c>
      <c r="BG161" s="130">
        <f>IF(N161="zákl. prenesená",J161,0)</f>
        <v>0</v>
      </c>
      <c r="BH161" s="130">
        <f>IF(N161="zníž. prenesená",J161,0)</f>
        <v>0</v>
      </c>
      <c r="BI161" s="130">
        <f>IF(N161="nulová",J161,0)</f>
        <v>0</v>
      </c>
      <c r="BJ161" s="8" t="s">
        <v>81</v>
      </c>
      <c r="BK161" s="130">
        <f>ROUND(I161*H161,2)</f>
        <v>0</v>
      </c>
      <c r="BL161" s="8" t="s">
        <v>80</v>
      </c>
      <c r="BM161" s="129" t="s">
        <v>213</v>
      </c>
    </row>
    <row r="162" spans="1:65" s="2" customFormat="1" ht="24.2" customHeight="1" x14ac:dyDescent="0.2">
      <c r="A162" s="14"/>
      <c r="B162" s="15"/>
      <c r="C162" s="131" t="s">
        <v>214</v>
      </c>
      <c r="D162" s="131" t="s">
        <v>125</v>
      </c>
      <c r="E162" s="132" t="s">
        <v>215</v>
      </c>
      <c r="F162" s="133" t="s">
        <v>216</v>
      </c>
      <c r="G162" s="134" t="s">
        <v>113</v>
      </c>
      <c r="H162" s="135">
        <v>0.879</v>
      </c>
      <c r="I162" s="150"/>
      <c r="J162" s="136"/>
      <c r="K162" s="137"/>
      <c r="L162" s="138"/>
      <c r="M162" s="139" t="s">
        <v>0</v>
      </c>
      <c r="N162" s="140" t="s">
        <v>25</v>
      </c>
      <c r="O162" s="24"/>
      <c r="P162" s="127">
        <f>O162*H162</f>
        <v>0</v>
      </c>
      <c r="Q162" s="127">
        <v>1</v>
      </c>
      <c r="R162" s="127">
        <f>Q162*H162</f>
        <v>0.879</v>
      </c>
      <c r="S162" s="127">
        <v>0</v>
      </c>
      <c r="T162" s="128">
        <f>S162*H162</f>
        <v>0</v>
      </c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R162" s="129" t="s">
        <v>106</v>
      </c>
      <c r="AT162" s="129" t="s">
        <v>125</v>
      </c>
      <c r="AU162" s="129" t="s">
        <v>81</v>
      </c>
      <c r="AY162" s="8" t="s">
        <v>74</v>
      </c>
      <c r="BE162" s="130">
        <f>IF(N162="základná",J162,0)</f>
        <v>0</v>
      </c>
      <c r="BF162" s="130">
        <f>IF(N162="znížená",J162,0)</f>
        <v>0</v>
      </c>
      <c r="BG162" s="130">
        <f>IF(N162="zákl. prenesená",J162,0)</f>
        <v>0</v>
      </c>
      <c r="BH162" s="130">
        <f>IF(N162="zníž. prenesená",J162,0)</f>
        <v>0</v>
      </c>
      <c r="BI162" s="130">
        <f>IF(N162="nulová",J162,0)</f>
        <v>0</v>
      </c>
      <c r="BJ162" s="8" t="s">
        <v>81</v>
      </c>
      <c r="BK162" s="130">
        <f>ROUND(I162*H162,2)</f>
        <v>0</v>
      </c>
      <c r="BL162" s="8" t="s">
        <v>80</v>
      </c>
      <c r="BM162" s="129" t="s">
        <v>217</v>
      </c>
    </row>
    <row r="163" spans="1:65" s="7" customFormat="1" ht="25.9" customHeight="1" x14ac:dyDescent="0.2">
      <c r="B163" s="103"/>
      <c r="C163" s="104"/>
      <c r="D163" s="105" t="s">
        <v>41</v>
      </c>
      <c r="E163" s="106" t="s">
        <v>218</v>
      </c>
      <c r="F163" s="106" t="s">
        <v>219</v>
      </c>
      <c r="G163" s="104"/>
      <c r="H163" s="104"/>
      <c r="I163" s="149"/>
      <c r="J163" s="90"/>
      <c r="K163" s="104"/>
      <c r="L163" s="108"/>
      <c r="M163" s="109"/>
      <c r="N163" s="110"/>
      <c r="O163" s="110"/>
      <c r="P163" s="111">
        <f>SUM(P164:P165)</f>
        <v>0</v>
      </c>
      <c r="Q163" s="110"/>
      <c r="R163" s="111">
        <f>SUM(R164:R165)</f>
        <v>0</v>
      </c>
      <c r="S163" s="110"/>
      <c r="T163" s="112">
        <f>SUM(T164:T165)</f>
        <v>0</v>
      </c>
      <c r="AR163" s="113" t="s">
        <v>94</v>
      </c>
      <c r="AT163" s="114" t="s">
        <v>41</v>
      </c>
      <c r="AU163" s="114" t="s">
        <v>42</v>
      </c>
      <c r="AY163" s="113" t="s">
        <v>74</v>
      </c>
      <c r="BK163" s="115">
        <f>SUM(BK164:BK165)</f>
        <v>0</v>
      </c>
    </row>
    <row r="164" spans="1:65" s="2" customFormat="1" ht="16.5" customHeight="1" x14ac:dyDescent="0.2">
      <c r="A164" s="14"/>
      <c r="B164" s="15"/>
      <c r="C164" s="118" t="s">
        <v>220</v>
      </c>
      <c r="D164" s="118" t="s">
        <v>76</v>
      </c>
      <c r="E164" s="119" t="s">
        <v>221</v>
      </c>
      <c r="F164" s="120" t="s">
        <v>222</v>
      </c>
      <c r="G164" s="121" t="s">
        <v>223</v>
      </c>
      <c r="H164" s="154">
        <v>5987.5</v>
      </c>
      <c r="I164" s="148"/>
      <c r="J164" s="123"/>
      <c r="K164" s="124"/>
      <c r="L164" s="17"/>
      <c r="M164" s="125" t="s">
        <v>0</v>
      </c>
      <c r="N164" s="126" t="s">
        <v>25</v>
      </c>
      <c r="O164" s="24"/>
      <c r="P164" s="127">
        <f>O164*H164</f>
        <v>0</v>
      </c>
      <c r="Q164" s="127">
        <v>0</v>
      </c>
      <c r="R164" s="127">
        <f>Q164*H164</f>
        <v>0</v>
      </c>
      <c r="S164" s="127">
        <v>0</v>
      </c>
      <c r="T164" s="128">
        <f>S164*H164</f>
        <v>0</v>
      </c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R164" s="129" t="s">
        <v>224</v>
      </c>
      <c r="AT164" s="129" t="s">
        <v>76</v>
      </c>
      <c r="AU164" s="129" t="s">
        <v>43</v>
      </c>
      <c r="AY164" s="8" t="s">
        <v>74</v>
      </c>
      <c r="BE164" s="130">
        <f>IF(N164="základná",J164,0)</f>
        <v>0</v>
      </c>
      <c r="BF164" s="130">
        <f>IF(N164="znížená",J164,0)</f>
        <v>0</v>
      </c>
      <c r="BG164" s="130">
        <f>IF(N164="zákl. prenesená",J164,0)</f>
        <v>0</v>
      </c>
      <c r="BH164" s="130">
        <f>IF(N164="zníž. prenesená",J164,0)</f>
        <v>0</v>
      </c>
      <c r="BI164" s="130">
        <f>IF(N164="nulová",J164,0)</f>
        <v>0</v>
      </c>
      <c r="BJ164" s="8" t="s">
        <v>81</v>
      </c>
      <c r="BK164" s="130">
        <f>ROUND(I164*H164,2)</f>
        <v>0</v>
      </c>
      <c r="BL164" s="8" t="s">
        <v>224</v>
      </c>
      <c r="BM164" s="129" t="s">
        <v>225</v>
      </c>
    </row>
    <row r="165" spans="1:65" s="2" customFormat="1" ht="24.2" customHeight="1" x14ac:dyDescent="0.2">
      <c r="A165" s="14"/>
      <c r="B165" s="15"/>
      <c r="C165" s="118" t="s">
        <v>226</v>
      </c>
      <c r="D165" s="118" t="s">
        <v>76</v>
      </c>
      <c r="E165" s="119" t="s">
        <v>227</v>
      </c>
      <c r="F165" s="120" t="s">
        <v>228</v>
      </c>
      <c r="G165" s="121" t="s">
        <v>85</v>
      </c>
      <c r="H165" s="122">
        <v>141</v>
      </c>
      <c r="I165" s="148"/>
      <c r="J165" s="123"/>
      <c r="K165" s="124"/>
      <c r="L165" s="17"/>
      <c r="M165" s="125" t="s">
        <v>0</v>
      </c>
      <c r="N165" s="126" t="s">
        <v>25</v>
      </c>
      <c r="O165" s="24"/>
      <c r="P165" s="127">
        <f>O165*H165</f>
        <v>0</v>
      </c>
      <c r="Q165" s="127">
        <v>0</v>
      </c>
      <c r="R165" s="127">
        <f>Q165*H165</f>
        <v>0</v>
      </c>
      <c r="S165" s="127">
        <v>0</v>
      </c>
      <c r="T165" s="128">
        <f>S165*H165</f>
        <v>0</v>
      </c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R165" s="129" t="s">
        <v>224</v>
      </c>
      <c r="AT165" s="129" t="s">
        <v>76</v>
      </c>
      <c r="AU165" s="129" t="s">
        <v>43</v>
      </c>
      <c r="AY165" s="8" t="s">
        <v>74</v>
      </c>
      <c r="BE165" s="130">
        <f>IF(N165="základná",J165,0)</f>
        <v>0</v>
      </c>
      <c r="BF165" s="130">
        <f>IF(N165="znížená",J165,0)</f>
        <v>0</v>
      </c>
      <c r="BG165" s="130">
        <f>IF(N165="zákl. prenesená",J165,0)</f>
        <v>0</v>
      </c>
      <c r="BH165" s="130">
        <f>IF(N165="zníž. prenesená",J165,0)</f>
        <v>0</v>
      </c>
      <c r="BI165" s="130">
        <f>IF(N165="nulová",J165,0)</f>
        <v>0</v>
      </c>
      <c r="BJ165" s="8" t="s">
        <v>81</v>
      </c>
      <c r="BK165" s="130">
        <f>ROUND(I165*H165,2)</f>
        <v>0</v>
      </c>
      <c r="BL165" s="8" t="s">
        <v>224</v>
      </c>
      <c r="BM165" s="129" t="s">
        <v>229</v>
      </c>
    </row>
    <row r="166" spans="1:65" s="2" customFormat="1" ht="49.9" customHeight="1" x14ac:dyDescent="0.2">
      <c r="A166" s="14"/>
      <c r="B166" s="15"/>
      <c r="C166" s="16"/>
      <c r="D166" s="16"/>
      <c r="E166" s="106" t="s">
        <v>230</v>
      </c>
      <c r="F166" s="106" t="s">
        <v>231</v>
      </c>
      <c r="G166" s="16"/>
      <c r="H166" s="16"/>
      <c r="I166" s="151"/>
      <c r="J166" s="90"/>
      <c r="K166" s="16"/>
      <c r="L166" s="17"/>
      <c r="M166" s="141"/>
      <c r="N166" s="142"/>
      <c r="O166" s="24"/>
      <c r="P166" s="24"/>
      <c r="Q166" s="24"/>
      <c r="R166" s="24"/>
      <c r="S166" s="24"/>
      <c r="T166" s="2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8" t="s">
        <v>41</v>
      </c>
      <c r="AU166" s="8" t="s">
        <v>42</v>
      </c>
      <c r="AY166" s="8" t="s">
        <v>232</v>
      </c>
      <c r="BK166" s="130">
        <f>SUM(BK167:BK171)</f>
        <v>0</v>
      </c>
    </row>
    <row r="167" spans="1:65" s="2" customFormat="1" ht="16.350000000000001" customHeight="1" x14ac:dyDescent="0.2">
      <c r="A167" s="14"/>
      <c r="B167" s="15"/>
      <c r="C167" s="155" t="s">
        <v>0</v>
      </c>
      <c r="D167" s="155" t="s">
        <v>76</v>
      </c>
      <c r="E167" s="156" t="s">
        <v>0</v>
      </c>
      <c r="F167" s="157" t="s">
        <v>0</v>
      </c>
      <c r="G167" s="158" t="s">
        <v>0</v>
      </c>
      <c r="H167" s="159"/>
      <c r="I167" s="152"/>
      <c r="J167" s="143">
        <f t="shared" ref="J166:J171" si="18">BK167</f>
        <v>0</v>
      </c>
      <c r="K167" s="124"/>
      <c r="L167" s="17"/>
      <c r="M167" s="144" t="s">
        <v>0</v>
      </c>
      <c r="N167" s="145" t="s">
        <v>25</v>
      </c>
      <c r="O167" s="24"/>
      <c r="P167" s="24"/>
      <c r="Q167" s="24"/>
      <c r="R167" s="24"/>
      <c r="S167" s="24"/>
      <c r="T167" s="2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8" t="s">
        <v>232</v>
      </c>
      <c r="AU167" s="8" t="s">
        <v>43</v>
      </c>
      <c r="AY167" s="8" t="s">
        <v>232</v>
      </c>
      <c r="BE167" s="130">
        <f>IF(N167="základná",J167,0)</f>
        <v>0</v>
      </c>
      <c r="BF167" s="130">
        <f>IF(N167="znížená",J167,0)</f>
        <v>0</v>
      </c>
      <c r="BG167" s="130">
        <f>IF(N167="zákl. prenesená",J167,0)</f>
        <v>0</v>
      </c>
      <c r="BH167" s="130">
        <f>IF(N167="zníž. prenesená",J167,0)</f>
        <v>0</v>
      </c>
      <c r="BI167" s="130">
        <f>IF(N167="nulová",J167,0)</f>
        <v>0</v>
      </c>
      <c r="BJ167" s="8" t="s">
        <v>81</v>
      </c>
      <c r="BK167" s="130">
        <f>I167*H167</f>
        <v>0</v>
      </c>
    </row>
    <row r="168" spans="1:65" s="2" customFormat="1" ht="16.350000000000001" customHeight="1" x14ac:dyDescent="0.2">
      <c r="A168" s="14"/>
      <c r="B168" s="15"/>
      <c r="C168" s="155" t="s">
        <v>0</v>
      </c>
      <c r="D168" s="155" t="s">
        <v>76</v>
      </c>
      <c r="E168" s="156" t="s">
        <v>0</v>
      </c>
      <c r="F168" s="157" t="s">
        <v>0</v>
      </c>
      <c r="G168" s="158" t="s">
        <v>0</v>
      </c>
      <c r="H168" s="159"/>
      <c r="I168" s="152"/>
      <c r="J168" s="143">
        <f t="shared" si="18"/>
        <v>0</v>
      </c>
      <c r="K168" s="124"/>
      <c r="L168" s="17"/>
      <c r="M168" s="144" t="s">
        <v>0</v>
      </c>
      <c r="N168" s="145" t="s">
        <v>25</v>
      </c>
      <c r="O168" s="24"/>
      <c r="P168" s="24"/>
      <c r="Q168" s="24"/>
      <c r="R168" s="24"/>
      <c r="S168" s="24"/>
      <c r="T168" s="2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8" t="s">
        <v>232</v>
      </c>
      <c r="AU168" s="8" t="s">
        <v>43</v>
      </c>
      <c r="AY168" s="8" t="s">
        <v>232</v>
      </c>
      <c r="BE168" s="130">
        <f>IF(N168="základná",J168,0)</f>
        <v>0</v>
      </c>
      <c r="BF168" s="130">
        <f>IF(N168="znížená",J168,0)</f>
        <v>0</v>
      </c>
      <c r="BG168" s="130">
        <f>IF(N168="zákl. prenesená",J168,0)</f>
        <v>0</v>
      </c>
      <c r="BH168" s="130">
        <f>IF(N168="zníž. prenesená",J168,0)</f>
        <v>0</v>
      </c>
      <c r="BI168" s="130">
        <f>IF(N168="nulová",J168,0)</f>
        <v>0</v>
      </c>
      <c r="BJ168" s="8" t="s">
        <v>81</v>
      </c>
      <c r="BK168" s="130">
        <f>I168*H168</f>
        <v>0</v>
      </c>
    </row>
    <row r="169" spans="1:65" s="2" customFormat="1" ht="16.350000000000001" customHeight="1" x14ac:dyDescent="0.2">
      <c r="A169" s="14"/>
      <c r="B169" s="15"/>
      <c r="C169" s="155" t="s">
        <v>0</v>
      </c>
      <c r="D169" s="155" t="s">
        <v>76</v>
      </c>
      <c r="E169" s="156" t="s">
        <v>0</v>
      </c>
      <c r="F169" s="157" t="s">
        <v>0</v>
      </c>
      <c r="G169" s="158" t="s">
        <v>0</v>
      </c>
      <c r="H169" s="159"/>
      <c r="I169" s="152"/>
      <c r="J169" s="143">
        <f t="shared" si="18"/>
        <v>0</v>
      </c>
      <c r="K169" s="124"/>
      <c r="L169" s="17"/>
      <c r="M169" s="144" t="s">
        <v>0</v>
      </c>
      <c r="N169" s="145" t="s">
        <v>25</v>
      </c>
      <c r="O169" s="24"/>
      <c r="P169" s="24"/>
      <c r="Q169" s="24"/>
      <c r="R169" s="24"/>
      <c r="S169" s="24"/>
      <c r="T169" s="2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8" t="s">
        <v>232</v>
      </c>
      <c r="AU169" s="8" t="s">
        <v>43</v>
      </c>
      <c r="AY169" s="8" t="s">
        <v>232</v>
      </c>
      <c r="BE169" s="130">
        <f>IF(N169="základná",J169,0)</f>
        <v>0</v>
      </c>
      <c r="BF169" s="130">
        <f>IF(N169="znížená",J169,0)</f>
        <v>0</v>
      </c>
      <c r="BG169" s="130">
        <f>IF(N169="zákl. prenesená",J169,0)</f>
        <v>0</v>
      </c>
      <c r="BH169" s="130">
        <f>IF(N169="zníž. prenesená",J169,0)</f>
        <v>0</v>
      </c>
      <c r="BI169" s="130">
        <f>IF(N169="nulová",J169,0)</f>
        <v>0</v>
      </c>
      <c r="BJ169" s="8" t="s">
        <v>81</v>
      </c>
      <c r="BK169" s="130">
        <f>I169*H169</f>
        <v>0</v>
      </c>
    </row>
    <row r="170" spans="1:65" s="2" customFormat="1" ht="16.350000000000001" customHeight="1" x14ac:dyDescent="0.2">
      <c r="A170" s="14"/>
      <c r="B170" s="15"/>
      <c r="C170" s="155" t="s">
        <v>0</v>
      </c>
      <c r="D170" s="155" t="s">
        <v>76</v>
      </c>
      <c r="E170" s="156" t="s">
        <v>0</v>
      </c>
      <c r="F170" s="157" t="s">
        <v>0</v>
      </c>
      <c r="G170" s="158" t="s">
        <v>0</v>
      </c>
      <c r="H170" s="159"/>
      <c r="I170" s="152"/>
      <c r="J170" s="143">
        <f t="shared" si="18"/>
        <v>0</v>
      </c>
      <c r="K170" s="124"/>
      <c r="L170" s="17"/>
      <c r="M170" s="144" t="s">
        <v>0</v>
      </c>
      <c r="N170" s="145" t="s">
        <v>25</v>
      </c>
      <c r="O170" s="24"/>
      <c r="P170" s="24"/>
      <c r="Q170" s="24"/>
      <c r="R170" s="24"/>
      <c r="S170" s="24"/>
      <c r="T170" s="2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8" t="s">
        <v>232</v>
      </c>
      <c r="AU170" s="8" t="s">
        <v>43</v>
      </c>
      <c r="AY170" s="8" t="s">
        <v>232</v>
      </c>
      <c r="BE170" s="130">
        <f>IF(N170="základná",J170,0)</f>
        <v>0</v>
      </c>
      <c r="BF170" s="130">
        <f>IF(N170="znížená",J170,0)</f>
        <v>0</v>
      </c>
      <c r="BG170" s="130">
        <f>IF(N170="zákl. prenesená",J170,0)</f>
        <v>0</v>
      </c>
      <c r="BH170" s="130">
        <f>IF(N170="zníž. prenesená",J170,0)</f>
        <v>0</v>
      </c>
      <c r="BI170" s="130">
        <f>IF(N170="nulová",J170,0)</f>
        <v>0</v>
      </c>
      <c r="BJ170" s="8" t="s">
        <v>81</v>
      </c>
      <c r="BK170" s="130">
        <f>I170*H170</f>
        <v>0</v>
      </c>
    </row>
    <row r="171" spans="1:65" s="2" customFormat="1" ht="16.350000000000001" customHeight="1" x14ac:dyDescent="0.2">
      <c r="A171" s="14"/>
      <c r="B171" s="15"/>
      <c r="C171" s="155" t="s">
        <v>0</v>
      </c>
      <c r="D171" s="155" t="s">
        <v>76</v>
      </c>
      <c r="E171" s="156" t="s">
        <v>0</v>
      </c>
      <c r="F171" s="157" t="s">
        <v>0</v>
      </c>
      <c r="G171" s="158" t="s">
        <v>0</v>
      </c>
      <c r="H171" s="159"/>
      <c r="I171" s="152"/>
      <c r="J171" s="143">
        <f t="shared" si="18"/>
        <v>0</v>
      </c>
      <c r="K171" s="124"/>
      <c r="L171" s="17"/>
      <c r="M171" s="144" t="s">
        <v>0</v>
      </c>
      <c r="N171" s="145" t="s">
        <v>25</v>
      </c>
      <c r="O171" s="146"/>
      <c r="P171" s="146"/>
      <c r="Q171" s="146"/>
      <c r="R171" s="146"/>
      <c r="S171" s="146"/>
      <c r="T171" s="147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8" t="s">
        <v>232</v>
      </c>
      <c r="AU171" s="8" t="s">
        <v>43</v>
      </c>
      <c r="AY171" s="8" t="s">
        <v>232</v>
      </c>
      <c r="BE171" s="130">
        <f>IF(N171="základná",J171,0)</f>
        <v>0</v>
      </c>
      <c r="BF171" s="130">
        <f>IF(N171="znížená",J171,0)</f>
        <v>0</v>
      </c>
      <c r="BG171" s="130">
        <f>IF(N171="zákl. prenesená",J171,0)</f>
        <v>0</v>
      </c>
      <c r="BH171" s="130">
        <f>IF(N171="zníž. prenesená",J171,0)</f>
        <v>0</v>
      </c>
      <c r="BI171" s="130">
        <f>IF(N171="nulová",J171,0)</f>
        <v>0</v>
      </c>
      <c r="BJ171" s="8" t="s">
        <v>81</v>
      </c>
      <c r="BK171" s="130">
        <f>I171*H171</f>
        <v>0</v>
      </c>
    </row>
    <row r="172" spans="1:65" s="2" customFormat="1" ht="6.95" customHeight="1" x14ac:dyDescent="0.2">
      <c r="A172" s="14"/>
      <c r="B172" s="19"/>
      <c r="C172" s="20"/>
      <c r="D172" s="20"/>
      <c r="E172" s="20"/>
      <c r="F172" s="20"/>
      <c r="G172" s="20"/>
      <c r="H172" s="20"/>
      <c r="I172" s="153"/>
      <c r="J172" s="20"/>
      <c r="K172" s="20"/>
      <c r="L172" s="17"/>
      <c r="M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</row>
  </sheetData>
  <autoFilter ref="C121:K171" xr:uid="{00000000-0009-0000-0000-000001000000}"/>
  <mergeCells count="6">
    <mergeCell ref="E114:H114"/>
    <mergeCell ref="L2:V2"/>
    <mergeCell ref="E7:H7"/>
    <mergeCell ref="E16:H16"/>
    <mergeCell ref="E25:H25"/>
    <mergeCell ref="E85:H85"/>
  </mergeCells>
  <dataValidations count="2">
    <dataValidation type="list" allowBlank="1" showInputMessage="1" showErrorMessage="1" error="Povolené sú hodnoty K, M." sqref="D167:D172" xr:uid="{00000000-0002-0000-0100-000000000000}">
      <formula1>"K, M"</formula1>
    </dataValidation>
    <dataValidation type="list" allowBlank="1" showInputMessage="1" showErrorMessage="1" error="Povolené sú hodnoty základná, znížená, nulová." sqref="N167:N172" xr:uid="{00000000-0002-0000-01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03001 - Oprava chodníkov</vt:lpstr>
      <vt:lpstr>'03001 - Oprava chodníkov'!Názvy_tlače</vt:lpstr>
      <vt:lpstr>'Rekapitulácia stavby'!Názvy_tlače</vt:lpstr>
      <vt:lpstr>'03001 - Oprava chodníkov'!Oblasť_tlače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DESKTOP-F82E4L4\NTB</dc:creator>
  <cp:lastModifiedBy>Hurta</cp:lastModifiedBy>
  <dcterms:created xsi:type="dcterms:W3CDTF">2021-07-27T11:46:27Z</dcterms:created>
  <dcterms:modified xsi:type="dcterms:W3CDTF">2021-11-09T09:54:51Z</dcterms:modified>
</cp:coreProperties>
</file>