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66" activeTab="0"/>
  </bookViews>
  <sheets>
    <sheet name="Kryci list" sheetId="1" r:id="rId1"/>
    <sheet name="Rekapitulacia" sheetId="2" r:id="rId2"/>
    <sheet name="Prehlad" sheetId="3" r:id="rId3"/>
  </sheets>
  <definedNames>
    <definedName name="Excel_BuiltIn_Print_Area" localSheetId="1">'Rekapitulacia'!$A:$G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5">'Prehlad'!$A$1:$O$1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</definedNames>
  <calcPr fullCalcOnLoad="1"/>
</workbook>
</file>

<file path=xl/sharedStrings.xml><?xml version="1.0" encoding="utf-8"?>
<sst xmlns="http://schemas.openxmlformats.org/spreadsheetml/2006/main" count="1310" uniqueCount="422">
  <si>
    <t>Stavoprojekt, s.r.o., Prešov</t>
  </si>
  <si>
    <t>V module</t>
  </si>
  <si>
    <t>Hlavička1</t>
  </si>
  <si>
    <t>Mena</t>
  </si>
  <si>
    <t>Hlavička2</t>
  </si>
  <si>
    <t>Obdobie</t>
  </si>
  <si>
    <t xml:space="preserve"> Stavba : Stropkov: Bytový dom A3</t>
  </si>
  <si>
    <t>Miesto: ul. Hrnčiarska, Stropkov</t>
  </si>
  <si>
    <t xml:space="preserve">Rozpočet: </t>
  </si>
  <si>
    <t>Rozpočet</t>
  </si>
  <si>
    <t>Krycí list rozpočtu v</t>
  </si>
  <si>
    <t>EUR</t>
  </si>
  <si>
    <t xml:space="preserve"> Objekt :SO 01 Bytový dom_ÚVK</t>
  </si>
  <si>
    <t xml:space="preserve">JKSO : </t>
  </si>
  <si>
    <t>Spracoval: Ing.Lukáš Príhoda</t>
  </si>
  <si>
    <t>Čerpanie</t>
  </si>
  <si>
    <t>Krycí list splátky v</t>
  </si>
  <si>
    <t>za obdobie</t>
  </si>
  <si>
    <t>Mesiac 2015</t>
  </si>
  <si>
    <t xml:space="preserve"> </t>
  </si>
  <si>
    <t>Dňa: 22.07.2021</t>
  </si>
  <si>
    <t xml:space="preserve">Zmluva č.: </t>
  </si>
  <si>
    <t>VK</t>
  </si>
  <si>
    <t>Krycí list výrobnej kalkulácie v</t>
  </si>
  <si>
    <t xml:space="preserve"> Odberateľ:</t>
  </si>
  <si>
    <t>IČO:</t>
  </si>
  <si>
    <t>DIČ:</t>
  </si>
  <si>
    <t>IČ DPH:</t>
  </si>
  <si>
    <t>VF</t>
  </si>
  <si>
    <t xml:space="preserve"> Dodávateľ: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</si>
  <si>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</si>
  <si>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</si>
  <si>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</si>
  <si>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</si>
  <si>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</si>
  <si>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</si>
  <si>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</si>
  <si>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</si>
  <si>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</si>
  <si>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</si>
  <si>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</si>
  <si>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</si>
  <si>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</si>
  <si>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</si>
  <si>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</si>
  <si>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</si>
  <si>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</si>
  <si>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</si>
  <si>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</si>
  <si>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</si>
  <si>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</si>
  <si>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</si>
  <si>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</si>
  <si>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</si>
  <si>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</si>
  <si>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</si>
  <si>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</si>
  <si>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</si>
  <si>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</si>
  <si>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</si>
  <si>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</si>
  <si>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</si>
  <si>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</si>
  <si>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</si>
  <si>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</si>
  <si>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</si>
  <si>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</si>
  <si>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</si>
  <si>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</si>
  <si>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</si>
  <si>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</si>
  <si>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</si>
  <si>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</si>
  <si>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</si>
  <si>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</si>
  <si>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</si>
  <si>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</si>
  <si>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</si>
  <si>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</si>
  <si>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22.07.2021</t>
  </si>
  <si>
    <t>Rekapitulácia splátky v</t>
  </si>
  <si>
    <t>Rekapitulácia výrobnej kalkulácie v</t>
  </si>
  <si>
    <t>Stavba : Stropkov: Bytový dom A3</t>
  </si>
  <si>
    <t>Objekt :SO 01 Bytový dom_ÚVK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</si>
  <si>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</si>
  <si>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</si>
  <si>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</si>
  <si>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</si>
  <si>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</si>
  <si>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</si>
  <si>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</si>
  <si>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</si>
  <si>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PRÁCE A DODÁVKY INÉ</t>
  </si>
  <si>
    <t xml:space="preserve">PRÁCE A DODÁVKY INÉ  spolu: </t>
  </si>
  <si>
    <t>713 - Izolácie tepelné</t>
  </si>
  <si>
    <t>733 - Rozvod potrubia</t>
  </si>
  <si>
    <t>734 - Armatúry</t>
  </si>
  <si>
    <t>735 - Vykurovacie telesá</t>
  </si>
  <si>
    <t xml:space="preserve">PRÁCE A DODÁVKY PSV  spolu: </t>
  </si>
  <si>
    <t>270 - Montáž potrubia ( M23 okrem plynovodov )</t>
  </si>
  <si>
    <t>PRÁCE A DODÁVKY M</t>
  </si>
  <si>
    <t>Za rozpočet celkom: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</si>
  <si>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</si>
  <si>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</si>
  <si>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</si>
  <si>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</si>
  <si>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</si>
  <si>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</si>
  <si>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</si>
  <si>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</si>
  <si>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</si>
  <si>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</si>
  <si>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</si>
  <si>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</si>
  <si>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</si>
  <si>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</si>
  <si>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</si>
  <si>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</si>
  <si>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</si>
  <si>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</si>
  <si>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</si>
  <si>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</si>
  <si>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</si>
  <si>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</si>
  <si>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</si>
  <si>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</si>
  <si>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</si>
  <si>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</si>
  <si>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</si>
  <si>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</si>
  <si>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</si>
  <si>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</si>
  <si>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</si>
  <si>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</si>
  <si>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</si>
  <si>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</si>
  <si>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</si>
  <si>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</si>
  <si>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</si>
  <si>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</si>
  <si>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</si>
  <si>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</si>
  <si>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</si>
  <si>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</si>
  <si>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</si>
  <si>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</si>
  <si>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</si>
  <si>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PRÁCE A DODÁVKY PSV</t>
  </si>
  <si>
    <t>MAT</t>
  </si>
  <si>
    <t>2723A7703</t>
  </si>
  <si>
    <t>m</t>
  </si>
  <si>
    <t xml:space="preserve">                    </t>
  </si>
  <si>
    <t>25.21.22</t>
  </si>
  <si>
    <t xml:space="preserve">IRHX 15 018         </t>
  </si>
  <si>
    <t>2</t>
  </si>
  <si>
    <t>MZ</t>
  </si>
  <si>
    <t>S</t>
  </si>
  <si>
    <t>2723A7704</t>
  </si>
  <si>
    <t xml:space="preserve">IRHX 15 022         </t>
  </si>
  <si>
    <t>2723A7706</t>
  </si>
  <si>
    <t xml:space="preserve">IRHX 15 028         </t>
  </si>
  <si>
    <t>2723A7807</t>
  </si>
  <si>
    <t xml:space="preserve">IRHX 20 035         </t>
  </si>
  <si>
    <t>2723A7808</t>
  </si>
  <si>
    <t xml:space="preserve">IRHX 20 042         </t>
  </si>
  <si>
    <t>2723A7811</t>
  </si>
  <si>
    <t xml:space="preserve">IRHX 20 052         </t>
  </si>
  <si>
    <t>713</t>
  </si>
  <si>
    <t>713463411</t>
  </si>
  <si>
    <t>Montáž tep. izol. potrubia a ohybov návlekovými izolačnými puzdrami</t>
  </si>
  <si>
    <t>I</t>
  </si>
  <si>
    <t>71346-3411</t>
  </si>
  <si>
    <t xml:space="preserve">  .  .  </t>
  </si>
  <si>
    <t>IK</t>
  </si>
  <si>
    <t xml:space="preserve">713 - Izolácie tepelné  spolu: </t>
  </si>
  <si>
    <t>731</t>
  </si>
  <si>
    <t>733113113</t>
  </si>
  <si>
    <t>Prípl. za zhotovenie prípojky z rúrok  DN 15 a montáž armatúr prípojky</t>
  </si>
  <si>
    <t>kus</t>
  </si>
  <si>
    <t>73311-3113</t>
  </si>
  <si>
    <t>45.33.11</t>
  </si>
  <si>
    <t>-týka sa montáže armatúr z položiek č. 28 a 34</t>
  </si>
  <si>
    <t>2863V0103</t>
  </si>
  <si>
    <t xml:space="preserve">1059577             </t>
  </si>
  <si>
    <t>IZ</t>
  </si>
  <si>
    <t>2863V0105</t>
  </si>
  <si>
    <t xml:space="preserve">1059579             </t>
  </si>
  <si>
    <t>2863V0106</t>
  </si>
  <si>
    <t xml:space="preserve">1059581             </t>
  </si>
  <si>
    <t>2863V0124</t>
  </si>
  <si>
    <t xml:space="preserve">1060786             </t>
  </si>
  <si>
    <t>2863V0125</t>
  </si>
  <si>
    <t xml:space="preserve">1013448             </t>
  </si>
  <si>
    <t>2863V0126</t>
  </si>
  <si>
    <t xml:space="preserve">1021980             </t>
  </si>
  <si>
    <t>721</t>
  </si>
  <si>
    <t>722174911</t>
  </si>
  <si>
    <t>Potrubie plastové zostavenie rozvodov D  16 mm, montáž potrubia</t>
  </si>
  <si>
    <t>72217-4911</t>
  </si>
  <si>
    <t>722174912</t>
  </si>
  <si>
    <t>Potrubie plastové zostavenie rozvodov D  20 mm, montáž potrubia</t>
  </si>
  <si>
    <t>72217-4912</t>
  </si>
  <si>
    <t>722174913</t>
  </si>
  <si>
    <t>Potrubie plastové zostavenie rozvodov D  25 mm, montáž potrubia</t>
  </si>
  <si>
    <t>72217-4913</t>
  </si>
  <si>
    <t>722174914</t>
  </si>
  <si>
    <t>Potrubie plastové zostavenie rozvodov D  32 mm, montáž potrubia</t>
  </si>
  <si>
    <t>72217-4914</t>
  </si>
  <si>
    <t>722174915</t>
  </si>
  <si>
    <t>Potrubie plastové zostavenie rozvodov D  40 mm, montáž potrubia</t>
  </si>
  <si>
    <t>72217-4915</t>
  </si>
  <si>
    <t>722174916</t>
  </si>
  <si>
    <t>Potrubie plastové zostavenie rozvodov D  50 mm, montáž potrubia</t>
  </si>
  <si>
    <t>72217-4916</t>
  </si>
  <si>
    <t>2863V0507</t>
  </si>
  <si>
    <t xml:space="preserve">1046387             </t>
  </si>
  <si>
    <t>2863V0533</t>
  </si>
  <si>
    <t xml:space="preserve">1022720             </t>
  </si>
  <si>
    <t>2863V0549</t>
  </si>
  <si>
    <t xml:space="preserve">1022734             </t>
  </si>
  <si>
    <t>2863V0550</t>
  </si>
  <si>
    <t xml:space="preserve">1022735             </t>
  </si>
  <si>
    <t>2863V0574</t>
  </si>
  <si>
    <t xml:space="preserve">1022739             </t>
  </si>
  <si>
    <t>2863V0575</t>
  </si>
  <si>
    <t xml:space="preserve">1046401             </t>
  </si>
  <si>
    <t>2863V0576</t>
  </si>
  <si>
    <t xml:space="preserve">1046402             </t>
  </si>
  <si>
    <t>831G01742</t>
  </si>
  <si>
    <t xml:space="preserve">1045475             </t>
  </si>
  <si>
    <t>831G01743</t>
  </si>
  <si>
    <t xml:space="preserve">1045476             </t>
  </si>
  <si>
    <t>733190106</t>
  </si>
  <si>
    <t>Vykurovacia skúška, 2 pracovníci x 8hod</t>
  </si>
  <si>
    <t>sada</t>
  </si>
  <si>
    <t xml:space="preserve">733 - Rozvod potrubia  spolu: </t>
  </si>
  <si>
    <t>4221D0102</t>
  </si>
  <si>
    <t>29.13.11</t>
  </si>
  <si>
    <t xml:space="preserve">I00400660           </t>
  </si>
  <si>
    <t>5512D0501</t>
  </si>
  <si>
    <t>29.13.20</t>
  </si>
  <si>
    <t xml:space="preserve">1920038             </t>
  </si>
  <si>
    <t>734209103</t>
  </si>
  <si>
    <t>Montáž armatúr s jedným závitom G 1/2</t>
  </si>
  <si>
    <t>73420-9103</t>
  </si>
  <si>
    <t>5512D3453</t>
  </si>
  <si>
    <t>29.13.13</t>
  </si>
  <si>
    <t xml:space="preserve">1346612             </t>
  </si>
  <si>
    <t>5512D5126</t>
  </si>
  <si>
    <t>Ventil spätný pružinový, teleso z mosadze, tes. NBR, DN50</t>
  </si>
  <si>
    <t xml:space="preserve">1 2622 46           </t>
  </si>
  <si>
    <t>831G01533</t>
  </si>
  <si>
    <t>Uponor ventil guľový 1" vonk.závit x 1" vnút.závit s tesnením</t>
  </si>
  <si>
    <t xml:space="preserve">1059132             </t>
  </si>
  <si>
    <t>831G01622</t>
  </si>
  <si>
    <t xml:space="preserve">1086539             </t>
  </si>
  <si>
    <t>831G01623</t>
  </si>
  <si>
    <t xml:space="preserve">1086540             </t>
  </si>
  <si>
    <t>831G01624</t>
  </si>
  <si>
    <t xml:space="preserve">1086541             </t>
  </si>
  <si>
    <t>831G01674</t>
  </si>
  <si>
    <t xml:space="preserve">1058090             </t>
  </si>
  <si>
    <t>734209115</t>
  </si>
  <si>
    <t>Montáž armatúr s dvoma závitmi G 1</t>
  </si>
  <si>
    <t>73420-9115</t>
  </si>
  <si>
    <t>4223J1157</t>
  </si>
  <si>
    <t>Kohút guľový s pákovým ovládačom DN 50 - 1230406</t>
  </si>
  <si>
    <t xml:space="preserve">1230406             </t>
  </si>
  <si>
    <t>734209118</t>
  </si>
  <si>
    <t>Montáž armatúr s dvoma závitmi G 2</t>
  </si>
  <si>
    <t>73420-9118</t>
  </si>
  <si>
    <t xml:space="preserve">734 - Armatúry  spolu: </t>
  </si>
  <si>
    <t>4849D02292</t>
  </si>
  <si>
    <t>28.22.12</t>
  </si>
  <si>
    <t xml:space="preserve">2036054013U         </t>
  </si>
  <si>
    <t>PZ</t>
  </si>
  <si>
    <t>4849D02293</t>
  </si>
  <si>
    <t xml:space="preserve">2036064013U         </t>
  </si>
  <si>
    <t>4849D02294</t>
  </si>
  <si>
    <t xml:space="preserve">2036074013U         </t>
  </si>
  <si>
    <t>4849D02295</t>
  </si>
  <si>
    <t xml:space="preserve">2036084013U         </t>
  </si>
  <si>
    <t>4849D02296</t>
  </si>
  <si>
    <t xml:space="preserve">2036094013U         </t>
  </si>
  <si>
    <t>4849D02297</t>
  </si>
  <si>
    <t xml:space="preserve">2036104013U         </t>
  </si>
  <si>
    <t>4849D02299</t>
  </si>
  <si>
    <t xml:space="preserve">2036124013U         </t>
  </si>
  <si>
    <t>4849D02301</t>
  </si>
  <si>
    <t xml:space="preserve">2036144013U         </t>
  </si>
  <si>
    <t>4849D02321</t>
  </si>
  <si>
    <t xml:space="preserve">2039044013U         </t>
  </si>
  <si>
    <t>4849D02322</t>
  </si>
  <si>
    <t xml:space="preserve">2039054013U         </t>
  </si>
  <si>
    <t>4849D02327</t>
  </si>
  <si>
    <t xml:space="preserve">2039104013U         </t>
  </si>
  <si>
    <t>4849D02895</t>
  </si>
  <si>
    <t xml:space="preserve">2236082013          </t>
  </si>
  <si>
    <t>4849D02896</t>
  </si>
  <si>
    <t xml:space="preserve">2236092013          </t>
  </si>
  <si>
    <t>4849D02897</t>
  </si>
  <si>
    <t xml:space="preserve">2236102013          </t>
  </si>
  <si>
    <t>4849D02921</t>
  </si>
  <si>
    <t xml:space="preserve">2239042013          </t>
  </si>
  <si>
    <t>4849D02922</t>
  </si>
  <si>
    <t xml:space="preserve">2239052013          </t>
  </si>
  <si>
    <t>4849D02923</t>
  </si>
  <si>
    <t xml:space="preserve">2239062013          </t>
  </si>
  <si>
    <t>4849D02925</t>
  </si>
  <si>
    <t xml:space="preserve">2239082013          </t>
  </si>
  <si>
    <t>735000912</t>
  </si>
  <si>
    <t>Vyregulovanie ventilov a kohútov s termost. ovlád. pri oprav</t>
  </si>
  <si>
    <t>73500-0912</t>
  </si>
  <si>
    <t>735152541</t>
  </si>
  <si>
    <t>Montáž vykurovacieho telesa panelového dvojradového výšky 600 mm/ dĺžky do 700 mm</t>
  </si>
  <si>
    <t>73515-2541</t>
  </si>
  <si>
    <t>735152542</t>
  </si>
  <si>
    <t>Montáž vykurovacieho telesa panelového dvojradového výšky 600 mm/ dĺžky 700-999 mm</t>
  </si>
  <si>
    <t>73515-2542</t>
  </si>
  <si>
    <t>735152543</t>
  </si>
  <si>
    <t>Montáž vykurovacieho telesa panelového dvojradového výšky 600 mm/ dĺžky 1000-1399 mm</t>
  </si>
  <si>
    <t>73515-2543</t>
  </si>
  <si>
    <t>735152544</t>
  </si>
  <si>
    <t>Montáž vykurovacieho telesa panelového dvojradového výšky 600 mm/ dĺžky 1400-1999 mm</t>
  </si>
  <si>
    <t>73515-2544</t>
  </si>
  <si>
    <t>735152551</t>
  </si>
  <si>
    <t>Montáž vykurovacieho telesa panelového dvojradového výšky 900 mm/ dĺžky do 700 mm</t>
  </si>
  <si>
    <t>73515-2551</t>
  </si>
  <si>
    <t>735152552</t>
  </si>
  <si>
    <t>Montáž vykurovacieho telesa panelového dvojradového výšky 900 mm/ dĺžky 700-999 mm</t>
  </si>
  <si>
    <t>73515-2552</t>
  </si>
  <si>
    <t>735152553</t>
  </si>
  <si>
    <t>Montáž vykurovacieho telesa panelového dvojradového výšky 900 mm/ dĺžky 1000-1399 mm</t>
  </si>
  <si>
    <t>73515-2553</t>
  </si>
  <si>
    <t>735158120</t>
  </si>
  <si>
    <t>Vykur. telesá panel. 2 radové, tlak. skúšky telies vodou</t>
  </si>
  <si>
    <t>73515-8120</t>
  </si>
  <si>
    <t>735191905</t>
  </si>
  <si>
    <t>Opr. vykur. telies, odvzdušnenie telesa</t>
  </si>
  <si>
    <t>73519-1905</t>
  </si>
  <si>
    <t>735191910</t>
  </si>
  <si>
    <t>Opr. vykur. telies, napustenie vody do vykur. telies</t>
  </si>
  <si>
    <t>m2</t>
  </si>
  <si>
    <t>73519-1910</t>
  </si>
  <si>
    <t>998735103</t>
  </si>
  <si>
    <t>Presun hmôt pre vykur. telesá UK v objektoch výšky do 24 m</t>
  </si>
  <si>
    <t>t</t>
  </si>
  <si>
    <t>99873-5103</t>
  </si>
  <si>
    <t>553468530</t>
  </si>
  <si>
    <t>28.12.10</t>
  </si>
  <si>
    <t xml:space="preserve">735 - Vykurovacie telesá  spolu: </t>
  </si>
  <si>
    <t>270</t>
  </si>
  <si>
    <t>807120012</t>
  </si>
  <si>
    <t>Odmasťovanie potrubia 15</t>
  </si>
  <si>
    <t>M</t>
  </si>
  <si>
    <t>80712-0012</t>
  </si>
  <si>
    <t>45.21.42</t>
  </si>
  <si>
    <t>MK</t>
  </si>
  <si>
    <t>807120013</t>
  </si>
  <si>
    <t>Odmasťovanie potrubia 20</t>
  </si>
  <si>
    <t>80712-0013</t>
  </si>
  <si>
    <t>807120014</t>
  </si>
  <si>
    <t>Odmasťovanie potrubia 25</t>
  </si>
  <si>
    <t>80712-0014</t>
  </si>
  <si>
    <t>807120015</t>
  </si>
  <si>
    <t>Odmasťovanie potrubia 32</t>
  </si>
  <si>
    <t>80712-0015</t>
  </si>
  <si>
    <t>807120016</t>
  </si>
  <si>
    <t>Odmasťovanie potrubia 40</t>
  </si>
  <si>
    <t>80712-0016</t>
  </si>
  <si>
    <t>807120017</t>
  </si>
  <si>
    <t>Odmasťovanie potrubia 50</t>
  </si>
  <si>
    <t>80712-0017</t>
  </si>
  <si>
    <t xml:space="preserve">270 - Montáž potrubia ( M23 okrem plynovodov )  spolu: </t>
  </si>
  <si>
    <t xml:space="preserve">PRÁCE A DODÁVKY M  spolu: </t>
  </si>
  <si>
    <t>Izolácia hadicová Izoflex R pr.had.18 mm - IRHX 15 018 alebo ekvivalent</t>
  </si>
  <si>
    <t>Izolácia hadicová Izoflex R pr.had.22 mm - IRHX 15 022 alebo ekvivalent</t>
  </si>
  <si>
    <t>Izolácia hadicová Izoflex R pr.had.28 mm - IRHX 15 028 alebo ekvivalent</t>
  </si>
  <si>
    <t>Izolácia hadicová Izoflex R pr.had.35 mm - IRHX 20 035 alebo ekvivalent</t>
  </si>
  <si>
    <t>Izolácia hadicová Izoflex R pr.had.42 mm - IRHX 20 042 alebo ekvivalent</t>
  </si>
  <si>
    <t>Izolácia hadicová Izoflex R pr.had.52 mm - IRHX 20 052 alebo ekvivalent</t>
  </si>
  <si>
    <t>Uponor MLC rúrka Uni Pipe PLUS alebo ekvivalent d16x2 - 200m kotúč</t>
  </si>
  <si>
    <t>Uponor MLC rúrka Uni Pipe PLUS alebo ekvivalent  d20x2,25 - 100m kotúč</t>
  </si>
  <si>
    <t>Uponor MLC rúrka Uni Pipe PLUS alebo ekvivalent d25x2,50 - 50 kotúč</t>
  </si>
  <si>
    <t>Uponor MLCP rúrka Uni Pipe PLUS alebo ekvivalent  d32x3 - 3m tyč</t>
  </si>
  <si>
    <t>Uponor MLCP alebo ekvivalent rúrka d40x4 - 3m tyč</t>
  </si>
  <si>
    <t>Uponor MLCP alebo ekvivalent  rúrka d50x4,5 - 3m tyč</t>
  </si>
  <si>
    <t>Uponor PPSU koleno MLC alebo ekvivalent 90° d50-50</t>
  </si>
  <si>
    <t>Uponor PPSU T- kus MLC  alebo ekvivalent d25-25-25</t>
  </si>
  <si>
    <t>Uponor PPSU T- kus MLC alebo ekvivalent d32-25-25</t>
  </si>
  <si>
    <t>Uponor PPSU T- kus MLC alebo ekvivalent d32-25-32</t>
  </si>
  <si>
    <t>Uponor PPSU spojka MLC alebo ekvivalent d32-32</t>
  </si>
  <si>
    <t>Uponor PPSU spojka MLC alebo ekvivalent d40-40</t>
  </si>
  <si>
    <t>Uponor PPSU spojka MLC alebo ekvivalent d50-50</t>
  </si>
  <si>
    <t>Uponor Vario UP alebo ekvivalent skriňa rozdeľovača - zapustná UFH2 šírka 750 mm, biela farba</t>
  </si>
  <si>
    <t>Uponor Vario UP alebo ekvivalent skriňa rozdeľovača - zapustná UFH3 šírka 950 mm, biela farba</t>
  </si>
  <si>
    <t>Ventil odvzdušňovací automatický IVAR.VARIA alebo ekvivalent 1/2"</t>
  </si>
  <si>
    <t>Hlavica termostatická HERZ "MINI-H" alebo ekvivalent - 1920038</t>
  </si>
  <si>
    <t>Diel pripájací HERZ-3000, rohový Rp 1/2 x G 3/4 - 1346612 alebo ekvivalent</t>
  </si>
  <si>
    <t>Uponor VARIO S Manifold FM 3x3/4" EURO alebo ekvivalent s prietokomerom</t>
  </si>
  <si>
    <t>Uponor VARIO S Manifold FM 4x3/4" EURO alebo ekvivalent s prietokomerom</t>
  </si>
  <si>
    <t>Uponor VARIO S Manifold FM 5x3/4" EURO alebo ekvivalent s prietokomerom</t>
  </si>
  <si>
    <t>Uponor šroubenie svorné MLC d16-3/4"FT, eurokonus alebo ekvivalent</t>
  </si>
  <si>
    <t>Radiátor panelový oceľový KORAD 20VK 600x500 - 2036054013U alebo ekvivalent</t>
  </si>
  <si>
    <t>Radiátor panelový oceľový KORAD 20VK 600x600 - 2036064013U alebo ekvivalent</t>
  </si>
  <si>
    <t>Radiátor panelový oceľový KORAD 20VK 600x700 - 2036074013U alebo ekvivalent</t>
  </si>
  <si>
    <t>Radiátor panelový oceľový KORAD 20VK 600x800 - 2036084013U alebo ekvivalent</t>
  </si>
  <si>
    <t>Radiátor panelový oceľový KORAD 20VK 600x900 - 2036094013U alebo ekvivalent</t>
  </si>
  <si>
    <t>Radiátor panelový oceľový KORAD 20VK 600x1000 - 2036104013U alebo ekvivalent</t>
  </si>
  <si>
    <t>Radiátor panelový oceľový KORAD 20VK 600x1200 - 2036124013U alebo ekvivalent</t>
  </si>
  <si>
    <t>Radiátor panelový oceľový KORAD 20VK 600x1400 - 2036144013U alebo ekvivalent</t>
  </si>
  <si>
    <t>Radiátor panelový oceľový KORAD 20VK 900x400 - 2039044013U alebo ekvivalent</t>
  </si>
  <si>
    <t>Radiátor panelový oceľový KORAD 20VK 900x500 - 2039054013U alebo ekvivalent</t>
  </si>
  <si>
    <t>Radiátor panelový oceľový KORAD 20VK 900x1000 - 2039104013U alebo ekvivalent</t>
  </si>
  <si>
    <t>Radiátor panelový oceľový KORAD 22VK 600x800 - 2236082013 alebo ekvivalent</t>
  </si>
  <si>
    <t>Radiátor panelový oceľový KORAD 22VK 600x900 - 2236092013 alebo ekvivalent</t>
  </si>
  <si>
    <t>Radiátor panelový oceľový KORAD 22VK 600x1000 - 2236102013 alebo ekvivalent</t>
  </si>
  <si>
    <t>Radiátor panelový oceľový KORAD 22VK 900x400 - 2239042013 alebo ekvivalent</t>
  </si>
  <si>
    <t>Radiátor panelový oceľový KORAD 22VK 900x500 - 2239052013 alebo ekvivalent</t>
  </si>
  <si>
    <t xml:space="preserve">Radiátor panelový oceľový KORAD 22VK 900x600 - 2239062013 alebo ekvivalent </t>
  </si>
  <si>
    <t>Radiátor panelový oceľový KORAD 22VK 900x800 - 2239082013 alebo ekvivalent</t>
  </si>
  <si>
    <t>Držiak KORAD alebo ekvivalent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</si>
</sst>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51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16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color indexed="11"/>
      <name val="Arial Narrow"/>
      <family val="2"/>
    </font>
    <font>
      <u val="single"/>
      <sz val="10"/>
      <color indexed="30"/>
      <name val="Arial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u val="single"/>
      <sz val="10"/>
      <color indexed="61"/>
      <name val="Arial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2" applyNumberFormat="0" applyAlignment="0" applyProtection="0"/>
    <xf numFmtId="0" fontId="8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9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40" borderId="7" applyNumberFormat="0" applyAlignment="0" applyProtection="0"/>
    <xf numFmtId="0" fontId="6" fillId="36" borderId="0" applyNumberFormat="0" applyBorder="0" applyAlignment="0" applyProtection="0"/>
    <xf numFmtId="0" fontId="20" fillId="13" borderId="2" applyNumberFormat="0" applyAlignment="0" applyProtection="0"/>
    <xf numFmtId="0" fontId="41" fillId="41" borderId="8" applyNumberFormat="0" applyAlignment="0" applyProtection="0"/>
    <xf numFmtId="0" fontId="9" fillId="40" borderId="7" applyNumberFormat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43" fillId="42" borderId="0" applyNumberFormat="0" applyBorder="0" applyAlignment="0" applyProtection="0"/>
    <xf numFmtId="0" fontId="22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" borderId="10" applyNumberFormat="0" applyAlignment="0" applyProtection="0"/>
    <xf numFmtId="0" fontId="24" fillId="37" borderId="11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4" borderId="10" applyNumberFormat="0" applyAlignment="0" applyProtection="0"/>
    <xf numFmtId="0" fontId="45" fillId="0" borderId="12" applyNumberFormat="0" applyFill="0" applyAlignment="0" applyProtection="0"/>
    <xf numFmtId="0" fontId="21" fillId="0" borderId="9" applyNumberFormat="0" applyFill="0" applyAlignment="0" applyProtection="0"/>
    <xf numFmtId="0" fontId="46" fillId="0" borderId="13" applyNumberFormat="0" applyFill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 vertical="center"/>
      <protection/>
    </xf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14">
      <alignment vertical="center"/>
      <protection/>
    </xf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13" borderId="2" applyNumberFormat="0" applyAlignment="0" applyProtection="0"/>
    <xf numFmtId="0" fontId="7" fillId="37" borderId="2" applyNumberFormat="0" applyAlignment="0" applyProtection="0"/>
    <xf numFmtId="0" fontId="24" fillId="37" borderId="11" applyNumberFormat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6" fillId="0" borderId="0" xfId="120" applyFont="1">
      <alignment/>
      <protection/>
    </xf>
    <xf numFmtId="0" fontId="26" fillId="0" borderId="0" xfId="120" applyFont="1" applyAlignment="1">
      <alignment horizontal="left" vertical="center"/>
      <protection/>
    </xf>
    <xf numFmtId="0" fontId="27" fillId="0" borderId="0" xfId="120" applyFont="1" applyAlignment="1">
      <alignment horizontal="left" vertical="center"/>
      <protection/>
    </xf>
    <xf numFmtId="0" fontId="28" fillId="0" borderId="0" xfId="120" applyFont="1">
      <alignment/>
      <protection/>
    </xf>
    <xf numFmtId="0" fontId="26" fillId="0" borderId="15" xfId="120" applyFont="1" applyBorder="1" applyAlignment="1">
      <alignment horizontal="left" vertical="center"/>
      <protection/>
    </xf>
    <xf numFmtId="0" fontId="26" fillId="0" borderId="15" xfId="120" applyFont="1" applyBorder="1" applyAlignment="1">
      <alignment horizontal="right" vertical="center"/>
      <protection/>
    </xf>
    <xf numFmtId="0" fontId="29" fillId="0" borderId="0" xfId="120" applyFont="1">
      <alignment/>
      <protection/>
    </xf>
    <xf numFmtId="0" fontId="29" fillId="0" borderId="0" xfId="120" applyFont="1" applyProtection="1">
      <alignment/>
      <protection locked="0"/>
    </xf>
    <xf numFmtId="49" fontId="29" fillId="0" borderId="0" xfId="120" applyNumberFormat="1" applyFont="1">
      <alignment/>
      <protection/>
    </xf>
    <xf numFmtId="0" fontId="26" fillId="0" borderId="16" xfId="120" applyFont="1" applyBorder="1" applyAlignment="1">
      <alignment horizontal="left" vertical="center"/>
      <protection/>
    </xf>
    <xf numFmtId="0" fontId="26" fillId="0" borderId="16" xfId="120" applyFont="1" applyBorder="1" applyAlignment="1">
      <alignment horizontal="right" vertical="center"/>
      <protection/>
    </xf>
    <xf numFmtId="0" fontId="26" fillId="0" borderId="17" xfId="120" applyFont="1" applyBorder="1" applyAlignment="1">
      <alignment horizontal="left" vertical="center"/>
      <protection/>
    </xf>
    <xf numFmtId="0" fontId="26" fillId="0" borderId="17" xfId="120" applyFont="1" applyBorder="1" applyAlignment="1">
      <alignment horizontal="right" vertical="center"/>
      <protection/>
    </xf>
    <xf numFmtId="49" fontId="26" fillId="0" borderId="15" xfId="120" applyNumberFormat="1" applyFont="1" applyBorder="1" applyAlignment="1">
      <alignment horizontal="right" vertical="center"/>
      <protection/>
    </xf>
    <xf numFmtId="49" fontId="26" fillId="0" borderId="16" xfId="120" applyNumberFormat="1" applyFont="1" applyBorder="1" applyAlignment="1">
      <alignment horizontal="right" vertical="center"/>
      <protection/>
    </xf>
    <xf numFmtId="49" fontId="26" fillId="0" borderId="17" xfId="120" applyNumberFormat="1" applyFont="1" applyBorder="1" applyAlignment="1">
      <alignment horizontal="right" vertical="center"/>
      <protection/>
    </xf>
    <xf numFmtId="0" fontId="26" fillId="0" borderId="15" xfId="120" applyFont="1" applyBorder="1" applyAlignment="1">
      <alignment vertical="center"/>
      <protection/>
    </xf>
    <xf numFmtId="166" fontId="26" fillId="0" borderId="15" xfId="120" applyNumberFormat="1" applyFont="1" applyBorder="1" applyAlignment="1">
      <alignment horizontal="left" vertical="center"/>
      <protection/>
    </xf>
    <xf numFmtId="167" fontId="26" fillId="0" borderId="15" xfId="120" applyNumberFormat="1" applyFont="1" applyBorder="1" applyAlignment="1">
      <alignment horizontal="right" vertical="center"/>
      <protection/>
    </xf>
    <xf numFmtId="3" fontId="26" fillId="0" borderId="18" xfId="120" applyNumberFormat="1" applyFont="1" applyBorder="1" applyAlignment="1">
      <alignment horizontal="right" vertical="center"/>
      <protection/>
    </xf>
    <xf numFmtId="3" fontId="26" fillId="0" borderId="15" xfId="120" applyNumberFormat="1" applyFont="1" applyBorder="1" applyAlignment="1">
      <alignment vertical="center"/>
      <protection/>
    </xf>
    <xf numFmtId="0" fontId="26" fillId="0" borderId="0" xfId="120" applyFont="1" applyBorder="1" applyAlignment="1">
      <alignment horizontal="right" vertical="center"/>
      <protection/>
    </xf>
    <xf numFmtId="0" fontId="26" fillId="0" borderId="0" xfId="120" applyFont="1" applyBorder="1" applyAlignment="1">
      <alignment vertical="center"/>
      <protection/>
    </xf>
    <xf numFmtId="166" fontId="26" fillId="0" borderId="0" xfId="120" applyNumberFormat="1" applyFont="1" applyBorder="1" applyAlignment="1">
      <alignment horizontal="left" vertical="center"/>
      <protection/>
    </xf>
    <xf numFmtId="167" fontId="26" fillId="0" borderId="0" xfId="120" applyNumberFormat="1" applyFont="1" applyBorder="1" applyAlignment="1">
      <alignment horizontal="right" vertical="center"/>
      <protection/>
    </xf>
    <xf numFmtId="3" fontId="26" fillId="0" borderId="19" xfId="120" applyNumberFormat="1" applyFont="1" applyBorder="1" applyAlignment="1">
      <alignment horizontal="right" vertical="center"/>
      <protection/>
    </xf>
    <xf numFmtId="3" fontId="26" fillId="0" borderId="0" xfId="120" applyNumberFormat="1" applyFont="1" applyBorder="1" applyAlignment="1">
      <alignment vertical="center"/>
      <protection/>
    </xf>
    <xf numFmtId="0" fontId="30" fillId="0" borderId="20" xfId="120" applyFont="1" applyBorder="1" applyAlignment="1">
      <alignment horizontal="center" vertical="center"/>
      <protection/>
    </xf>
    <xf numFmtId="0" fontId="26" fillId="0" borderId="21" xfId="120" applyFont="1" applyBorder="1" applyAlignment="1">
      <alignment horizontal="left" vertical="center"/>
      <protection/>
    </xf>
    <xf numFmtId="0" fontId="26" fillId="0" borderId="21" xfId="120" applyFont="1" applyBorder="1" applyAlignment="1">
      <alignment horizontal="center" vertical="center"/>
      <protection/>
    </xf>
    <xf numFmtId="0" fontId="26" fillId="0" borderId="22" xfId="120" applyFont="1" applyBorder="1" applyAlignment="1">
      <alignment horizontal="center" vertical="center"/>
      <protection/>
    </xf>
    <xf numFmtId="0" fontId="26" fillId="0" borderId="18" xfId="120" applyFont="1" applyBorder="1" applyAlignment="1">
      <alignment horizontal="center" vertical="center"/>
      <protection/>
    </xf>
    <xf numFmtId="0" fontId="26" fillId="0" borderId="23" xfId="120" applyFont="1" applyBorder="1" applyAlignment="1">
      <alignment horizontal="left" vertical="center"/>
      <protection/>
    </xf>
    <xf numFmtId="4" fontId="26" fillId="0" borderId="23" xfId="120" applyNumberFormat="1" applyFont="1" applyBorder="1" applyAlignment="1">
      <alignment horizontal="right" vertical="center"/>
      <protection/>
    </xf>
    <xf numFmtId="4" fontId="26" fillId="0" borderId="24" xfId="120" applyNumberFormat="1" applyFont="1" applyBorder="1" applyAlignment="1">
      <alignment horizontal="right" vertical="center"/>
      <protection/>
    </xf>
    <xf numFmtId="0" fontId="26" fillId="0" borderId="24" xfId="120" applyFont="1" applyBorder="1" applyAlignment="1">
      <alignment horizontal="left" vertical="center"/>
      <protection/>
    </xf>
    <xf numFmtId="10" fontId="26" fillId="0" borderId="18" xfId="120" applyNumberFormat="1" applyFont="1" applyBorder="1" applyAlignment="1">
      <alignment horizontal="right" vertical="center"/>
      <protection/>
    </xf>
    <xf numFmtId="0" fontId="26" fillId="0" borderId="25" xfId="120" applyFont="1" applyBorder="1" applyAlignment="1">
      <alignment horizontal="center" vertical="center"/>
      <protection/>
    </xf>
    <xf numFmtId="0" fontId="26" fillId="0" borderId="14" xfId="120" applyFont="1" applyBorder="1" applyAlignment="1">
      <alignment horizontal="left" vertical="center"/>
      <protection/>
    </xf>
    <xf numFmtId="4" fontId="26" fillId="0" borderId="14" xfId="120" applyNumberFormat="1" applyFont="1" applyBorder="1" applyAlignment="1">
      <alignment horizontal="right" vertical="center"/>
      <protection/>
    </xf>
    <xf numFmtId="4" fontId="26" fillId="0" borderId="26" xfId="120" applyNumberFormat="1" applyFont="1" applyBorder="1" applyAlignment="1">
      <alignment horizontal="right" vertical="center"/>
      <protection/>
    </xf>
    <xf numFmtId="0" fontId="26" fillId="0" borderId="26" xfId="120" applyFont="1" applyBorder="1" applyAlignment="1">
      <alignment horizontal="left" vertical="center"/>
      <protection/>
    </xf>
    <xf numFmtId="10" fontId="26" fillId="0" borderId="25" xfId="120" applyNumberFormat="1" applyFont="1" applyBorder="1" applyAlignment="1">
      <alignment horizontal="right" vertical="center"/>
      <protection/>
    </xf>
    <xf numFmtId="4" fontId="26" fillId="0" borderId="27" xfId="120" applyNumberFormat="1" applyFont="1" applyBorder="1" applyAlignment="1">
      <alignment horizontal="right" vertical="center"/>
      <protection/>
    </xf>
    <xf numFmtId="0" fontId="26" fillId="0" borderId="28" xfId="120" applyFont="1" applyBorder="1" applyAlignment="1">
      <alignment horizontal="center" vertical="center"/>
      <protection/>
    </xf>
    <xf numFmtId="0" fontId="26" fillId="0" borderId="29" xfId="120" applyFont="1" applyBorder="1" applyAlignment="1">
      <alignment horizontal="left" vertical="center"/>
      <protection/>
    </xf>
    <xf numFmtId="4" fontId="26" fillId="0" borderId="29" xfId="120" applyNumberFormat="1" applyFont="1" applyBorder="1" applyAlignment="1">
      <alignment horizontal="right" vertical="center"/>
      <protection/>
    </xf>
    <xf numFmtId="4" fontId="26" fillId="0" borderId="30" xfId="120" applyNumberFormat="1" applyFont="1" applyBorder="1" applyAlignment="1">
      <alignment horizontal="right" vertical="center"/>
      <protection/>
    </xf>
    <xf numFmtId="0" fontId="26" fillId="0" borderId="29" xfId="120" applyFont="1" applyBorder="1" applyAlignment="1">
      <alignment horizontal="right" vertical="center"/>
      <protection/>
    </xf>
    <xf numFmtId="0" fontId="26" fillId="0" borderId="27" xfId="120" applyFont="1" applyBorder="1" applyAlignment="1">
      <alignment horizontal="left" vertical="center"/>
      <protection/>
    </xf>
    <xf numFmtId="0" fontId="26" fillId="0" borderId="28" xfId="120" applyFont="1" applyBorder="1" applyAlignment="1">
      <alignment horizontal="right" vertical="center"/>
      <protection/>
    </xf>
    <xf numFmtId="0" fontId="26" fillId="0" borderId="0" xfId="120" applyFont="1" applyBorder="1" applyAlignment="1">
      <alignment horizontal="center" vertical="center"/>
      <protection/>
    </xf>
    <xf numFmtId="0" fontId="26" fillId="0" borderId="0" xfId="120" applyFont="1" applyBorder="1" applyAlignment="1">
      <alignment horizontal="left" vertical="center"/>
      <protection/>
    </xf>
    <xf numFmtId="0" fontId="26" fillId="0" borderId="25" xfId="120" applyFont="1" applyBorder="1" applyAlignment="1">
      <alignment horizontal="left" vertical="center"/>
      <protection/>
    </xf>
    <xf numFmtId="0" fontId="26" fillId="0" borderId="18" xfId="120" applyFont="1" applyBorder="1" applyAlignment="1">
      <alignment horizontal="right" vertical="center"/>
      <protection/>
    </xf>
    <xf numFmtId="4" fontId="26" fillId="0" borderId="25" xfId="120" applyNumberFormat="1" applyFont="1" applyBorder="1" applyAlignment="1">
      <alignment horizontal="right" vertical="center"/>
      <protection/>
    </xf>
    <xf numFmtId="0" fontId="30" fillId="0" borderId="19" xfId="120" applyFont="1" applyBorder="1" applyAlignment="1">
      <alignment horizontal="center" vertical="center"/>
      <protection/>
    </xf>
    <xf numFmtId="0" fontId="26" fillId="0" borderId="31" xfId="120" applyFont="1" applyBorder="1" applyAlignment="1">
      <alignment horizontal="left" vertical="center"/>
      <protection/>
    </xf>
    <xf numFmtId="168" fontId="26" fillId="0" borderId="31" xfId="120" applyNumberFormat="1" applyFont="1" applyBorder="1" applyAlignment="1">
      <alignment horizontal="right" vertical="center"/>
      <protection/>
    </xf>
    <xf numFmtId="49" fontId="26" fillId="0" borderId="0" xfId="0" applyNumberFormat="1" applyFont="1" applyAlignment="1" applyProtection="1">
      <alignment horizontal="left" vertical="top" wrapText="1"/>
      <protection/>
    </xf>
    <xf numFmtId="4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4" xfId="0" applyFont="1" applyBorder="1" applyAlignment="1" applyProtection="1">
      <alignment horizontal="center"/>
      <protection/>
    </xf>
    <xf numFmtId="49" fontId="30" fillId="0" borderId="0" xfId="0" applyNumberFormat="1" applyFont="1" applyAlignment="1" applyProtection="1">
      <alignment horizontal="left" vertical="top" wrapText="1"/>
      <protection/>
    </xf>
    <xf numFmtId="4" fontId="30" fillId="0" borderId="0" xfId="0" applyNumberFormat="1" applyFont="1" applyAlignment="1" applyProtection="1">
      <alignment/>
      <protection/>
    </xf>
    <xf numFmtId="169" fontId="30" fillId="0" borderId="0" xfId="0" applyNumberFormat="1" applyFont="1" applyAlignment="1" applyProtection="1">
      <alignment/>
      <protection/>
    </xf>
    <xf numFmtId="170" fontId="30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 horizontal="right" vertical="top"/>
      <protection/>
    </xf>
    <xf numFmtId="49" fontId="26" fillId="0" borderId="0" xfId="0" applyNumberFormat="1" applyFont="1" applyAlignment="1" applyProtection="1">
      <alignment horizontal="center" vertical="top"/>
      <protection/>
    </xf>
    <xf numFmtId="49" fontId="26" fillId="0" borderId="0" xfId="0" applyNumberFormat="1" applyFont="1" applyAlignment="1" applyProtection="1">
      <alignment vertical="top"/>
      <protection/>
    </xf>
    <xf numFmtId="170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4" fontId="26" fillId="0" borderId="0" xfId="0" applyNumberFormat="1" applyFont="1" applyAlignment="1" applyProtection="1">
      <alignment vertical="top"/>
      <protection/>
    </xf>
    <xf numFmtId="169" fontId="26" fillId="0" borderId="0" xfId="0" applyNumberFormat="1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9" fontId="28" fillId="0" borderId="0" xfId="120" applyNumberFormat="1" applyFont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49" fontId="26" fillId="0" borderId="0" xfId="0" applyNumberFormat="1" applyFont="1" applyAlignment="1" applyProtection="1">
      <alignment/>
      <protection/>
    </xf>
    <xf numFmtId="171" fontId="28" fillId="0" borderId="0" xfId="0" applyNumberFormat="1" applyFont="1" applyAlignment="1" applyProtection="1">
      <alignment horizontal="right"/>
      <protection/>
    </xf>
    <xf numFmtId="4" fontId="28" fillId="0" borderId="0" xfId="0" applyNumberFormat="1" applyFont="1" applyAlignment="1" applyProtection="1">
      <alignment horizontal="right"/>
      <protection/>
    </xf>
    <xf numFmtId="170" fontId="28" fillId="0" borderId="0" xfId="0" applyNumberFormat="1" applyFont="1" applyAlignment="1" applyProtection="1">
      <alignment horizontal="right"/>
      <protection/>
    </xf>
    <xf numFmtId="172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26" fillId="0" borderId="32" xfId="0" applyNumberFormat="1" applyFont="1" applyBorder="1" applyAlignment="1" applyProtection="1">
      <alignment horizontal="center"/>
      <protection/>
    </xf>
    <xf numFmtId="0" fontId="31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left"/>
      <protection/>
    </xf>
    <xf numFmtId="49" fontId="26" fillId="0" borderId="32" xfId="0" applyNumberFormat="1" applyFont="1" applyBorder="1" applyAlignment="1" applyProtection="1">
      <alignment horizontal="lef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horizontal="center"/>
      <protection/>
    </xf>
    <xf numFmtId="0" fontId="26" fillId="0" borderId="36" xfId="0" applyFont="1" applyBorder="1" applyAlignment="1" applyProtection="1">
      <alignment horizontal="center"/>
      <protection/>
    </xf>
    <xf numFmtId="0" fontId="26" fillId="0" borderId="34" xfId="0" applyNumberFormat="1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170" fontId="26" fillId="0" borderId="34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49" fontId="26" fillId="0" borderId="34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horizontal="right"/>
      <protection/>
    </xf>
    <xf numFmtId="171" fontId="26" fillId="0" borderId="0" xfId="0" applyNumberFormat="1" applyFont="1" applyAlignment="1" applyProtection="1">
      <alignment vertical="top"/>
      <protection/>
    </xf>
    <xf numFmtId="49" fontId="30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right" vertical="top" wrapText="1"/>
      <protection/>
    </xf>
    <xf numFmtId="4" fontId="30" fillId="0" borderId="0" xfId="0" applyNumberFormat="1" applyFont="1" applyAlignment="1" applyProtection="1">
      <alignment vertical="top"/>
      <protection/>
    </xf>
    <xf numFmtId="169" fontId="30" fillId="0" borderId="0" xfId="0" applyNumberFormat="1" applyFont="1" applyAlignment="1" applyProtection="1">
      <alignment vertical="top"/>
      <protection/>
    </xf>
    <xf numFmtId="170" fontId="30" fillId="0" borderId="0" xfId="0" applyNumberFormat="1" applyFont="1" applyAlignment="1" applyProtection="1">
      <alignment vertical="top"/>
      <protection/>
    </xf>
    <xf numFmtId="49" fontId="32" fillId="0" borderId="0" xfId="0" applyNumberFormat="1" applyFont="1" applyAlignment="1" applyProtection="1">
      <alignment horizontal="left" vertical="top" wrapText="1"/>
      <protection/>
    </xf>
    <xf numFmtId="49" fontId="30" fillId="0" borderId="0" xfId="0" applyNumberFormat="1" applyFont="1" applyAlignment="1" applyProtection="1">
      <alignment horizontal="right" vertical="top" wrapText="1"/>
      <protection/>
    </xf>
    <xf numFmtId="49" fontId="26" fillId="0" borderId="0" xfId="0" applyNumberFormat="1" applyFont="1" applyFill="1" applyAlignment="1" applyProtection="1">
      <alignment horizontal="left" vertical="top" wrapText="1"/>
      <protection/>
    </xf>
    <xf numFmtId="49" fontId="26" fillId="0" borderId="0" xfId="0" applyNumberFormat="1" applyFont="1" applyFill="1" applyAlignment="1" applyProtection="1">
      <alignment vertical="top"/>
      <protection/>
    </xf>
    <xf numFmtId="17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Alignment="1" applyProtection="1">
      <alignment vertical="top"/>
      <protection/>
    </xf>
    <xf numFmtId="4" fontId="26" fillId="0" borderId="0" xfId="0" applyNumberFormat="1" applyFont="1" applyFill="1" applyAlignment="1" applyProtection="1">
      <alignment vertical="top"/>
      <protection/>
    </xf>
    <xf numFmtId="0" fontId="26" fillId="0" borderId="22" xfId="120" applyFont="1" applyBorder="1" applyAlignment="1">
      <alignment horizontal="center" vertical="center"/>
      <protection/>
    </xf>
    <xf numFmtId="0" fontId="26" fillId="0" borderId="0" xfId="120" applyFont="1" applyBorder="1" applyAlignment="1">
      <alignment horizontal="center" vertical="center"/>
      <protection/>
    </xf>
    <xf numFmtId="0" fontId="26" fillId="0" borderId="37" xfId="0" applyFont="1" applyBorder="1" applyAlignment="1" applyProtection="1">
      <alignment horizontal="center"/>
      <protection/>
    </xf>
  </cellXfs>
  <cellStyles count="144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" xfId="74"/>
    <cellStyle name="Accent 1" xfId="75"/>
    <cellStyle name="Accent 2" xfId="76"/>
    <cellStyle name="Accent 3" xfId="77"/>
    <cellStyle name="Accent1" xfId="78"/>
    <cellStyle name="Accent2" xfId="79"/>
    <cellStyle name="Accent3" xfId="80"/>
    <cellStyle name="Accent4" xfId="81"/>
    <cellStyle name="Accent5" xfId="82"/>
    <cellStyle name="Accent6" xfId="83"/>
    <cellStyle name="Bad" xfId="84"/>
    <cellStyle name="Calculation" xfId="85"/>
    <cellStyle name="Celkem" xfId="86"/>
    <cellStyle name="Comma" xfId="87"/>
    <cellStyle name="Comma [0]" xfId="88"/>
    <cellStyle name="data" xfId="89"/>
    <cellStyle name="Dobrá" xfId="90"/>
    <cellStyle name="Error" xfId="91"/>
    <cellStyle name="Explanatory Text" xfId="92"/>
    <cellStyle name="Footnote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Hyperlink" xfId="100"/>
    <cellStyle name="Hyperlink" xfId="101"/>
    <cellStyle name="Check Cell" xfId="102"/>
    <cellStyle name="Chybně" xfId="103"/>
    <cellStyle name="Input" xfId="104"/>
    <cellStyle name="Kontrolná bunka" xfId="105"/>
    <cellStyle name="Kontrolní buňka" xfId="106"/>
    <cellStyle name="Linked Cell" xfId="107"/>
    <cellStyle name="Currency" xfId="108"/>
    <cellStyle name="Currency [0]" xfId="109"/>
    <cellStyle name="Nadpis 1" xfId="110"/>
    <cellStyle name="Nadpis 2" xfId="111"/>
    <cellStyle name="Nadpis 3" xfId="112"/>
    <cellStyle name="Nadpis 4" xfId="113"/>
    <cellStyle name="Název" xfId="114"/>
    <cellStyle name="Názov" xfId="115"/>
    <cellStyle name="Neutral" xfId="116"/>
    <cellStyle name="Neutrálna" xfId="117"/>
    <cellStyle name="Neutrální" xfId="118"/>
    <cellStyle name="normálne_fakturuj99" xfId="119"/>
    <cellStyle name="normálne_KLs" xfId="120"/>
    <cellStyle name="Note" xfId="121"/>
    <cellStyle name="Output" xfId="122"/>
    <cellStyle name="Percent" xfId="123"/>
    <cellStyle name="Followed Hyperlink" xfId="124"/>
    <cellStyle name="Poznámka" xfId="125"/>
    <cellStyle name="Prepojená bunka" xfId="126"/>
    <cellStyle name="Propojená buňka" xfId="127"/>
    <cellStyle name="Spolu" xfId="128"/>
    <cellStyle name="Správně" xfId="129"/>
    <cellStyle name="Status" xfId="130"/>
    <cellStyle name="Text" xfId="131"/>
    <cellStyle name="TEXT 1" xfId="132"/>
    <cellStyle name="Text upozornění" xfId="133"/>
    <cellStyle name="Text upozornenia" xfId="134"/>
    <cellStyle name="TEXT1" xfId="135"/>
    <cellStyle name="Title" xfId="136"/>
    <cellStyle name="Total" xfId="137"/>
    <cellStyle name="Vstup" xfId="138"/>
    <cellStyle name="Výpočet" xfId="139"/>
    <cellStyle name="Výstup" xfId="140"/>
    <cellStyle name="Vysvětlující text" xfId="141"/>
    <cellStyle name="Vysvetľujúci text" xfId="142"/>
    <cellStyle name="Warning" xfId="143"/>
    <cellStyle name="Warning Text" xfId="144"/>
    <cellStyle name="Zlá" xfId="145"/>
    <cellStyle name="Zvýraznění 1" xfId="146"/>
    <cellStyle name="Zvýraznění 2" xfId="147"/>
    <cellStyle name="Zvýraznění 3" xfId="148"/>
    <cellStyle name="Zvýraznění 4" xfId="149"/>
    <cellStyle name="Zvýraznění 5" xfId="150"/>
    <cellStyle name="Zvýraznění 6" xfId="151"/>
    <cellStyle name="Zvýraznenie1" xfId="152"/>
    <cellStyle name="Zvýraznenie2" xfId="153"/>
    <cellStyle name="Zvýraznenie3" xfId="154"/>
    <cellStyle name="Zvýraznenie4" xfId="155"/>
    <cellStyle name="Zvýraznenie5" xfId="156"/>
    <cellStyle name="Zvýraznenie6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  <col min="31" max="64" width="9.140625" style="0" customWidth="1"/>
  </cols>
  <sheetData>
    <row r="1" spans="1:64" ht="28.5" customHeight="1">
      <c r="A1" s="1"/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8" customHeight="1">
      <c r="A2" s="1"/>
      <c r="B2" s="5" t="s">
        <v>6</v>
      </c>
      <c r="C2" s="5"/>
      <c r="D2" s="5"/>
      <c r="E2" s="5"/>
      <c r="F2" s="5"/>
      <c r="G2" s="6"/>
      <c r="H2" s="5"/>
      <c r="I2" s="5"/>
      <c r="J2" s="5" t="s">
        <v>7</v>
      </c>
      <c r="K2" s="5"/>
      <c r="L2" s="5" t="s">
        <v>8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9</v>
      </c>
      <c r="AA2" s="7" t="s">
        <v>10</v>
      </c>
      <c r="AB2" s="8" t="s">
        <v>11</v>
      </c>
      <c r="AC2" s="7"/>
      <c r="AD2" s="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>
      <c r="A3" s="1"/>
      <c r="B3" s="10" t="s">
        <v>12</v>
      </c>
      <c r="C3" s="10"/>
      <c r="D3" s="10"/>
      <c r="E3" s="10"/>
      <c r="F3" s="10"/>
      <c r="G3" s="11"/>
      <c r="H3" s="10"/>
      <c r="I3" s="10"/>
      <c r="J3" s="10" t="s">
        <v>13</v>
      </c>
      <c r="K3" s="10"/>
      <c r="L3" s="10" t="s">
        <v>14</v>
      </c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15</v>
      </c>
      <c r="AA3" s="7" t="s">
        <v>16</v>
      </c>
      <c r="AB3" s="8" t="s">
        <v>11</v>
      </c>
      <c r="AC3" s="7" t="s">
        <v>17</v>
      </c>
      <c r="AD3" s="9" t="s">
        <v>18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8" customHeight="1">
      <c r="A4" s="1"/>
      <c r="B4" s="12" t="s">
        <v>19</v>
      </c>
      <c r="C4" s="12"/>
      <c r="D4" s="12"/>
      <c r="E4" s="12"/>
      <c r="F4" s="12"/>
      <c r="G4" s="13"/>
      <c r="H4" s="12"/>
      <c r="I4" s="12"/>
      <c r="J4" s="12" t="s">
        <v>20</v>
      </c>
      <c r="K4" s="12"/>
      <c r="L4" s="12" t="s">
        <v>21</v>
      </c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22</v>
      </c>
      <c r="AA4" s="7" t="s">
        <v>23</v>
      </c>
      <c r="AB4" s="8" t="s">
        <v>11</v>
      </c>
      <c r="AC4" s="7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1"/>
      <c r="B5" s="5" t="s">
        <v>24</v>
      </c>
      <c r="C5" s="5"/>
      <c r="D5" s="5"/>
      <c r="E5" s="5"/>
      <c r="F5" s="5"/>
      <c r="G5" s="14"/>
      <c r="H5" s="5"/>
      <c r="I5" s="5"/>
      <c r="J5" s="5" t="s">
        <v>25</v>
      </c>
      <c r="K5" s="5"/>
      <c r="L5" s="5" t="s">
        <v>26</v>
      </c>
      <c r="M5" s="5" t="s">
        <v>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28</v>
      </c>
      <c r="AA5" s="7" t="s">
        <v>16</v>
      </c>
      <c r="AB5" s="8" t="s">
        <v>11</v>
      </c>
      <c r="AC5" s="7" t="s">
        <v>17</v>
      </c>
      <c r="AD5" s="9" t="s"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8" customHeight="1">
      <c r="A6" s="1"/>
      <c r="B6" s="10" t="s">
        <v>29</v>
      </c>
      <c r="C6" s="10"/>
      <c r="D6" s="10"/>
      <c r="E6" s="10"/>
      <c r="F6" s="10"/>
      <c r="G6" s="15"/>
      <c r="H6" s="10"/>
      <c r="I6" s="10"/>
      <c r="J6" s="10" t="s">
        <v>25</v>
      </c>
      <c r="K6" s="10"/>
      <c r="L6" s="10" t="s">
        <v>26</v>
      </c>
      <c r="M6" s="10" t="s">
        <v>27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30</v>
      </c>
      <c r="AA6" s="7" t="s">
        <v>31</v>
      </c>
      <c r="AB6" s="8" t="s">
        <v>11</v>
      </c>
      <c r="AC6" s="7" t="s">
        <v>17</v>
      </c>
      <c r="AD6" s="9" t="s">
        <v>18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8" customHeight="1">
      <c r="A7" s="1"/>
      <c r="B7" s="12" t="s">
        <v>32</v>
      </c>
      <c r="C7" s="12"/>
      <c r="D7" s="12"/>
      <c r="E7" s="12"/>
      <c r="F7" s="12"/>
      <c r="G7" s="16"/>
      <c r="H7" s="12"/>
      <c r="I7" s="12"/>
      <c r="J7" s="12" t="s">
        <v>25</v>
      </c>
      <c r="K7" s="12"/>
      <c r="L7" s="12" t="s">
        <v>26</v>
      </c>
      <c r="M7" s="12" t="s">
        <v>27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1"/>
      <c r="B8" s="6"/>
      <c r="C8" s="17"/>
      <c r="D8" s="18"/>
      <c r="E8" s="19"/>
      <c r="F8" s="20">
        <f>IF(B8&lt;&gt;0,ROUND($M$26/B8,0),0)</f>
        <v>0</v>
      </c>
      <c r="G8" s="14"/>
      <c r="H8" s="17"/>
      <c r="I8" s="20">
        <f>IF(G8&lt;&gt;0,ROUND($M$26/G8,0),0)</f>
        <v>0</v>
      </c>
      <c r="J8" s="6"/>
      <c r="K8" s="17"/>
      <c r="L8" s="19"/>
      <c r="M8" s="21">
        <f>IF(J8&lt;&gt;0,ROUND($M$26/J8,0),0)</f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8" customHeight="1">
      <c r="A9" s="1"/>
      <c r="B9" s="22"/>
      <c r="C9" s="23"/>
      <c r="D9" s="24"/>
      <c r="E9" s="25"/>
      <c r="F9" s="26">
        <f>IF(B9&lt;&gt;0,ROUND($M$26/B9,0),0)</f>
        <v>0</v>
      </c>
      <c r="G9" s="22"/>
      <c r="H9" s="23"/>
      <c r="I9" s="26">
        <f>IF(G9&lt;&gt;0,ROUND($M$26/G9,0),0)</f>
        <v>0</v>
      </c>
      <c r="J9" s="22"/>
      <c r="K9" s="23"/>
      <c r="L9" s="25"/>
      <c r="M9" s="27">
        <f>IF(J9&lt;&gt;0,ROUND($M$26/J9,0),0)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8" customHeight="1">
      <c r="A10" s="1"/>
      <c r="B10" s="28" t="s">
        <v>33</v>
      </c>
      <c r="C10" s="29" t="s">
        <v>34</v>
      </c>
      <c r="D10" s="30" t="s">
        <v>35</v>
      </c>
      <c r="E10" s="30" t="s">
        <v>36</v>
      </c>
      <c r="F10" s="31" t="s">
        <v>37</v>
      </c>
      <c r="G10" s="28" t="s">
        <v>38</v>
      </c>
      <c r="H10" s="128" t="s">
        <v>39</v>
      </c>
      <c r="I10" s="128"/>
      <c r="J10" s="28" t="s">
        <v>40</v>
      </c>
      <c r="K10" s="128" t="s">
        <v>41</v>
      </c>
      <c r="L10" s="128"/>
      <c r="M10" s="1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8" customHeight="1">
      <c r="A11" s="1"/>
      <c r="B11" s="32">
        <v>1</v>
      </c>
      <c r="C11" s="33" t="s">
        <v>42</v>
      </c>
      <c r="D11" s="34"/>
      <c r="E11" s="34"/>
      <c r="F11" s="35">
        <f>D11+E11</f>
        <v>0</v>
      </c>
      <c r="G11" s="32">
        <v>6</v>
      </c>
      <c r="H11" s="33" t="s">
        <v>43</v>
      </c>
      <c r="I11" s="35">
        <v>0</v>
      </c>
      <c r="J11" s="32">
        <v>11</v>
      </c>
      <c r="K11" s="36" t="s">
        <v>44</v>
      </c>
      <c r="L11" s="37">
        <v>0</v>
      </c>
      <c r="M11" s="35">
        <f>ROUND(((D11+E11+D12+E12+D13)*L11),2)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8" customHeight="1">
      <c r="A12" s="1"/>
      <c r="B12" s="38">
        <v>2</v>
      </c>
      <c r="C12" s="39" t="s">
        <v>45</v>
      </c>
      <c r="D12" s="40">
        <f>Prehlad!H107</f>
        <v>0</v>
      </c>
      <c r="E12" s="40">
        <f>Prehlad!I107</f>
        <v>0</v>
      </c>
      <c r="F12" s="35">
        <f>D12+E12</f>
        <v>0</v>
      </c>
      <c r="G12" s="38">
        <v>7</v>
      </c>
      <c r="H12" s="39" t="s">
        <v>46</v>
      </c>
      <c r="I12" s="41">
        <v>0</v>
      </c>
      <c r="J12" s="38">
        <v>12</v>
      </c>
      <c r="K12" s="42" t="s">
        <v>47</v>
      </c>
      <c r="L12" s="43">
        <v>0</v>
      </c>
      <c r="M12" s="41">
        <f>ROUND(((D11+E11+D12+E12+D13)*L12),2)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8" customHeight="1">
      <c r="A13" s="1"/>
      <c r="B13" s="38">
        <v>3</v>
      </c>
      <c r="C13" s="39" t="s">
        <v>48</v>
      </c>
      <c r="D13" s="40">
        <f>Prehlad!H119</f>
        <v>0</v>
      </c>
      <c r="E13" s="40">
        <f>Prehlad!I119</f>
        <v>0</v>
      </c>
      <c r="F13" s="35">
        <f>D13+E13</f>
        <v>0</v>
      </c>
      <c r="G13" s="38">
        <v>8</v>
      </c>
      <c r="H13" s="39" t="s">
        <v>49</v>
      </c>
      <c r="I13" s="41">
        <v>0</v>
      </c>
      <c r="J13" s="38">
        <v>13</v>
      </c>
      <c r="K13" s="42" t="s">
        <v>50</v>
      </c>
      <c r="L13" s="43">
        <v>0</v>
      </c>
      <c r="M13" s="41">
        <f>ROUND(((D11+E11+D12+E12+D13)*L13),2)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8" customHeight="1">
      <c r="A14" s="1"/>
      <c r="B14" s="38">
        <v>4</v>
      </c>
      <c r="C14" s="39" t="s">
        <v>51</v>
      </c>
      <c r="D14" s="40">
        <f>Prehlad!H17</f>
        <v>0</v>
      </c>
      <c r="E14" s="40">
        <f>Prehlad!I17</f>
        <v>0</v>
      </c>
      <c r="F14" s="44">
        <f>D14+E14</f>
        <v>0</v>
      </c>
      <c r="G14" s="38">
        <v>9</v>
      </c>
      <c r="H14" s="39" t="s">
        <v>19</v>
      </c>
      <c r="I14" s="41">
        <v>0</v>
      </c>
      <c r="J14" s="38">
        <v>14</v>
      </c>
      <c r="K14" s="42" t="s">
        <v>19</v>
      </c>
      <c r="L14" s="43">
        <v>0</v>
      </c>
      <c r="M14" s="41">
        <f>ROUND(((D11+E11+D12+E12+D13+E13)*L14),2)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 customHeight="1">
      <c r="A15" s="1"/>
      <c r="B15" s="45">
        <v>5</v>
      </c>
      <c r="C15" s="46" t="s">
        <v>52</v>
      </c>
      <c r="D15" s="47">
        <f>SUM(D11:D14)</f>
        <v>0</v>
      </c>
      <c r="E15" s="44">
        <f>SUM(E11:E14)</f>
        <v>0</v>
      </c>
      <c r="F15" s="48">
        <f>SUM(F11:F14)</f>
        <v>0</v>
      </c>
      <c r="G15" s="45">
        <v>10</v>
      </c>
      <c r="H15" s="49" t="s">
        <v>53</v>
      </c>
      <c r="I15" s="48">
        <f>SUM(I11:I14)</f>
        <v>0</v>
      </c>
      <c r="J15" s="45">
        <v>15</v>
      </c>
      <c r="K15" s="50"/>
      <c r="L15" s="51" t="s">
        <v>54</v>
      </c>
      <c r="M15" s="48">
        <f>SUM(M11:M14)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8" customHeight="1">
      <c r="A16" s="1"/>
      <c r="B16" s="129" t="s">
        <v>55</v>
      </c>
      <c r="C16" s="129"/>
      <c r="D16" s="129"/>
      <c r="E16" s="129"/>
      <c r="F16" s="52"/>
      <c r="G16" s="129" t="s">
        <v>56</v>
      </c>
      <c r="H16" s="129"/>
      <c r="I16" s="129"/>
      <c r="J16" s="28" t="s">
        <v>57</v>
      </c>
      <c r="K16" s="128" t="s">
        <v>58</v>
      </c>
      <c r="L16" s="128"/>
      <c r="M16" s="1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 customHeight="1">
      <c r="A17" s="1"/>
      <c r="B17" s="53"/>
      <c r="C17" s="5" t="s">
        <v>59</v>
      </c>
      <c r="D17" s="5"/>
      <c r="E17" s="5" t="s">
        <v>60</v>
      </c>
      <c r="F17" s="5"/>
      <c r="G17" s="53"/>
      <c r="H17" s="53"/>
      <c r="I17" s="53"/>
      <c r="J17" s="38">
        <v>16</v>
      </c>
      <c r="K17" s="42" t="s">
        <v>61</v>
      </c>
      <c r="L17" s="54"/>
      <c r="M17" s="4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8" customHeight="1">
      <c r="A18" s="1"/>
      <c r="B18" s="22"/>
      <c r="C18" s="53" t="s">
        <v>62</v>
      </c>
      <c r="D18" s="53"/>
      <c r="E18" s="53"/>
      <c r="F18" s="22"/>
      <c r="G18" s="22"/>
      <c r="H18" s="53" t="s">
        <v>59</v>
      </c>
      <c r="I18" s="53"/>
      <c r="J18" s="38">
        <v>17</v>
      </c>
      <c r="K18" s="42" t="s">
        <v>63</v>
      </c>
      <c r="L18" s="54"/>
      <c r="M18" s="4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8" customHeight="1">
      <c r="A19" s="1"/>
      <c r="B19" s="22"/>
      <c r="C19" s="53"/>
      <c r="D19" s="53"/>
      <c r="E19" s="53"/>
      <c r="F19" s="22"/>
      <c r="G19" s="22"/>
      <c r="H19" s="12"/>
      <c r="I19" s="53"/>
      <c r="J19" s="38">
        <v>18</v>
      </c>
      <c r="K19" s="42" t="s">
        <v>64</v>
      </c>
      <c r="L19" s="54"/>
      <c r="M19" s="4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8" customHeight="1">
      <c r="A20" s="1"/>
      <c r="B20" s="22"/>
      <c r="C20" s="53"/>
      <c r="D20" s="53"/>
      <c r="E20" s="53"/>
      <c r="F20" s="22"/>
      <c r="G20" s="22"/>
      <c r="H20" s="5" t="s">
        <v>60</v>
      </c>
      <c r="I20" s="53"/>
      <c r="J20" s="38">
        <v>19</v>
      </c>
      <c r="K20" s="42" t="s">
        <v>19</v>
      </c>
      <c r="L20" s="54"/>
      <c r="M20" s="4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8" customHeight="1">
      <c r="A21" s="1"/>
      <c r="B21" s="53"/>
      <c r="C21" s="53"/>
      <c r="D21" s="53"/>
      <c r="E21" s="53"/>
      <c r="F21" s="53"/>
      <c r="G21" s="53"/>
      <c r="H21" s="53" t="s">
        <v>62</v>
      </c>
      <c r="I21" s="53"/>
      <c r="J21" s="45">
        <v>20</v>
      </c>
      <c r="K21" s="50"/>
      <c r="L21" s="51" t="s">
        <v>65</v>
      </c>
      <c r="M21" s="48">
        <f>SUM(M17:M20)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8" customHeight="1">
      <c r="A22" s="1"/>
      <c r="B22" s="129" t="s">
        <v>66</v>
      </c>
      <c r="C22" s="129"/>
      <c r="D22" s="129"/>
      <c r="E22" s="129"/>
      <c r="F22" s="52"/>
      <c r="G22" s="53"/>
      <c r="H22" s="53"/>
      <c r="I22" s="53"/>
      <c r="J22" s="28" t="s">
        <v>67</v>
      </c>
      <c r="K22" s="128" t="s">
        <v>68</v>
      </c>
      <c r="L22" s="128"/>
      <c r="M22" s="1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8" customHeight="1">
      <c r="A23" s="1"/>
      <c r="B23" s="53"/>
      <c r="C23" s="5" t="s">
        <v>59</v>
      </c>
      <c r="D23" s="5"/>
      <c r="E23" s="5" t="s">
        <v>60</v>
      </c>
      <c r="F23" s="5"/>
      <c r="G23" s="53"/>
      <c r="H23" s="53"/>
      <c r="I23" s="53"/>
      <c r="J23" s="32">
        <v>21</v>
      </c>
      <c r="K23" s="36"/>
      <c r="L23" s="55" t="s">
        <v>69</v>
      </c>
      <c r="M23" s="35">
        <f>ROUND(F15,2)+I15+M15+M21</f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8" customHeight="1">
      <c r="A24" s="1"/>
      <c r="B24" s="22"/>
      <c r="C24" s="53" t="s">
        <v>62</v>
      </c>
      <c r="D24" s="53"/>
      <c r="E24" s="53"/>
      <c r="F24" s="22"/>
      <c r="G24" s="53"/>
      <c r="H24" s="53"/>
      <c r="I24" s="53"/>
      <c r="J24" s="38">
        <v>22</v>
      </c>
      <c r="K24" s="42" t="s">
        <v>70</v>
      </c>
      <c r="L24" s="56">
        <f>M23-L25</f>
        <v>0</v>
      </c>
      <c r="M24" s="41">
        <f>ROUND((L24*20)/100,2)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8" customHeight="1">
      <c r="A25" s="1"/>
      <c r="B25" s="22"/>
      <c r="C25" s="53"/>
      <c r="D25" s="53"/>
      <c r="E25" s="53"/>
      <c r="F25" s="22"/>
      <c r="G25" s="53"/>
      <c r="H25" s="53"/>
      <c r="I25" s="53"/>
      <c r="J25" s="38">
        <v>23</v>
      </c>
      <c r="K25" s="42" t="s">
        <v>71</v>
      </c>
      <c r="L25" s="56">
        <f>SUMIF(Prehlad!O11:O10006,0,Prehlad!J11:J10006)</f>
        <v>0</v>
      </c>
      <c r="M25" s="41">
        <f>ROUND((L25*0)/100,2)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8" customHeight="1">
      <c r="A26" s="1"/>
      <c r="B26" s="22"/>
      <c r="C26" s="53"/>
      <c r="D26" s="53"/>
      <c r="E26" s="53"/>
      <c r="F26" s="22"/>
      <c r="G26" s="53"/>
      <c r="H26" s="53"/>
      <c r="I26" s="53"/>
      <c r="J26" s="45">
        <v>24</v>
      </c>
      <c r="K26" s="50"/>
      <c r="L26" s="51" t="s">
        <v>72</v>
      </c>
      <c r="M26" s="48">
        <f>M23+M24+M25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6.5" customHeight="1">
      <c r="A27" s="1"/>
      <c r="B27" s="53"/>
      <c r="C27" s="53"/>
      <c r="D27" s="53"/>
      <c r="E27" s="53"/>
      <c r="F27" s="53"/>
      <c r="G27" s="53"/>
      <c r="H27" s="53"/>
      <c r="I27" s="53"/>
      <c r="J27" s="57" t="s">
        <v>73</v>
      </c>
      <c r="K27" s="58" t="s">
        <v>74</v>
      </c>
      <c r="L27" s="53"/>
      <c r="M27" s="59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57421875" defaultRowHeight="13.5" customHeight="1"/>
  <cols>
    <col min="1" max="1" width="45.8515625" style="60" customWidth="1"/>
    <col min="2" max="2" width="14.28125" style="61" customWidth="1"/>
    <col min="3" max="3" width="13.57421875" style="61" customWidth="1"/>
    <col min="4" max="4" width="11.57421875" style="61" customWidth="1"/>
    <col min="5" max="5" width="12.140625" style="62" customWidth="1"/>
    <col min="6" max="6" width="10.140625" style="63" customWidth="1"/>
    <col min="7" max="7" width="9.140625" style="63" customWidth="1"/>
    <col min="8" max="23" width="9.140625" style="64" customWidth="1"/>
    <col min="24" max="25" width="5.7109375" style="64" customWidth="1"/>
    <col min="26" max="26" width="6.57421875" style="64" customWidth="1"/>
    <col min="27" max="27" width="24.28125" style="64" customWidth="1"/>
    <col min="28" max="28" width="4.28125" style="64" customWidth="1"/>
    <col min="29" max="29" width="8.28125" style="64" customWidth="1"/>
    <col min="30" max="30" width="8.7109375" style="64" customWidth="1"/>
    <col min="31" max="64" width="9.140625" style="64" customWidth="1"/>
  </cols>
  <sheetData>
    <row r="1" spans="1:30" ht="12.75" customHeight="1">
      <c r="A1" s="65" t="s">
        <v>75</v>
      </c>
      <c r="C1" s="64"/>
      <c r="E1" s="65" t="s">
        <v>14</v>
      </c>
      <c r="F1" s="64"/>
      <c r="G1" s="6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 customHeight="1">
      <c r="A2" s="65" t="s">
        <v>76</v>
      </c>
      <c r="C2" s="64"/>
      <c r="E2" s="65" t="s">
        <v>13</v>
      </c>
      <c r="F2" s="64"/>
      <c r="G2" s="64"/>
      <c r="Z2" s="4" t="s">
        <v>9</v>
      </c>
      <c r="AA2" s="7" t="s">
        <v>77</v>
      </c>
      <c r="AB2" s="8" t="s">
        <v>11</v>
      </c>
      <c r="AC2" s="7"/>
      <c r="AD2" s="9"/>
    </row>
    <row r="3" spans="1:30" ht="12.75" customHeight="1">
      <c r="A3" s="65" t="s">
        <v>78</v>
      </c>
      <c r="C3" s="64"/>
      <c r="E3" s="65" t="s">
        <v>79</v>
      </c>
      <c r="F3" s="64"/>
      <c r="G3" s="64"/>
      <c r="Z3" s="4" t="s">
        <v>15</v>
      </c>
      <c r="AA3" s="7" t="s">
        <v>80</v>
      </c>
      <c r="AB3" s="8" t="s">
        <v>11</v>
      </c>
      <c r="AC3" s="7" t="s">
        <v>17</v>
      </c>
      <c r="AD3" s="9" t="s">
        <v>18</v>
      </c>
    </row>
    <row r="4" spans="1:30" ht="12.75" customHeight="1">
      <c r="A4" s="64"/>
      <c r="B4" s="64"/>
      <c r="C4" s="64"/>
      <c r="D4" s="64"/>
      <c r="E4" s="64"/>
      <c r="F4" s="64"/>
      <c r="G4" s="64"/>
      <c r="Z4" s="4" t="s">
        <v>22</v>
      </c>
      <c r="AA4" s="7" t="s">
        <v>81</v>
      </c>
      <c r="AB4" s="8" t="s">
        <v>11</v>
      </c>
      <c r="AC4" s="7"/>
      <c r="AD4" s="9"/>
    </row>
    <row r="5" spans="1:30" ht="12.75" customHeight="1">
      <c r="A5" s="65" t="s">
        <v>82</v>
      </c>
      <c r="B5" s="64"/>
      <c r="C5" s="64"/>
      <c r="D5" s="64"/>
      <c r="E5" s="64"/>
      <c r="F5" s="64"/>
      <c r="G5" s="64"/>
      <c r="Z5" s="4" t="s">
        <v>28</v>
      </c>
      <c r="AA5" s="7" t="s">
        <v>80</v>
      </c>
      <c r="AB5" s="8" t="s">
        <v>11</v>
      </c>
      <c r="AC5" s="7" t="s">
        <v>17</v>
      </c>
      <c r="AD5" s="9" t="s">
        <v>18</v>
      </c>
    </row>
    <row r="6" spans="1:30" ht="12.75" customHeight="1">
      <c r="A6" s="65" t="s">
        <v>83</v>
      </c>
      <c r="B6" s="64"/>
      <c r="C6" s="64"/>
      <c r="D6" s="64"/>
      <c r="E6" s="64"/>
      <c r="F6" s="64"/>
      <c r="G6" s="64"/>
      <c r="Z6" s="66" t="s">
        <v>30</v>
      </c>
      <c r="AA6" s="7" t="s">
        <v>84</v>
      </c>
      <c r="AB6" s="8" t="s">
        <v>11</v>
      </c>
      <c r="AC6" s="7" t="s">
        <v>17</v>
      </c>
      <c r="AD6" s="9" t="s">
        <v>18</v>
      </c>
    </row>
    <row r="7" spans="1:7" ht="12.75" customHeight="1">
      <c r="A7" s="65"/>
      <c r="B7" s="64"/>
      <c r="C7" s="64"/>
      <c r="D7" s="64"/>
      <c r="E7" s="64"/>
      <c r="F7" s="64"/>
      <c r="G7" s="64"/>
    </row>
    <row r="8" spans="1:7" ht="12.75" customHeight="1">
      <c r="A8" s="64" t="s">
        <v>0</v>
      </c>
      <c r="B8" s="67" t="str">
        <f>CONCATENATE(AA2," ",AB2," ",AC2," ",AD2)</f>
        <v>Rekapitulácia rozpočtu v EUR  </v>
      </c>
      <c r="G8" s="64"/>
    </row>
    <row r="9" spans="1:7" ht="12.75" customHeight="1">
      <c r="A9" s="68" t="s">
        <v>85</v>
      </c>
      <c r="B9" s="68" t="s">
        <v>35</v>
      </c>
      <c r="C9" s="68" t="s">
        <v>86</v>
      </c>
      <c r="D9" s="68" t="s">
        <v>87</v>
      </c>
      <c r="E9" s="69" t="s">
        <v>88</v>
      </c>
      <c r="F9" s="69" t="s">
        <v>89</v>
      </c>
      <c r="G9" s="69" t="s">
        <v>90</v>
      </c>
    </row>
    <row r="10" spans="1:7" ht="12.75" customHeight="1">
      <c r="A10" s="70"/>
      <c r="B10" s="70"/>
      <c r="C10" s="70" t="s">
        <v>91</v>
      </c>
      <c r="D10" s="70"/>
      <c r="E10" s="69" t="s">
        <v>87</v>
      </c>
      <c r="F10" s="69" t="s">
        <v>87</v>
      </c>
      <c r="G10" s="69" t="s">
        <v>87</v>
      </c>
    </row>
    <row r="12" spans="1:7" ht="13.5" customHeight="1">
      <c r="A12" s="60" t="s">
        <v>92</v>
      </c>
      <c r="B12" s="61">
        <f>Prehlad!H15</f>
        <v>0</v>
      </c>
      <c r="C12" s="61">
        <f>Prehlad!I15</f>
        <v>0</v>
      </c>
      <c r="D12" s="61">
        <f>Prehlad!J15</f>
        <v>0</v>
      </c>
      <c r="E12" s="62">
        <f>Prehlad!L15</f>
        <v>0</v>
      </c>
      <c r="F12" s="63">
        <f>Prehlad!N15</f>
        <v>0</v>
      </c>
      <c r="G12" s="63">
        <f>Prehlad!W15</f>
        <v>0</v>
      </c>
    </row>
    <row r="13" spans="1:7" ht="13.5" customHeight="1">
      <c r="A13" s="60" t="s">
        <v>93</v>
      </c>
      <c r="B13" s="61">
        <f>Prehlad!H17</f>
        <v>0</v>
      </c>
      <c r="C13" s="61">
        <f>Prehlad!I17</f>
        <v>0</v>
      </c>
      <c r="D13" s="61">
        <f>Prehlad!J17</f>
        <v>0</v>
      </c>
      <c r="E13" s="62">
        <f>Prehlad!L17</f>
        <v>0</v>
      </c>
      <c r="F13" s="63">
        <f>Prehlad!N17</f>
        <v>0</v>
      </c>
      <c r="G13" s="63">
        <f>Prehlad!W17</f>
        <v>0</v>
      </c>
    </row>
    <row r="15" spans="1:7" ht="13.5" customHeight="1">
      <c r="A15" s="60" t="s">
        <v>94</v>
      </c>
      <c r="B15" s="61">
        <f>Prehlad!H28</f>
        <v>0</v>
      </c>
      <c r="C15" s="61">
        <f>Prehlad!I28</f>
        <v>0</v>
      </c>
      <c r="D15" s="61">
        <f>Prehlad!J28</f>
        <v>0</v>
      </c>
      <c r="E15" s="62">
        <f>Prehlad!L28</f>
        <v>0</v>
      </c>
      <c r="F15" s="63">
        <f>Prehlad!N28</f>
        <v>0</v>
      </c>
      <c r="G15" s="63">
        <f>Prehlad!W28</f>
        <v>58.179</v>
      </c>
    </row>
    <row r="16" spans="1:7" ht="13.5" customHeight="1">
      <c r="A16" s="60" t="s">
        <v>95</v>
      </c>
      <c r="B16" s="61">
        <f>Prehlad!H55</f>
        <v>0</v>
      </c>
      <c r="C16" s="61">
        <f>Prehlad!I55</f>
        <v>0</v>
      </c>
      <c r="D16" s="61">
        <f>Prehlad!J55</f>
        <v>0</v>
      </c>
      <c r="E16" s="62">
        <f>Prehlad!L55</f>
        <v>0.49604999999999994</v>
      </c>
      <c r="F16" s="63">
        <f>Prehlad!N55</f>
        <v>0</v>
      </c>
      <c r="G16" s="63">
        <f>Prehlad!W55</f>
        <v>187.433</v>
      </c>
    </row>
    <row r="17" spans="1:7" ht="13.5" customHeight="1">
      <c r="A17" s="60" t="s">
        <v>96</v>
      </c>
      <c r="B17" s="61">
        <f>Prehlad!H71</f>
        <v>0</v>
      </c>
      <c r="C17" s="61">
        <f>Prehlad!I71</f>
        <v>0</v>
      </c>
      <c r="D17" s="61">
        <f>Prehlad!J71</f>
        <v>0</v>
      </c>
      <c r="E17" s="62">
        <f>Prehlad!L71</f>
        <v>0</v>
      </c>
      <c r="F17" s="63">
        <f>Prehlad!N71</f>
        <v>0</v>
      </c>
      <c r="G17" s="63">
        <f>Prehlad!W71</f>
        <v>17.717</v>
      </c>
    </row>
    <row r="18" spans="1:7" ht="13.5" customHeight="1">
      <c r="A18" s="60" t="s">
        <v>97</v>
      </c>
      <c r="B18" s="61">
        <f>Prehlad!H105</f>
        <v>0</v>
      </c>
      <c r="C18" s="61">
        <f>Prehlad!I105</f>
        <v>0</v>
      </c>
      <c r="D18" s="61">
        <f>Prehlad!J105</f>
        <v>0</v>
      </c>
      <c r="E18" s="62">
        <f>Prehlad!L105</f>
        <v>2.0115700000000003</v>
      </c>
      <c r="F18" s="63">
        <f>Prehlad!N105</f>
        <v>0</v>
      </c>
      <c r="G18" s="63">
        <f>Prehlad!W105</f>
        <v>123.19599999999998</v>
      </c>
    </row>
    <row r="19" spans="1:7" ht="13.5" customHeight="1">
      <c r="A19" s="60" t="s">
        <v>98</v>
      </c>
      <c r="B19" s="61">
        <f>Prehlad!H107</f>
        <v>0</v>
      </c>
      <c r="C19" s="61">
        <f>Prehlad!I107</f>
        <v>0</v>
      </c>
      <c r="D19" s="61">
        <f>Prehlad!J107</f>
        <v>0</v>
      </c>
      <c r="E19" s="62">
        <f>Prehlad!L107</f>
        <v>2.50762</v>
      </c>
      <c r="F19" s="63">
        <f>Prehlad!N107</f>
        <v>0</v>
      </c>
      <c r="G19" s="63">
        <f>Prehlad!W107</f>
        <v>386.525</v>
      </c>
    </row>
    <row r="21" spans="1:7" ht="13.5" customHeight="1">
      <c r="A21" s="60" t="s">
        <v>99</v>
      </c>
      <c r="B21" s="61">
        <f>Prehlad!H117</f>
        <v>0</v>
      </c>
      <c r="C21" s="61">
        <f>Prehlad!I117</f>
        <v>0</v>
      </c>
      <c r="D21" s="61">
        <f>Prehlad!J117</f>
        <v>0</v>
      </c>
      <c r="E21" s="62">
        <f>Prehlad!L117</f>
        <v>0</v>
      </c>
      <c r="F21" s="63">
        <f>Prehlad!N117</f>
        <v>0</v>
      </c>
      <c r="G21" s="63">
        <f>Prehlad!W117</f>
        <v>86.69099999999999</v>
      </c>
    </row>
    <row r="22" spans="1:7" ht="13.5" customHeight="1">
      <c r="A22" s="60" t="s">
        <v>100</v>
      </c>
      <c r="B22" s="61">
        <f>Prehlad!H119</f>
        <v>0</v>
      </c>
      <c r="C22" s="61">
        <f>Prehlad!I119</f>
        <v>0</v>
      </c>
      <c r="D22" s="61">
        <f>Prehlad!J119</f>
        <v>0</v>
      </c>
      <c r="E22" s="62">
        <f>Prehlad!L119</f>
        <v>0</v>
      </c>
      <c r="F22" s="63">
        <f>Prehlad!N119</f>
        <v>0</v>
      </c>
      <c r="G22" s="63">
        <f>Prehlad!W119</f>
        <v>86.69099999999999</v>
      </c>
    </row>
    <row r="24" spans="1:7" ht="13.5" customHeight="1">
      <c r="A24" s="71" t="s">
        <v>101</v>
      </c>
      <c r="B24" s="72">
        <f>Prehlad!H121</f>
        <v>0</v>
      </c>
      <c r="C24" s="72">
        <f>Prehlad!I121</f>
        <v>0</v>
      </c>
      <c r="D24" s="72">
        <f>Prehlad!J121</f>
        <v>0</v>
      </c>
      <c r="E24" s="73">
        <f>Prehlad!L121</f>
        <v>2.50762</v>
      </c>
      <c r="F24" s="74">
        <f>Prehlad!N121</f>
        <v>0</v>
      </c>
      <c r="G24" s="74">
        <f>Prehlad!W121</f>
        <v>473.21599999999995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121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G126" sqref="G126"/>
    </sheetView>
  </sheetViews>
  <sheetFormatPr defaultColWidth="9.140625" defaultRowHeight="12.75"/>
  <cols>
    <col min="1" max="1" width="4.57421875" style="75" customWidth="1"/>
    <col min="2" max="2" width="5.28125" style="76" customWidth="1"/>
    <col min="3" max="3" width="13.57421875" style="77" customWidth="1"/>
    <col min="4" max="4" width="51.140625" style="60" customWidth="1"/>
    <col min="5" max="5" width="10.28125" style="78" customWidth="1"/>
    <col min="6" max="6" width="5.8515625" style="79" customWidth="1"/>
    <col min="7" max="7" width="9.28125" style="80" customWidth="1"/>
    <col min="8" max="10" width="10.28125" style="80" customWidth="1"/>
    <col min="11" max="11" width="7.140625" style="81" customWidth="1"/>
    <col min="12" max="12" width="8.28125" style="81" customWidth="1"/>
    <col min="13" max="13" width="7.140625" style="78" customWidth="1"/>
    <col min="14" max="14" width="8.28125" style="78" customWidth="1"/>
    <col min="15" max="15" width="3.57421875" style="79" customWidth="1"/>
    <col min="16" max="16" width="12.7109375" style="79" customWidth="1"/>
    <col min="17" max="19" width="0" style="78" hidden="1" customWidth="1"/>
    <col min="20" max="20" width="10.57421875" style="82" customWidth="1"/>
    <col min="21" max="21" width="10.28125" style="82" customWidth="1"/>
    <col min="22" max="22" width="5.7109375" style="82" customWidth="1"/>
    <col min="23" max="23" width="9.140625" style="78" customWidth="1"/>
    <col min="24" max="24" width="11.28125" style="79" customWidth="1"/>
    <col min="25" max="25" width="9.140625" style="79" customWidth="1"/>
    <col min="26" max="26" width="7.57421875" style="77" customWidth="1"/>
    <col min="27" max="27" width="11.28125" style="77" customWidth="1"/>
    <col min="28" max="28" width="4.28125" style="79" customWidth="1"/>
    <col min="29" max="29" width="8.28125" style="79" customWidth="1"/>
    <col min="30" max="30" width="8.7109375" style="79" customWidth="1"/>
    <col min="31" max="34" width="9.28125" style="79" customWidth="1"/>
    <col min="35" max="35" width="9.140625" style="79" customWidth="1"/>
    <col min="36" max="37" width="0" style="79" hidden="1" customWidth="1"/>
    <col min="38" max="64" width="9.140625" style="79" customWidth="1"/>
  </cols>
  <sheetData>
    <row r="1" spans="1:64" ht="12.75">
      <c r="A1" s="65" t="s">
        <v>75</v>
      </c>
      <c r="B1" s="64"/>
      <c r="C1" s="64"/>
      <c r="D1" s="83"/>
      <c r="E1" s="64"/>
      <c r="F1" s="64"/>
      <c r="G1" s="61"/>
      <c r="H1" s="64"/>
      <c r="I1" s="65" t="s">
        <v>14</v>
      </c>
      <c r="J1" s="61"/>
      <c r="K1" s="62"/>
      <c r="L1" s="64"/>
      <c r="M1" s="64"/>
      <c r="N1" s="64"/>
      <c r="O1" s="64"/>
      <c r="P1" s="64"/>
      <c r="Q1" s="63"/>
      <c r="R1" s="63"/>
      <c r="S1" s="63"/>
      <c r="T1" s="64"/>
      <c r="U1" s="64"/>
      <c r="V1" s="64"/>
      <c r="W1" s="64"/>
      <c r="X1" s="64"/>
      <c r="Y1" s="64"/>
      <c r="Z1" s="84" t="s">
        <v>1</v>
      </c>
      <c r="AA1" s="84" t="s">
        <v>2</v>
      </c>
      <c r="AB1" s="4" t="s">
        <v>3</v>
      </c>
      <c r="AC1" s="4" t="s">
        <v>4</v>
      </c>
      <c r="AD1" s="4" t="s">
        <v>5</v>
      </c>
      <c r="AE1" s="85" t="s">
        <v>102</v>
      </c>
      <c r="AF1" s="86" t="s">
        <v>103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2.75">
      <c r="A2" s="65" t="s">
        <v>76</v>
      </c>
      <c r="B2" s="64"/>
      <c r="C2" s="64"/>
      <c r="D2" s="83"/>
      <c r="E2" s="64"/>
      <c r="F2" s="64"/>
      <c r="G2" s="61"/>
      <c r="H2" s="87"/>
      <c r="I2" s="65" t="s">
        <v>13</v>
      </c>
      <c r="J2" s="61"/>
      <c r="K2" s="62"/>
      <c r="L2" s="64"/>
      <c r="M2" s="64"/>
      <c r="N2" s="64"/>
      <c r="O2" s="64"/>
      <c r="P2" s="64"/>
      <c r="Q2" s="63"/>
      <c r="R2" s="63"/>
      <c r="S2" s="63"/>
      <c r="T2" s="64"/>
      <c r="U2" s="64"/>
      <c r="V2" s="64"/>
      <c r="W2" s="64"/>
      <c r="X2" s="64"/>
      <c r="Y2" s="64"/>
      <c r="Z2" s="84" t="s">
        <v>9</v>
      </c>
      <c r="AA2" s="9" t="s">
        <v>104</v>
      </c>
      <c r="AB2" s="8" t="s">
        <v>11</v>
      </c>
      <c r="AC2" s="7"/>
      <c r="AD2" s="9"/>
      <c r="AE2" s="85">
        <v>1</v>
      </c>
      <c r="AF2" s="88">
        <v>123.4567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2.75">
      <c r="A3" s="65" t="s">
        <v>78</v>
      </c>
      <c r="B3" s="64"/>
      <c r="C3" s="64"/>
      <c r="D3" s="83"/>
      <c r="E3" s="64"/>
      <c r="F3" s="64"/>
      <c r="G3" s="61"/>
      <c r="H3" s="64"/>
      <c r="I3" s="65" t="s">
        <v>79</v>
      </c>
      <c r="J3" s="61"/>
      <c r="K3" s="62"/>
      <c r="L3" s="64"/>
      <c r="M3" s="64"/>
      <c r="N3" s="64"/>
      <c r="O3" s="64"/>
      <c r="P3" s="64"/>
      <c r="Q3" s="63"/>
      <c r="R3" s="63"/>
      <c r="S3" s="63"/>
      <c r="T3" s="64"/>
      <c r="U3" s="64"/>
      <c r="V3" s="64"/>
      <c r="W3" s="64"/>
      <c r="X3" s="64"/>
      <c r="Y3" s="64"/>
      <c r="Z3" s="84" t="s">
        <v>15</v>
      </c>
      <c r="AA3" s="9" t="s">
        <v>105</v>
      </c>
      <c r="AB3" s="8" t="s">
        <v>11</v>
      </c>
      <c r="AC3" s="7" t="s">
        <v>17</v>
      </c>
      <c r="AD3" s="9" t="s">
        <v>18</v>
      </c>
      <c r="AE3" s="85">
        <v>2</v>
      </c>
      <c r="AF3" s="89">
        <v>123.4567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2.75">
      <c r="A4" s="64"/>
      <c r="B4" s="64"/>
      <c r="C4" s="64"/>
      <c r="D4" s="8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4"/>
      <c r="U4" s="64"/>
      <c r="V4" s="64"/>
      <c r="W4" s="64"/>
      <c r="X4" s="64"/>
      <c r="Y4" s="64"/>
      <c r="Z4" s="84" t="s">
        <v>22</v>
      </c>
      <c r="AA4" s="9" t="s">
        <v>106</v>
      </c>
      <c r="AB4" s="8" t="s">
        <v>11</v>
      </c>
      <c r="AC4" s="7"/>
      <c r="AD4" s="9"/>
      <c r="AE4" s="85">
        <v>3</v>
      </c>
      <c r="AF4" s="90">
        <v>123.4567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2.75">
      <c r="A5" s="65" t="s">
        <v>82</v>
      </c>
      <c r="B5" s="64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4"/>
      <c r="U5" s="64"/>
      <c r="V5" s="64"/>
      <c r="W5" s="64"/>
      <c r="X5" s="64"/>
      <c r="Y5" s="64"/>
      <c r="Z5" s="84" t="s">
        <v>28</v>
      </c>
      <c r="AA5" s="9" t="s">
        <v>105</v>
      </c>
      <c r="AB5" s="8" t="s">
        <v>11</v>
      </c>
      <c r="AC5" s="7" t="s">
        <v>17</v>
      </c>
      <c r="AD5" s="9" t="s">
        <v>18</v>
      </c>
      <c r="AE5" s="85">
        <v>4</v>
      </c>
      <c r="AF5" s="91">
        <v>123.4567</v>
      </c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2.75">
      <c r="A6" s="65" t="s">
        <v>83</v>
      </c>
      <c r="B6" s="64"/>
      <c r="C6" s="64"/>
      <c r="D6" s="8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63"/>
      <c r="S6" s="63"/>
      <c r="T6" s="64"/>
      <c r="U6" s="64"/>
      <c r="V6" s="64"/>
      <c r="W6" s="64"/>
      <c r="X6" s="64"/>
      <c r="Y6" s="64"/>
      <c r="Z6" s="92" t="s">
        <v>30</v>
      </c>
      <c r="AA6" s="9" t="s">
        <v>107</v>
      </c>
      <c r="AB6" s="8" t="s">
        <v>11</v>
      </c>
      <c r="AC6" s="7" t="s">
        <v>17</v>
      </c>
      <c r="AD6" s="9" t="s">
        <v>18</v>
      </c>
      <c r="AE6" s="85" t="s">
        <v>108</v>
      </c>
      <c r="AF6" s="86">
        <v>123.4567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2.75">
      <c r="A7" s="65"/>
      <c r="B7" s="64"/>
      <c r="C7" s="64"/>
      <c r="D7" s="8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4"/>
      <c r="Y7" s="64"/>
      <c r="Z7" s="87"/>
      <c r="AA7" s="87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13.5">
      <c r="A8" s="64" t="s">
        <v>0</v>
      </c>
      <c r="B8" s="93"/>
      <c r="C8" s="94"/>
      <c r="D8" s="95" t="str">
        <f>CONCATENATE(AA2," ",AB2," ",AC2," ",AD2)</f>
        <v>Prehľad rozpočtových nákladov v EUR  </v>
      </c>
      <c r="E8" s="63"/>
      <c r="F8" s="64"/>
      <c r="G8" s="61"/>
      <c r="H8" s="61"/>
      <c r="I8" s="61"/>
      <c r="J8" s="61"/>
      <c r="K8" s="62"/>
      <c r="L8" s="62"/>
      <c r="M8" s="63"/>
      <c r="N8" s="63"/>
      <c r="O8" s="64"/>
      <c r="P8" s="64"/>
      <c r="Q8" s="63"/>
      <c r="R8" s="63"/>
      <c r="S8" s="63"/>
      <c r="T8" s="64"/>
      <c r="U8" s="64"/>
      <c r="V8" s="64"/>
      <c r="W8" s="64"/>
      <c r="X8" s="64"/>
      <c r="Y8" s="64"/>
      <c r="Z8" s="87"/>
      <c r="AA8" s="87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12.75">
      <c r="A9" s="68" t="s">
        <v>109</v>
      </c>
      <c r="B9" s="68" t="s">
        <v>110</v>
      </c>
      <c r="C9" s="68" t="s">
        <v>111</v>
      </c>
      <c r="D9" s="96" t="s">
        <v>112</v>
      </c>
      <c r="E9" s="68" t="s">
        <v>113</v>
      </c>
      <c r="F9" s="68" t="s">
        <v>114</v>
      </c>
      <c r="G9" s="68" t="s">
        <v>115</v>
      </c>
      <c r="H9" s="68" t="s">
        <v>35</v>
      </c>
      <c r="I9" s="68" t="s">
        <v>86</v>
      </c>
      <c r="J9" s="68" t="s">
        <v>87</v>
      </c>
      <c r="K9" s="130" t="s">
        <v>88</v>
      </c>
      <c r="L9" s="130"/>
      <c r="M9" s="130" t="s">
        <v>89</v>
      </c>
      <c r="N9" s="130"/>
      <c r="O9" s="68" t="s">
        <v>116</v>
      </c>
      <c r="P9" s="97" t="s">
        <v>117</v>
      </c>
      <c r="Q9" s="97" t="s">
        <v>113</v>
      </c>
      <c r="R9" s="97" t="s">
        <v>113</v>
      </c>
      <c r="S9" s="97" t="s">
        <v>113</v>
      </c>
      <c r="T9" s="98" t="s">
        <v>118</v>
      </c>
      <c r="U9" s="98" t="s">
        <v>119</v>
      </c>
      <c r="V9" s="99" t="s">
        <v>120</v>
      </c>
      <c r="W9" s="68" t="s">
        <v>90</v>
      </c>
      <c r="X9" s="100" t="s">
        <v>111</v>
      </c>
      <c r="Y9" s="100" t="s">
        <v>111</v>
      </c>
      <c r="Z9" s="101" t="s">
        <v>121</v>
      </c>
      <c r="AA9" s="101" t="s">
        <v>122</v>
      </c>
      <c r="AB9" s="68" t="s">
        <v>120</v>
      </c>
      <c r="AC9" s="68" t="s">
        <v>123</v>
      </c>
      <c r="AD9" s="68" t="s">
        <v>124</v>
      </c>
      <c r="AE9" s="102" t="s">
        <v>125</v>
      </c>
      <c r="AF9" s="102" t="s">
        <v>126</v>
      </c>
      <c r="AG9" s="102" t="s">
        <v>113</v>
      </c>
      <c r="AH9" s="102" t="s">
        <v>127</v>
      </c>
      <c r="AI9" s="64"/>
      <c r="AJ9" s="64" t="s">
        <v>128</v>
      </c>
      <c r="AK9" s="64" t="s">
        <v>129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2.75">
      <c r="A10" s="70" t="s">
        <v>130</v>
      </c>
      <c r="B10" s="70" t="s">
        <v>131</v>
      </c>
      <c r="C10" s="103"/>
      <c r="D10" s="104" t="s">
        <v>132</v>
      </c>
      <c r="E10" s="70" t="s">
        <v>133</v>
      </c>
      <c r="F10" s="70" t="s">
        <v>134</v>
      </c>
      <c r="G10" s="70" t="s">
        <v>135</v>
      </c>
      <c r="H10" s="70"/>
      <c r="I10" s="70" t="s">
        <v>91</v>
      </c>
      <c r="J10" s="70"/>
      <c r="K10" s="105" t="s">
        <v>115</v>
      </c>
      <c r="L10" s="106" t="s">
        <v>87</v>
      </c>
      <c r="M10" s="70" t="s">
        <v>115</v>
      </c>
      <c r="N10" s="70" t="s">
        <v>87</v>
      </c>
      <c r="O10" s="70" t="s">
        <v>136</v>
      </c>
      <c r="P10" s="107"/>
      <c r="Q10" s="107" t="s">
        <v>137</v>
      </c>
      <c r="R10" s="107" t="s">
        <v>138</v>
      </c>
      <c r="S10" s="107" t="s">
        <v>139</v>
      </c>
      <c r="T10" s="108" t="s">
        <v>140</v>
      </c>
      <c r="U10" s="108" t="s">
        <v>116</v>
      </c>
      <c r="V10" s="109" t="s">
        <v>141</v>
      </c>
      <c r="W10" s="110"/>
      <c r="X10" s="111" t="s">
        <v>142</v>
      </c>
      <c r="Y10" s="111"/>
      <c r="Z10" s="112" t="s">
        <v>143</v>
      </c>
      <c r="AA10" s="112" t="s">
        <v>130</v>
      </c>
      <c r="AB10" s="70" t="s">
        <v>144</v>
      </c>
      <c r="AC10" s="111"/>
      <c r="AD10" s="111"/>
      <c r="AE10" s="113"/>
      <c r="AF10" s="113"/>
      <c r="AG10" s="113"/>
      <c r="AH10" s="113"/>
      <c r="AI10" s="64"/>
      <c r="AJ10" s="64" t="s">
        <v>145</v>
      </c>
      <c r="AK10" s="64" t="s">
        <v>146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ht="13.5" customHeight="1">
      <c r="G11" s="114"/>
    </row>
    <row r="12" ht="12.75">
      <c r="B12" s="115" t="s">
        <v>92</v>
      </c>
    </row>
    <row r="13" ht="12.75">
      <c r="B13" s="116" t="s">
        <v>92</v>
      </c>
    </row>
    <row r="14" spans="1:6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4:23" ht="12.75">
      <c r="D15" s="117" t="s">
        <v>93</v>
      </c>
      <c r="E15" s="118">
        <f>J15</f>
        <v>0</v>
      </c>
      <c r="H15" s="118"/>
      <c r="I15" s="118"/>
      <c r="J15" s="118"/>
      <c r="L15" s="119">
        <f>SUM(L11:L14)</f>
        <v>0</v>
      </c>
      <c r="N15" s="120">
        <f>SUM(N11:N14)</f>
        <v>0</v>
      </c>
      <c r="W15" s="120">
        <f>SUM(W11:W14)</f>
        <v>0</v>
      </c>
    </row>
    <row r="17" spans="4:23" ht="12.75">
      <c r="D17" s="117" t="s">
        <v>93</v>
      </c>
      <c r="E17" s="120">
        <f>J17</f>
        <v>0</v>
      </c>
      <c r="H17" s="118"/>
      <c r="I17" s="118"/>
      <c r="J17" s="118"/>
      <c r="L17" s="119">
        <f>L15</f>
        <v>0</v>
      </c>
      <c r="N17" s="120">
        <f>N15</f>
        <v>0</v>
      </c>
      <c r="W17" s="120">
        <f>W15</f>
        <v>0</v>
      </c>
    </row>
    <row r="19" ht="12.75">
      <c r="B19" s="115" t="s">
        <v>147</v>
      </c>
    </row>
    <row r="20" ht="12.75">
      <c r="B20" s="116" t="s">
        <v>94</v>
      </c>
    </row>
    <row r="21" spans="1:37" ht="12.75">
      <c r="A21" s="75">
        <v>1</v>
      </c>
      <c r="B21" s="76" t="s">
        <v>148</v>
      </c>
      <c r="C21" s="77" t="s">
        <v>149</v>
      </c>
      <c r="D21" s="60" t="s">
        <v>375</v>
      </c>
      <c r="E21" s="78">
        <v>1550</v>
      </c>
      <c r="F21" s="79" t="s">
        <v>150</v>
      </c>
      <c r="O21" s="79">
        <v>20</v>
      </c>
      <c r="P21" s="79" t="s">
        <v>151</v>
      </c>
      <c r="V21" s="82" t="s">
        <v>57</v>
      </c>
      <c r="X21" s="79" t="s">
        <v>149</v>
      </c>
      <c r="Y21" s="79" t="s">
        <v>149</v>
      </c>
      <c r="Z21" s="77" t="s">
        <v>152</v>
      </c>
      <c r="AA21" s="77" t="s">
        <v>153</v>
      </c>
      <c r="AB21" s="79" t="s">
        <v>154</v>
      </c>
      <c r="AJ21" s="79" t="s">
        <v>155</v>
      </c>
      <c r="AK21" s="79" t="s">
        <v>156</v>
      </c>
    </row>
    <row r="22" spans="1:37" ht="12.75">
      <c r="A22" s="75">
        <v>2</v>
      </c>
      <c r="B22" s="76" t="s">
        <v>148</v>
      </c>
      <c r="C22" s="77" t="s">
        <v>157</v>
      </c>
      <c r="D22" s="60" t="s">
        <v>376</v>
      </c>
      <c r="E22" s="78">
        <v>20</v>
      </c>
      <c r="F22" s="79" t="s">
        <v>150</v>
      </c>
      <c r="O22" s="79">
        <v>20</v>
      </c>
      <c r="P22" s="79" t="s">
        <v>151</v>
      </c>
      <c r="V22" s="82" t="s">
        <v>57</v>
      </c>
      <c r="X22" s="79" t="s">
        <v>157</v>
      </c>
      <c r="Y22" s="79" t="s">
        <v>157</v>
      </c>
      <c r="Z22" s="77" t="s">
        <v>152</v>
      </c>
      <c r="AA22" s="77" t="s">
        <v>158</v>
      </c>
      <c r="AB22" s="79" t="s">
        <v>154</v>
      </c>
      <c r="AJ22" s="79" t="s">
        <v>155</v>
      </c>
      <c r="AK22" s="79" t="s">
        <v>156</v>
      </c>
    </row>
    <row r="23" spans="1:37" ht="12.75">
      <c r="A23" s="75">
        <v>3</v>
      </c>
      <c r="B23" s="76" t="s">
        <v>148</v>
      </c>
      <c r="C23" s="77" t="s">
        <v>159</v>
      </c>
      <c r="D23" s="60" t="s">
        <v>377</v>
      </c>
      <c r="E23" s="78">
        <v>130</v>
      </c>
      <c r="F23" s="79" t="s">
        <v>150</v>
      </c>
      <c r="O23" s="79">
        <v>20</v>
      </c>
      <c r="P23" s="79" t="s">
        <v>151</v>
      </c>
      <c r="V23" s="82" t="s">
        <v>57</v>
      </c>
      <c r="X23" s="79" t="s">
        <v>159</v>
      </c>
      <c r="Y23" s="79" t="s">
        <v>159</v>
      </c>
      <c r="Z23" s="77" t="s">
        <v>152</v>
      </c>
      <c r="AA23" s="77" t="s">
        <v>160</v>
      </c>
      <c r="AB23" s="79" t="s">
        <v>154</v>
      </c>
      <c r="AJ23" s="79" t="s">
        <v>155</v>
      </c>
      <c r="AK23" s="79" t="s">
        <v>156</v>
      </c>
    </row>
    <row r="24" spans="1:37" ht="12.75">
      <c r="A24" s="75">
        <v>4</v>
      </c>
      <c r="B24" s="76" t="s">
        <v>148</v>
      </c>
      <c r="C24" s="77" t="s">
        <v>161</v>
      </c>
      <c r="D24" s="60" t="s">
        <v>378</v>
      </c>
      <c r="E24" s="78">
        <v>15</v>
      </c>
      <c r="F24" s="79" t="s">
        <v>150</v>
      </c>
      <c r="O24" s="79">
        <v>20</v>
      </c>
      <c r="P24" s="79" t="s">
        <v>151</v>
      </c>
      <c r="V24" s="82" t="s">
        <v>57</v>
      </c>
      <c r="X24" s="79" t="s">
        <v>161</v>
      </c>
      <c r="Y24" s="79" t="s">
        <v>161</v>
      </c>
      <c r="Z24" s="77" t="s">
        <v>152</v>
      </c>
      <c r="AA24" s="77" t="s">
        <v>162</v>
      </c>
      <c r="AB24" s="79" t="s">
        <v>154</v>
      </c>
      <c r="AJ24" s="79" t="s">
        <v>155</v>
      </c>
      <c r="AK24" s="79" t="s">
        <v>156</v>
      </c>
    </row>
    <row r="25" spans="1:37" ht="12.75">
      <c r="A25" s="75">
        <v>5</v>
      </c>
      <c r="B25" s="76" t="s">
        <v>148</v>
      </c>
      <c r="C25" s="77" t="s">
        <v>163</v>
      </c>
      <c r="D25" s="60" t="s">
        <v>379</v>
      </c>
      <c r="E25" s="78">
        <v>9</v>
      </c>
      <c r="F25" s="79" t="s">
        <v>150</v>
      </c>
      <c r="O25" s="79">
        <v>20</v>
      </c>
      <c r="P25" s="79" t="s">
        <v>151</v>
      </c>
      <c r="V25" s="82" t="s">
        <v>57</v>
      </c>
      <c r="X25" s="79" t="s">
        <v>163</v>
      </c>
      <c r="Y25" s="79" t="s">
        <v>163</v>
      </c>
      <c r="Z25" s="77" t="s">
        <v>152</v>
      </c>
      <c r="AA25" s="77" t="s">
        <v>164</v>
      </c>
      <c r="AB25" s="79" t="s">
        <v>154</v>
      </c>
      <c r="AJ25" s="79" t="s">
        <v>155</v>
      </c>
      <c r="AK25" s="79" t="s">
        <v>156</v>
      </c>
    </row>
    <row r="26" spans="1:37" ht="12.75">
      <c r="A26" s="75">
        <v>6</v>
      </c>
      <c r="B26" s="76" t="s">
        <v>148</v>
      </c>
      <c r="C26" s="77" t="s">
        <v>165</v>
      </c>
      <c r="D26" s="60" t="s">
        <v>380</v>
      </c>
      <c r="E26" s="78">
        <v>39</v>
      </c>
      <c r="F26" s="79" t="s">
        <v>150</v>
      </c>
      <c r="O26" s="79">
        <v>20</v>
      </c>
      <c r="P26" s="79" t="s">
        <v>151</v>
      </c>
      <c r="V26" s="82" t="s">
        <v>57</v>
      </c>
      <c r="X26" s="79" t="s">
        <v>165</v>
      </c>
      <c r="Y26" s="79" t="s">
        <v>165</v>
      </c>
      <c r="Z26" s="77" t="s">
        <v>152</v>
      </c>
      <c r="AA26" s="77" t="s">
        <v>166</v>
      </c>
      <c r="AB26" s="79" t="s">
        <v>154</v>
      </c>
      <c r="AJ26" s="79" t="s">
        <v>155</v>
      </c>
      <c r="AK26" s="79" t="s">
        <v>156</v>
      </c>
    </row>
    <row r="27" spans="1:37" ht="12.75">
      <c r="A27" s="75">
        <v>7</v>
      </c>
      <c r="B27" s="76" t="s">
        <v>167</v>
      </c>
      <c r="C27" s="77" t="s">
        <v>168</v>
      </c>
      <c r="D27" s="60" t="s">
        <v>169</v>
      </c>
      <c r="E27" s="78">
        <v>1763</v>
      </c>
      <c r="F27" s="79" t="s">
        <v>150</v>
      </c>
      <c r="O27" s="79">
        <v>20</v>
      </c>
      <c r="P27" s="79" t="s">
        <v>151</v>
      </c>
      <c r="V27" s="82" t="s">
        <v>170</v>
      </c>
      <c r="W27" s="78">
        <v>58.179</v>
      </c>
      <c r="X27" s="79" t="s">
        <v>171</v>
      </c>
      <c r="Y27" s="79" t="s">
        <v>168</v>
      </c>
      <c r="Z27" s="77" t="s">
        <v>172</v>
      </c>
      <c r="AA27" s="77" t="s">
        <v>151</v>
      </c>
      <c r="AB27" s="79" t="s">
        <v>33</v>
      </c>
      <c r="AJ27" s="79" t="s">
        <v>173</v>
      </c>
      <c r="AK27" s="79" t="s">
        <v>156</v>
      </c>
    </row>
    <row r="28" spans="4:23" ht="12.75">
      <c r="D28" s="117" t="s">
        <v>174</v>
      </c>
      <c r="E28" s="118">
        <f>J28</f>
        <v>0</v>
      </c>
      <c r="H28" s="118"/>
      <c r="I28" s="118"/>
      <c r="J28" s="118"/>
      <c r="L28" s="119">
        <f>SUM(L18:L27)</f>
        <v>0</v>
      </c>
      <c r="N28" s="120">
        <f>SUM(N18:N27)</f>
        <v>0</v>
      </c>
      <c r="W28" s="120">
        <f>SUM(W18:W27)</f>
        <v>58.179</v>
      </c>
    </row>
    <row r="30" ht="12.75">
      <c r="B30" s="116" t="s">
        <v>95</v>
      </c>
    </row>
    <row r="31" spans="1:37" ht="12.75">
      <c r="A31" s="75">
        <v>8</v>
      </c>
      <c r="B31" s="76" t="s">
        <v>175</v>
      </c>
      <c r="C31" s="77" t="s">
        <v>176</v>
      </c>
      <c r="D31" s="60" t="s">
        <v>177</v>
      </c>
      <c r="E31" s="78">
        <v>91</v>
      </c>
      <c r="F31" s="79" t="s">
        <v>178</v>
      </c>
      <c r="O31" s="79">
        <v>20</v>
      </c>
      <c r="P31" s="79" t="s">
        <v>151</v>
      </c>
      <c r="V31" s="82" t="s">
        <v>170</v>
      </c>
      <c r="W31" s="78">
        <v>21.567</v>
      </c>
      <c r="X31" s="79" t="s">
        <v>179</v>
      </c>
      <c r="Y31" s="79" t="s">
        <v>176</v>
      </c>
      <c r="Z31" s="77" t="s">
        <v>180</v>
      </c>
      <c r="AA31" s="77" t="s">
        <v>151</v>
      </c>
      <c r="AB31" s="79" t="s">
        <v>33</v>
      </c>
      <c r="AJ31" s="79" t="s">
        <v>173</v>
      </c>
      <c r="AK31" s="79" t="s">
        <v>156</v>
      </c>
    </row>
    <row r="32" ht="12.75">
      <c r="D32" s="121" t="s">
        <v>181</v>
      </c>
    </row>
    <row r="33" spans="1:37" ht="12.75">
      <c r="A33" s="75">
        <v>9</v>
      </c>
      <c r="B33" s="76" t="s">
        <v>148</v>
      </c>
      <c r="C33" s="77" t="s">
        <v>182</v>
      </c>
      <c r="D33" s="60" t="s">
        <v>381</v>
      </c>
      <c r="E33" s="78">
        <v>1550</v>
      </c>
      <c r="F33" s="79" t="s">
        <v>150</v>
      </c>
      <c r="O33" s="79">
        <v>20</v>
      </c>
      <c r="P33" s="79" t="s">
        <v>151</v>
      </c>
      <c r="V33" s="82" t="s">
        <v>57</v>
      </c>
      <c r="X33" s="79" t="s">
        <v>182</v>
      </c>
      <c r="Y33" s="79" t="s">
        <v>182</v>
      </c>
      <c r="Z33" s="77" t="s">
        <v>152</v>
      </c>
      <c r="AA33" s="77" t="s">
        <v>183</v>
      </c>
      <c r="AB33" s="79" t="s">
        <v>154</v>
      </c>
      <c r="AJ33" s="79" t="s">
        <v>184</v>
      </c>
      <c r="AK33" s="79" t="s">
        <v>156</v>
      </c>
    </row>
    <row r="34" spans="1:37" ht="12.75">
      <c r="A34" s="75">
        <v>10</v>
      </c>
      <c r="B34" s="76" t="s">
        <v>148</v>
      </c>
      <c r="C34" s="77" t="s">
        <v>185</v>
      </c>
      <c r="D34" s="60" t="s">
        <v>382</v>
      </c>
      <c r="E34" s="78">
        <v>20</v>
      </c>
      <c r="F34" s="79" t="s">
        <v>150</v>
      </c>
      <c r="O34" s="79">
        <v>20</v>
      </c>
      <c r="P34" s="79" t="s">
        <v>151</v>
      </c>
      <c r="V34" s="82" t="s">
        <v>57</v>
      </c>
      <c r="X34" s="79" t="s">
        <v>185</v>
      </c>
      <c r="Y34" s="79" t="s">
        <v>185</v>
      </c>
      <c r="Z34" s="77" t="s">
        <v>152</v>
      </c>
      <c r="AA34" s="77" t="s">
        <v>186</v>
      </c>
      <c r="AB34" s="79" t="s">
        <v>154</v>
      </c>
      <c r="AJ34" s="79" t="s">
        <v>184</v>
      </c>
      <c r="AK34" s="79" t="s">
        <v>156</v>
      </c>
    </row>
    <row r="35" spans="1:37" ht="12.75">
      <c r="A35" s="75">
        <v>11</v>
      </c>
      <c r="B35" s="76" t="s">
        <v>148</v>
      </c>
      <c r="C35" s="77" t="s">
        <v>187</v>
      </c>
      <c r="D35" s="60" t="s">
        <v>383</v>
      </c>
      <c r="E35" s="78">
        <v>130</v>
      </c>
      <c r="F35" s="79" t="s">
        <v>150</v>
      </c>
      <c r="O35" s="79">
        <v>20</v>
      </c>
      <c r="P35" s="79" t="s">
        <v>151</v>
      </c>
      <c r="V35" s="82" t="s">
        <v>57</v>
      </c>
      <c r="X35" s="79" t="s">
        <v>187</v>
      </c>
      <c r="Y35" s="79" t="s">
        <v>187</v>
      </c>
      <c r="Z35" s="77" t="s">
        <v>152</v>
      </c>
      <c r="AA35" s="77" t="s">
        <v>188</v>
      </c>
      <c r="AB35" s="79" t="s">
        <v>154</v>
      </c>
      <c r="AJ35" s="79" t="s">
        <v>184</v>
      </c>
      <c r="AK35" s="79" t="s">
        <v>156</v>
      </c>
    </row>
    <row r="36" spans="1:37" ht="12.75">
      <c r="A36" s="75">
        <v>12</v>
      </c>
      <c r="B36" s="76" t="s">
        <v>148</v>
      </c>
      <c r="C36" s="77" t="s">
        <v>189</v>
      </c>
      <c r="D36" s="60" t="s">
        <v>384</v>
      </c>
      <c r="E36" s="78">
        <v>15</v>
      </c>
      <c r="F36" s="79" t="s">
        <v>150</v>
      </c>
      <c r="O36" s="79">
        <v>20</v>
      </c>
      <c r="P36" s="79" t="s">
        <v>151</v>
      </c>
      <c r="V36" s="82" t="s">
        <v>57</v>
      </c>
      <c r="X36" s="79" t="s">
        <v>189</v>
      </c>
      <c r="Y36" s="79" t="s">
        <v>189</v>
      </c>
      <c r="Z36" s="77" t="s">
        <v>152</v>
      </c>
      <c r="AA36" s="77" t="s">
        <v>190</v>
      </c>
      <c r="AB36" s="79" t="s">
        <v>154</v>
      </c>
      <c r="AJ36" s="79" t="s">
        <v>184</v>
      </c>
      <c r="AK36" s="79" t="s">
        <v>156</v>
      </c>
    </row>
    <row r="37" spans="1:37" ht="12.75">
      <c r="A37" s="75">
        <v>13</v>
      </c>
      <c r="B37" s="76" t="s">
        <v>148</v>
      </c>
      <c r="C37" s="77" t="s">
        <v>191</v>
      </c>
      <c r="D37" s="60" t="s">
        <v>385</v>
      </c>
      <c r="E37" s="78">
        <v>9</v>
      </c>
      <c r="F37" s="79" t="s">
        <v>150</v>
      </c>
      <c r="O37" s="79">
        <v>20</v>
      </c>
      <c r="P37" s="79" t="s">
        <v>151</v>
      </c>
      <c r="V37" s="82" t="s">
        <v>57</v>
      </c>
      <c r="X37" s="79" t="s">
        <v>191</v>
      </c>
      <c r="Y37" s="79" t="s">
        <v>191</v>
      </c>
      <c r="Z37" s="77" t="s">
        <v>152</v>
      </c>
      <c r="AA37" s="77" t="s">
        <v>192</v>
      </c>
      <c r="AB37" s="79" t="s">
        <v>154</v>
      </c>
      <c r="AJ37" s="79" t="s">
        <v>184</v>
      </c>
      <c r="AK37" s="79" t="s">
        <v>156</v>
      </c>
    </row>
    <row r="38" spans="1:37" ht="12.75">
      <c r="A38" s="75">
        <v>14</v>
      </c>
      <c r="B38" s="76" t="s">
        <v>148</v>
      </c>
      <c r="C38" s="77" t="s">
        <v>193</v>
      </c>
      <c r="D38" s="60" t="s">
        <v>386</v>
      </c>
      <c r="E38" s="78">
        <v>39</v>
      </c>
      <c r="F38" s="79" t="s">
        <v>150</v>
      </c>
      <c r="O38" s="79">
        <v>20</v>
      </c>
      <c r="P38" s="79" t="s">
        <v>151</v>
      </c>
      <c r="V38" s="82" t="s">
        <v>57</v>
      </c>
      <c r="X38" s="79" t="s">
        <v>193</v>
      </c>
      <c r="Y38" s="79" t="s">
        <v>193</v>
      </c>
      <c r="Z38" s="77" t="s">
        <v>152</v>
      </c>
      <c r="AA38" s="77" t="s">
        <v>194</v>
      </c>
      <c r="AB38" s="79" t="s">
        <v>154</v>
      </c>
      <c r="AJ38" s="79" t="s">
        <v>184</v>
      </c>
      <c r="AK38" s="79" t="s">
        <v>156</v>
      </c>
    </row>
    <row r="39" spans="1:37" ht="12.75">
      <c r="A39" s="75">
        <v>15</v>
      </c>
      <c r="B39" s="76" t="s">
        <v>195</v>
      </c>
      <c r="C39" s="77" t="s">
        <v>196</v>
      </c>
      <c r="D39" s="123" t="s">
        <v>197</v>
      </c>
      <c r="E39" s="78">
        <v>1550</v>
      </c>
      <c r="F39" s="79" t="s">
        <v>150</v>
      </c>
      <c r="K39" s="81">
        <v>0.00028</v>
      </c>
      <c r="L39" s="81">
        <f aca="true" t="shared" si="0" ref="L39:L44">E39*K39</f>
        <v>0.43399999999999994</v>
      </c>
      <c r="O39" s="79">
        <v>20</v>
      </c>
      <c r="P39" s="79" t="s">
        <v>151</v>
      </c>
      <c r="V39" s="82" t="s">
        <v>170</v>
      </c>
      <c r="W39" s="78">
        <v>144.15</v>
      </c>
      <c r="X39" s="79" t="s">
        <v>198</v>
      </c>
      <c r="Y39" s="79" t="s">
        <v>196</v>
      </c>
      <c r="Z39" s="77" t="s">
        <v>172</v>
      </c>
      <c r="AA39" s="77" t="s">
        <v>151</v>
      </c>
      <c r="AB39" s="79" t="s">
        <v>33</v>
      </c>
      <c r="AJ39" s="79" t="s">
        <v>173</v>
      </c>
      <c r="AK39" s="79" t="s">
        <v>156</v>
      </c>
    </row>
    <row r="40" spans="1:37" ht="12.75">
      <c r="A40" s="75">
        <v>16</v>
      </c>
      <c r="B40" s="76" t="s">
        <v>195</v>
      </c>
      <c r="C40" s="77" t="s">
        <v>199</v>
      </c>
      <c r="D40" s="123" t="s">
        <v>200</v>
      </c>
      <c r="E40" s="78">
        <v>20</v>
      </c>
      <c r="F40" s="79" t="s">
        <v>150</v>
      </c>
      <c r="K40" s="81">
        <v>0.00028</v>
      </c>
      <c r="L40" s="81">
        <f t="shared" si="0"/>
        <v>0.005599999999999999</v>
      </c>
      <c r="O40" s="79">
        <v>20</v>
      </c>
      <c r="P40" s="79" t="s">
        <v>151</v>
      </c>
      <c r="V40" s="82" t="s">
        <v>170</v>
      </c>
      <c r="W40" s="78">
        <v>1.92</v>
      </c>
      <c r="X40" s="79" t="s">
        <v>201</v>
      </c>
      <c r="Y40" s="79" t="s">
        <v>199</v>
      </c>
      <c r="Z40" s="77" t="s">
        <v>172</v>
      </c>
      <c r="AA40" s="77" t="s">
        <v>151</v>
      </c>
      <c r="AB40" s="79" t="s">
        <v>33</v>
      </c>
      <c r="AJ40" s="79" t="s">
        <v>173</v>
      </c>
      <c r="AK40" s="79" t="s">
        <v>156</v>
      </c>
    </row>
    <row r="41" spans="1:37" ht="12.75">
      <c r="A41" s="75">
        <v>17</v>
      </c>
      <c r="B41" s="76" t="s">
        <v>195</v>
      </c>
      <c r="C41" s="77" t="s">
        <v>202</v>
      </c>
      <c r="D41" s="123" t="s">
        <v>203</v>
      </c>
      <c r="E41" s="78">
        <v>130</v>
      </c>
      <c r="F41" s="79" t="s">
        <v>150</v>
      </c>
      <c r="K41" s="81">
        <v>0.00029</v>
      </c>
      <c r="L41" s="81">
        <f t="shared" si="0"/>
        <v>0.0377</v>
      </c>
      <c r="O41" s="79">
        <v>20</v>
      </c>
      <c r="P41" s="79" t="s">
        <v>151</v>
      </c>
      <c r="V41" s="82" t="s">
        <v>170</v>
      </c>
      <c r="W41" s="78">
        <v>12.74</v>
      </c>
      <c r="X41" s="79" t="s">
        <v>204</v>
      </c>
      <c r="Y41" s="79" t="s">
        <v>202</v>
      </c>
      <c r="Z41" s="77" t="s">
        <v>172</v>
      </c>
      <c r="AA41" s="77" t="s">
        <v>151</v>
      </c>
      <c r="AB41" s="79" t="s">
        <v>33</v>
      </c>
      <c r="AJ41" s="79" t="s">
        <v>173</v>
      </c>
      <c r="AK41" s="79" t="s">
        <v>156</v>
      </c>
    </row>
    <row r="42" spans="1:37" ht="12.75">
      <c r="A42" s="75">
        <v>18</v>
      </c>
      <c r="B42" s="76" t="s">
        <v>195</v>
      </c>
      <c r="C42" s="77" t="s">
        <v>205</v>
      </c>
      <c r="D42" s="123" t="s">
        <v>206</v>
      </c>
      <c r="E42" s="78">
        <v>15</v>
      </c>
      <c r="F42" s="79" t="s">
        <v>150</v>
      </c>
      <c r="K42" s="81">
        <v>0.00029</v>
      </c>
      <c r="L42" s="81">
        <f t="shared" si="0"/>
        <v>0.00435</v>
      </c>
      <c r="O42" s="79">
        <v>20</v>
      </c>
      <c r="P42" s="79" t="s">
        <v>151</v>
      </c>
      <c r="V42" s="82" t="s">
        <v>170</v>
      </c>
      <c r="W42" s="78">
        <v>1.59</v>
      </c>
      <c r="X42" s="79" t="s">
        <v>207</v>
      </c>
      <c r="Y42" s="79" t="s">
        <v>205</v>
      </c>
      <c r="Z42" s="77" t="s">
        <v>172</v>
      </c>
      <c r="AA42" s="77" t="s">
        <v>151</v>
      </c>
      <c r="AB42" s="79" t="s">
        <v>33</v>
      </c>
      <c r="AJ42" s="79" t="s">
        <v>173</v>
      </c>
      <c r="AK42" s="79" t="s">
        <v>156</v>
      </c>
    </row>
    <row r="43" spans="1:37" ht="12.75">
      <c r="A43" s="75">
        <v>19</v>
      </c>
      <c r="B43" s="76" t="s">
        <v>195</v>
      </c>
      <c r="C43" s="77" t="s">
        <v>208</v>
      </c>
      <c r="D43" s="123" t="s">
        <v>209</v>
      </c>
      <c r="E43" s="78">
        <v>9</v>
      </c>
      <c r="F43" s="79" t="s">
        <v>150</v>
      </c>
      <c r="K43" s="81">
        <v>0.0003</v>
      </c>
      <c r="L43" s="81">
        <f t="shared" si="0"/>
        <v>0.0026999999999999997</v>
      </c>
      <c r="O43" s="79">
        <v>20</v>
      </c>
      <c r="P43" s="79" t="s">
        <v>151</v>
      </c>
      <c r="V43" s="82" t="s">
        <v>170</v>
      </c>
      <c r="W43" s="78">
        <v>0.999</v>
      </c>
      <c r="X43" s="79" t="s">
        <v>210</v>
      </c>
      <c r="Y43" s="79" t="s">
        <v>208</v>
      </c>
      <c r="Z43" s="77" t="s">
        <v>172</v>
      </c>
      <c r="AA43" s="77" t="s">
        <v>151</v>
      </c>
      <c r="AB43" s="79" t="s">
        <v>33</v>
      </c>
      <c r="AJ43" s="79" t="s">
        <v>173</v>
      </c>
      <c r="AK43" s="79" t="s">
        <v>156</v>
      </c>
    </row>
    <row r="44" spans="1:37" ht="12.75">
      <c r="A44" s="75">
        <v>20</v>
      </c>
      <c r="B44" s="76" t="s">
        <v>195</v>
      </c>
      <c r="C44" s="77" t="s">
        <v>211</v>
      </c>
      <c r="D44" s="123" t="s">
        <v>212</v>
      </c>
      <c r="E44" s="78">
        <v>39</v>
      </c>
      <c r="F44" s="79" t="s">
        <v>150</v>
      </c>
      <c r="K44" s="81">
        <v>0.0003</v>
      </c>
      <c r="L44" s="81">
        <f t="shared" si="0"/>
        <v>0.011699999999999999</v>
      </c>
      <c r="O44" s="79">
        <v>20</v>
      </c>
      <c r="P44" s="79" t="s">
        <v>151</v>
      </c>
      <c r="V44" s="82" t="s">
        <v>170</v>
      </c>
      <c r="W44" s="78">
        <v>4.446</v>
      </c>
      <c r="X44" s="79" t="s">
        <v>213</v>
      </c>
      <c r="Y44" s="79" t="s">
        <v>211</v>
      </c>
      <c r="Z44" s="77" t="s">
        <v>172</v>
      </c>
      <c r="AA44" s="77" t="s">
        <v>151</v>
      </c>
      <c r="AB44" s="79" t="s">
        <v>33</v>
      </c>
      <c r="AJ44" s="79" t="s">
        <v>173</v>
      </c>
      <c r="AK44" s="79" t="s">
        <v>156</v>
      </c>
    </row>
    <row r="45" spans="1:37" ht="12.75">
      <c r="A45" s="75">
        <v>21</v>
      </c>
      <c r="B45" s="76" t="s">
        <v>148</v>
      </c>
      <c r="C45" s="77" t="s">
        <v>214</v>
      </c>
      <c r="D45" s="60" t="s">
        <v>387</v>
      </c>
      <c r="E45" s="78">
        <v>2</v>
      </c>
      <c r="F45" s="79" t="s">
        <v>178</v>
      </c>
      <c r="O45" s="79">
        <v>20</v>
      </c>
      <c r="P45" s="79" t="s">
        <v>151</v>
      </c>
      <c r="V45" s="82" t="s">
        <v>57</v>
      </c>
      <c r="X45" s="79" t="s">
        <v>214</v>
      </c>
      <c r="Y45" s="79" t="s">
        <v>214</v>
      </c>
      <c r="Z45" s="77" t="s">
        <v>152</v>
      </c>
      <c r="AA45" s="77" t="s">
        <v>215</v>
      </c>
      <c r="AB45" s="79" t="s">
        <v>154</v>
      </c>
      <c r="AJ45" s="79" t="s">
        <v>184</v>
      </c>
      <c r="AK45" s="79" t="s">
        <v>156</v>
      </c>
    </row>
    <row r="46" spans="1:37" ht="12.75">
      <c r="A46" s="75">
        <v>22</v>
      </c>
      <c r="B46" s="76" t="s">
        <v>148</v>
      </c>
      <c r="C46" s="77" t="s">
        <v>216</v>
      </c>
      <c r="D46" s="60" t="s">
        <v>388</v>
      </c>
      <c r="E46" s="78">
        <v>18</v>
      </c>
      <c r="F46" s="79" t="s">
        <v>178</v>
      </c>
      <c r="O46" s="79">
        <v>20</v>
      </c>
      <c r="P46" s="79" t="s">
        <v>151</v>
      </c>
      <c r="V46" s="82" t="s">
        <v>57</v>
      </c>
      <c r="X46" s="79" t="s">
        <v>216</v>
      </c>
      <c r="Y46" s="79" t="s">
        <v>216</v>
      </c>
      <c r="Z46" s="77" t="s">
        <v>152</v>
      </c>
      <c r="AA46" s="77" t="s">
        <v>217</v>
      </c>
      <c r="AB46" s="79" t="s">
        <v>154</v>
      </c>
      <c r="AJ46" s="79" t="s">
        <v>184</v>
      </c>
      <c r="AK46" s="79" t="s">
        <v>156</v>
      </c>
    </row>
    <row r="47" spans="1:37" ht="12.75">
      <c r="A47" s="75">
        <v>23</v>
      </c>
      <c r="B47" s="76" t="s">
        <v>148</v>
      </c>
      <c r="C47" s="77" t="s">
        <v>218</v>
      </c>
      <c r="D47" s="60" t="s">
        <v>389</v>
      </c>
      <c r="E47" s="78">
        <v>2</v>
      </c>
      <c r="F47" s="79" t="s">
        <v>178</v>
      </c>
      <c r="O47" s="79">
        <v>20</v>
      </c>
      <c r="P47" s="79" t="s">
        <v>151</v>
      </c>
      <c r="V47" s="82" t="s">
        <v>57</v>
      </c>
      <c r="X47" s="79" t="s">
        <v>218</v>
      </c>
      <c r="Y47" s="79" t="s">
        <v>218</v>
      </c>
      <c r="Z47" s="77" t="s">
        <v>152</v>
      </c>
      <c r="AA47" s="77" t="s">
        <v>219</v>
      </c>
      <c r="AB47" s="79" t="s">
        <v>154</v>
      </c>
      <c r="AJ47" s="79" t="s">
        <v>184</v>
      </c>
      <c r="AK47" s="79" t="s">
        <v>156</v>
      </c>
    </row>
    <row r="48" spans="1:37" ht="12.75">
      <c r="A48" s="75">
        <v>24</v>
      </c>
      <c r="B48" s="76" t="s">
        <v>148</v>
      </c>
      <c r="C48" s="77" t="s">
        <v>220</v>
      </c>
      <c r="D48" s="60" t="s">
        <v>390</v>
      </c>
      <c r="E48" s="78">
        <v>4</v>
      </c>
      <c r="F48" s="79" t="s">
        <v>178</v>
      </c>
      <c r="O48" s="79">
        <v>20</v>
      </c>
      <c r="P48" s="79" t="s">
        <v>151</v>
      </c>
      <c r="V48" s="82" t="s">
        <v>57</v>
      </c>
      <c r="X48" s="79" t="s">
        <v>220</v>
      </c>
      <c r="Y48" s="79" t="s">
        <v>220</v>
      </c>
      <c r="Z48" s="77" t="s">
        <v>152</v>
      </c>
      <c r="AA48" s="77" t="s">
        <v>221</v>
      </c>
      <c r="AB48" s="79" t="s">
        <v>154</v>
      </c>
      <c r="AJ48" s="79" t="s">
        <v>184</v>
      </c>
      <c r="AK48" s="79" t="s">
        <v>156</v>
      </c>
    </row>
    <row r="49" spans="1:37" ht="12.75">
      <c r="A49" s="75">
        <v>25</v>
      </c>
      <c r="B49" s="76" t="s">
        <v>148</v>
      </c>
      <c r="C49" s="77" t="s">
        <v>222</v>
      </c>
      <c r="D49" s="60" t="s">
        <v>391</v>
      </c>
      <c r="E49" s="78">
        <v>4</v>
      </c>
      <c r="F49" s="79" t="s">
        <v>178</v>
      </c>
      <c r="O49" s="79">
        <v>20</v>
      </c>
      <c r="P49" s="79" t="s">
        <v>151</v>
      </c>
      <c r="V49" s="82" t="s">
        <v>57</v>
      </c>
      <c r="X49" s="79" t="s">
        <v>222</v>
      </c>
      <c r="Y49" s="79" t="s">
        <v>222</v>
      </c>
      <c r="Z49" s="77" t="s">
        <v>152</v>
      </c>
      <c r="AA49" s="77" t="s">
        <v>223</v>
      </c>
      <c r="AB49" s="79" t="s">
        <v>154</v>
      </c>
      <c r="AJ49" s="79" t="s">
        <v>184</v>
      </c>
      <c r="AK49" s="79" t="s">
        <v>156</v>
      </c>
    </row>
    <row r="50" spans="1:37" ht="12.75">
      <c r="A50" s="75">
        <v>26</v>
      </c>
      <c r="B50" s="76" t="s">
        <v>148</v>
      </c>
      <c r="C50" s="77" t="s">
        <v>224</v>
      </c>
      <c r="D50" s="60" t="s">
        <v>392</v>
      </c>
      <c r="E50" s="78">
        <v>2</v>
      </c>
      <c r="F50" s="79" t="s">
        <v>178</v>
      </c>
      <c r="O50" s="79">
        <v>20</v>
      </c>
      <c r="P50" s="79" t="s">
        <v>151</v>
      </c>
      <c r="V50" s="82" t="s">
        <v>57</v>
      </c>
      <c r="X50" s="79" t="s">
        <v>224</v>
      </c>
      <c r="Y50" s="79" t="s">
        <v>224</v>
      </c>
      <c r="Z50" s="77" t="s">
        <v>152</v>
      </c>
      <c r="AA50" s="77" t="s">
        <v>225</v>
      </c>
      <c r="AB50" s="79" t="s">
        <v>154</v>
      </c>
      <c r="AJ50" s="79" t="s">
        <v>184</v>
      </c>
      <c r="AK50" s="79" t="s">
        <v>156</v>
      </c>
    </row>
    <row r="51" spans="1:37" ht="12.75">
      <c r="A51" s="75">
        <v>27</v>
      </c>
      <c r="B51" s="76" t="s">
        <v>148</v>
      </c>
      <c r="C51" s="77" t="s">
        <v>226</v>
      </c>
      <c r="D51" s="60" t="s">
        <v>393</v>
      </c>
      <c r="E51" s="78">
        <v>6</v>
      </c>
      <c r="F51" s="79" t="s">
        <v>178</v>
      </c>
      <c r="O51" s="79">
        <v>20</v>
      </c>
      <c r="P51" s="79" t="s">
        <v>151</v>
      </c>
      <c r="V51" s="82" t="s">
        <v>57</v>
      </c>
      <c r="X51" s="79" t="s">
        <v>226</v>
      </c>
      <c r="Y51" s="79" t="s">
        <v>226</v>
      </c>
      <c r="Z51" s="77" t="s">
        <v>152</v>
      </c>
      <c r="AA51" s="77" t="s">
        <v>227</v>
      </c>
      <c r="AB51" s="79" t="s">
        <v>154</v>
      </c>
      <c r="AJ51" s="79" t="s">
        <v>184</v>
      </c>
      <c r="AK51" s="79" t="s">
        <v>156</v>
      </c>
    </row>
    <row r="52" spans="1:37" ht="24" customHeight="1">
      <c r="A52" s="75">
        <v>28</v>
      </c>
      <c r="B52" s="76" t="s">
        <v>148</v>
      </c>
      <c r="C52" s="77" t="s">
        <v>228</v>
      </c>
      <c r="D52" s="60" t="s">
        <v>394</v>
      </c>
      <c r="E52" s="78">
        <v>15</v>
      </c>
      <c r="F52" s="79" t="s">
        <v>178</v>
      </c>
      <c r="O52" s="79">
        <v>20</v>
      </c>
      <c r="P52" s="79" t="s">
        <v>151</v>
      </c>
      <c r="V52" s="82" t="s">
        <v>57</v>
      </c>
      <c r="X52" s="79" t="s">
        <v>228</v>
      </c>
      <c r="Y52" s="79" t="s">
        <v>228</v>
      </c>
      <c r="Z52" s="77" t="s">
        <v>152</v>
      </c>
      <c r="AA52" s="77" t="s">
        <v>229</v>
      </c>
      <c r="AB52" s="79" t="s">
        <v>154</v>
      </c>
      <c r="AJ52" s="79" t="s">
        <v>184</v>
      </c>
      <c r="AK52" s="79" t="s">
        <v>156</v>
      </c>
    </row>
    <row r="53" spans="1:37" ht="24" customHeight="1">
      <c r="A53" s="75">
        <v>29</v>
      </c>
      <c r="B53" s="76" t="s">
        <v>148</v>
      </c>
      <c r="C53" s="77" t="s">
        <v>230</v>
      </c>
      <c r="D53" s="60" t="s">
        <v>395</v>
      </c>
      <c r="E53" s="78">
        <v>8</v>
      </c>
      <c r="F53" s="79" t="s">
        <v>178</v>
      </c>
      <c r="O53" s="79">
        <v>20</v>
      </c>
      <c r="P53" s="79" t="s">
        <v>151</v>
      </c>
      <c r="V53" s="82" t="s">
        <v>57</v>
      </c>
      <c r="X53" s="79" t="s">
        <v>230</v>
      </c>
      <c r="Y53" s="79" t="s">
        <v>230</v>
      </c>
      <c r="Z53" s="77" t="s">
        <v>152</v>
      </c>
      <c r="AA53" s="77" t="s">
        <v>231</v>
      </c>
      <c r="AB53" s="79" t="s">
        <v>154</v>
      </c>
      <c r="AJ53" s="79" t="s">
        <v>184</v>
      </c>
      <c r="AK53" s="79" t="s">
        <v>156</v>
      </c>
    </row>
    <row r="54" spans="1:37" ht="12.75">
      <c r="A54" s="75">
        <v>30</v>
      </c>
      <c r="B54" s="76" t="s">
        <v>175</v>
      </c>
      <c r="C54" s="77" t="s">
        <v>232</v>
      </c>
      <c r="D54" s="60" t="s">
        <v>233</v>
      </c>
      <c r="E54" s="78">
        <v>1</v>
      </c>
      <c r="F54" s="79" t="s">
        <v>234</v>
      </c>
      <c r="O54" s="79">
        <v>20</v>
      </c>
      <c r="P54" s="79" t="s">
        <v>151</v>
      </c>
      <c r="V54" s="82" t="s">
        <v>170</v>
      </c>
      <c r="W54" s="78">
        <v>0.021</v>
      </c>
      <c r="Y54" s="79" t="s">
        <v>232</v>
      </c>
      <c r="Z54" s="77" t="s">
        <v>172</v>
      </c>
      <c r="AA54" s="77" t="s">
        <v>151</v>
      </c>
      <c r="AB54" s="79" t="s">
        <v>33</v>
      </c>
      <c r="AJ54" s="79" t="s">
        <v>173</v>
      </c>
      <c r="AK54" s="79" t="s">
        <v>156</v>
      </c>
    </row>
    <row r="55" spans="4:23" ht="12.75">
      <c r="D55" s="117" t="s">
        <v>235</v>
      </c>
      <c r="E55" s="118">
        <f>J55</f>
        <v>0</v>
      </c>
      <c r="H55" s="118"/>
      <c r="I55" s="118"/>
      <c r="J55" s="118"/>
      <c r="L55" s="119">
        <f>SUM(L29:L54)</f>
        <v>0.49604999999999994</v>
      </c>
      <c r="N55" s="120">
        <f>SUM(N29:N54)</f>
        <v>0</v>
      </c>
      <c r="W55" s="120">
        <f>SUM(W29:W54)</f>
        <v>187.433</v>
      </c>
    </row>
    <row r="57" ht="12.75">
      <c r="B57" s="116" t="s">
        <v>96</v>
      </c>
    </row>
    <row r="58" spans="1:37" ht="12.75">
      <c r="A58" s="75">
        <v>31</v>
      </c>
      <c r="B58" s="76" t="s">
        <v>148</v>
      </c>
      <c r="C58" s="77" t="s">
        <v>236</v>
      </c>
      <c r="D58" s="60" t="s">
        <v>396</v>
      </c>
      <c r="E58" s="78">
        <v>2</v>
      </c>
      <c r="F58" s="79" t="s">
        <v>178</v>
      </c>
      <c r="O58" s="79">
        <v>20</v>
      </c>
      <c r="P58" s="79" t="s">
        <v>151</v>
      </c>
      <c r="V58" s="82" t="s">
        <v>57</v>
      </c>
      <c r="X58" s="79" t="s">
        <v>236</v>
      </c>
      <c r="Y58" s="79" t="s">
        <v>236</v>
      </c>
      <c r="Z58" s="77" t="s">
        <v>237</v>
      </c>
      <c r="AA58" s="77" t="s">
        <v>238</v>
      </c>
      <c r="AB58" s="79" t="s">
        <v>154</v>
      </c>
      <c r="AJ58" s="79" t="s">
        <v>155</v>
      </c>
      <c r="AK58" s="79" t="s">
        <v>156</v>
      </c>
    </row>
    <row r="59" spans="1:37" ht="12.75">
      <c r="A59" s="75">
        <v>32</v>
      </c>
      <c r="B59" s="76" t="s">
        <v>148</v>
      </c>
      <c r="C59" s="77" t="s">
        <v>239</v>
      </c>
      <c r="D59" s="60" t="s">
        <v>397</v>
      </c>
      <c r="E59" s="78">
        <v>91</v>
      </c>
      <c r="F59" s="79" t="s">
        <v>178</v>
      </c>
      <c r="O59" s="79">
        <v>20</v>
      </c>
      <c r="P59" s="79" t="s">
        <v>151</v>
      </c>
      <c r="V59" s="82" t="s">
        <v>57</v>
      </c>
      <c r="X59" s="79" t="s">
        <v>239</v>
      </c>
      <c r="Y59" s="79" t="s">
        <v>239</v>
      </c>
      <c r="Z59" s="77" t="s">
        <v>240</v>
      </c>
      <c r="AA59" s="77" t="s">
        <v>241</v>
      </c>
      <c r="AB59" s="79" t="s">
        <v>154</v>
      </c>
      <c r="AJ59" s="79" t="s">
        <v>184</v>
      </c>
      <c r="AK59" s="79" t="s">
        <v>156</v>
      </c>
    </row>
    <row r="60" spans="1:37" ht="12.75">
      <c r="A60" s="75">
        <v>33</v>
      </c>
      <c r="B60" s="76" t="s">
        <v>175</v>
      </c>
      <c r="C60" s="124" t="s">
        <v>242</v>
      </c>
      <c r="D60" s="123" t="s">
        <v>243</v>
      </c>
      <c r="E60" s="125">
        <v>93</v>
      </c>
      <c r="F60" s="126" t="s">
        <v>178</v>
      </c>
      <c r="G60" s="127"/>
      <c r="H60" s="127"/>
      <c r="I60" s="127"/>
      <c r="J60" s="127"/>
      <c r="O60" s="79">
        <v>20</v>
      </c>
      <c r="P60" s="79" t="s">
        <v>151</v>
      </c>
      <c r="V60" s="82" t="s">
        <v>170</v>
      </c>
      <c r="W60" s="78">
        <v>4.743</v>
      </c>
      <c r="X60" s="79" t="s">
        <v>244</v>
      </c>
      <c r="Y60" s="79" t="s">
        <v>242</v>
      </c>
      <c r="Z60" s="77" t="s">
        <v>180</v>
      </c>
      <c r="AA60" s="77" t="s">
        <v>151</v>
      </c>
      <c r="AB60" s="79" t="s">
        <v>33</v>
      </c>
      <c r="AJ60" s="79" t="s">
        <v>173</v>
      </c>
      <c r="AK60" s="79" t="s">
        <v>156</v>
      </c>
    </row>
    <row r="61" spans="1:37" ht="12.75">
      <c r="A61" s="75">
        <v>34</v>
      </c>
      <c r="B61" s="76" t="s">
        <v>148</v>
      </c>
      <c r="C61" s="77" t="s">
        <v>245</v>
      </c>
      <c r="D61" s="60" t="s">
        <v>398</v>
      </c>
      <c r="E61" s="78">
        <v>91</v>
      </c>
      <c r="F61" s="79" t="s">
        <v>178</v>
      </c>
      <c r="O61" s="79">
        <v>20</v>
      </c>
      <c r="P61" s="79" t="s">
        <v>151</v>
      </c>
      <c r="V61" s="82" t="s">
        <v>57</v>
      </c>
      <c r="X61" s="79" t="s">
        <v>245</v>
      </c>
      <c r="Y61" s="79" t="s">
        <v>245</v>
      </c>
      <c r="Z61" s="77" t="s">
        <v>246</v>
      </c>
      <c r="AA61" s="77" t="s">
        <v>247</v>
      </c>
      <c r="AB61" s="79" t="s">
        <v>154</v>
      </c>
      <c r="AJ61" s="79" t="s">
        <v>184</v>
      </c>
      <c r="AK61" s="79" t="s">
        <v>156</v>
      </c>
    </row>
    <row r="62" spans="1:37" ht="12.75">
      <c r="A62" s="75">
        <v>35</v>
      </c>
      <c r="B62" s="76" t="s">
        <v>148</v>
      </c>
      <c r="C62" s="77" t="s">
        <v>248</v>
      </c>
      <c r="D62" s="60" t="s">
        <v>249</v>
      </c>
      <c r="E62" s="78">
        <v>2</v>
      </c>
      <c r="F62" s="79" t="s">
        <v>178</v>
      </c>
      <c r="O62" s="79">
        <v>20</v>
      </c>
      <c r="P62" s="79" t="s">
        <v>151</v>
      </c>
      <c r="V62" s="82" t="s">
        <v>57</v>
      </c>
      <c r="X62" s="79" t="s">
        <v>248</v>
      </c>
      <c r="Y62" s="79" t="s">
        <v>248</v>
      </c>
      <c r="Z62" s="77" t="s">
        <v>246</v>
      </c>
      <c r="AA62" s="77" t="s">
        <v>250</v>
      </c>
      <c r="AB62" s="79" t="s">
        <v>154</v>
      </c>
      <c r="AJ62" s="79" t="s">
        <v>184</v>
      </c>
      <c r="AK62" s="79" t="s">
        <v>156</v>
      </c>
    </row>
    <row r="63" spans="1:37" ht="12.75">
      <c r="A63" s="75">
        <v>36</v>
      </c>
      <c r="B63" s="76" t="s">
        <v>148</v>
      </c>
      <c r="C63" s="77" t="s">
        <v>251</v>
      </c>
      <c r="D63" s="60" t="s">
        <v>252</v>
      </c>
      <c r="E63" s="78">
        <v>46</v>
      </c>
      <c r="F63" s="79" t="s">
        <v>234</v>
      </c>
      <c r="O63" s="79">
        <v>20</v>
      </c>
      <c r="P63" s="79" t="s">
        <v>151</v>
      </c>
      <c r="V63" s="82" t="s">
        <v>57</v>
      </c>
      <c r="X63" s="79" t="s">
        <v>251</v>
      </c>
      <c r="Y63" s="79" t="s">
        <v>251</v>
      </c>
      <c r="Z63" s="77" t="s">
        <v>152</v>
      </c>
      <c r="AA63" s="77" t="s">
        <v>253</v>
      </c>
      <c r="AB63" s="79" t="s">
        <v>154</v>
      </c>
      <c r="AJ63" s="79" t="s">
        <v>184</v>
      </c>
      <c r="AK63" s="79" t="s">
        <v>156</v>
      </c>
    </row>
    <row r="64" spans="1:37" ht="12.75">
      <c r="A64" s="75">
        <v>37</v>
      </c>
      <c r="B64" s="76" t="s">
        <v>148</v>
      </c>
      <c r="C64" s="77" t="s">
        <v>254</v>
      </c>
      <c r="D64" s="60" t="s">
        <v>399</v>
      </c>
      <c r="E64" s="78">
        <v>8</v>
      </c>
      <c r="F64" s="79" t="s">
        <v>178</v>
      </c>
      <c r="O64" s="79">
        <v>20</v>
      </c>
      <c r="P64" s="79" t="s">
        <v>151</v>
      </c>
      <c r="V64" s="82" t="s">
        <v>57</v>
      </c>
      <c r="X64" s="79" t="s">
        <v>254</v>
      </c>
      <c r="Y64" s="79" t="s">
        <v>254</v>
      </c>
      <c r="Z64" s="77" t="s">
        <v>152</v>
      </c>
      <c r="AA64" s="77" t="s">
        <v>255</v>
      </c>
      <c r="AB64" s="79" t="s">
        <v>154</v>
      </c>
      <c r="AJ64" s="79" t="s">
        <v>184</v>
      </c>
      <c r="AK64" s="79" t="s">
        <v>156</v>
      </c>
    </row>
    <row r="65" spans="1:37" ht="12.75">
      <c r="A65" s="75">
        <v>38</v>
      </c>
      <c r="B65" s="76" t="s">
        <v>148</v>
      </c>
      <c r="C65" s="77" t="s">
        <v>256</v>
      </c>
      <c r="D65" s="60" t="s">
        <v>400</v>
      </c>
      <c r="E65" s="78">
        <v>7</v>
      </c>
      <c r="F65" s="79" t="s">
        <v>178</v>
      </c>
      <c r="O65" s="79">
        <v>20</v>
      </c>
      <c r="P65" s="79" t="s">
        <v>151</v>
      </c>
      <c r="V65" s="82" t="s">
        <v>57</v>
      </c>
      <c r="X65" s="79" t="s">
        <v>256</v>
      </c>
      <c r="Y65" s="79" t="s">
        <v>256</v>
      </c>
      <c r="Z65" s="77" t="s">
        <v>152</v>
      </c>
      <c r="AA65" s="77" t="s">
        <v>257</v>
      </c>
      <c r="AB65" s="79" t="s">
        <v>154</v>
      </c>
      <c r="AJ65" s="79" t="s">
        <v>184</v>
      </c>
      <c r="AK65" s="79" t="s">
        <v>156</v>
      </c>
    </row>
    <row r="66" spans="1:37" ht="12.75">
      <c r="A66" s="75">
        <v>39</v>
      </c>
      <c r="B66" s="76" t="s">
        <v>148</v>
      </c>
      <c r="C66" s="77" t="s">
        <v>258</v>
      </c>
      <c r="D66" s="60" t="s">
        <v>401</v>
      </c>
      <c r="E66" s="78">
        <v>8</v>
      </c>
      <c r="F66" s="79" t="s">
        <v>178</v>
      </c>
      <c r="O66" s="79">
        <v>20</v>
      </c>
      <c r="P66" s="79" t="s">
        <v>151</v>
      </c>
      <c r="V66" s="82" t="s">
        <v>57</v>
      </c>
      <c r="X66" s="79" t="s">
        <v>258</v>
      </c>
      <c r="Y66" s="79" t="s">
        <v>258</v>
      </c>
      <c r="Z66" s="77" t="s">
        <v>152</v>
      </c>
      <c r="AA66" s="77" t="s">
        <v>259</v>
      </c>
      <c r="AB66" s="79" t="s">
        <v>154</v>
      </c>
      <c r="AJ66" s="79" t="s">
        <v>184</v>
      </c>
      <c r="AK66" s="79" t="s">
        <v>156</v>
      </c>
    </row>
    <row r="67" spans="1:37" ht="12.75">
      <c r="A67" s="75">
        <v>40</v>
      </c>
      <c r="B67" s="76" t="s">
        <v>148</v>
      </c>
      <c r="C67" s="77" t="s">
        <v>260</v>
      </c>
      <c r="D67" s="60" t="s">
        <v>402</v>
      </c>
      <c r="E67" s="78">
        <v>91</v>
      </c>
      <c r="F67" s="79" t="s">
        <v>178</v>
      </c>
      <c r="O67" s="79">
        <v>20</v>
      </c>
      <c r="P67" s="79" t="s">
        <v>151</v>
      </c>
      <c r="V67" s="82" t="s">
        <v>57</v>
      </c>
      <c r="X67" s="79" t="s">
        <v>260</v>
      </c>
      <c r="Y67" s="79" t="s">
        <v>260</v>
      </c>
      <c r="Z67" s="77" t="s">
        <v>152</v>
      </c>
      <c r="AA67" s="77" t="s">
        <v>261</v>
      </c>
      <c r="AB67" s="79" t="s">
        <v>154</v>
      </c>
      <c r="AJ67" s="79" t="s">
        <v>184</v>
      </c>
      <c r="AK67" s="79" t="s">
        <v>156</v>
      </c>
    </row>
    <row r="68" spans="1:37" ht="12.75">
      <c r="A68" s="75">
        <v>41</v>
      </c>
      <c r="B68" s="76" t="s">
        <v>175</v>
      </c>
      <c r="C68" s="77" t="s">
        <v>262</v>
      </c>
      <c r="D68" s="60" t="s">
        <v>263</v>
      </c>
      <c r="E68" s="78">
        <v>46</v>
      </c>
      <c r="F68" s="79" t="s">
        <v>178</v>
      </c>
      <c r="O68" s="79">
        <v>20</v>
      </c>
      <c r="P68" s="79" t="s">
        <v>151</v>
      </c>
      <c r="V68" s="82" t="s">
        <v>170</v>
      </c>
      <c r="W68" s="78">
        <v>10.442</v>
      </c>
      <c r="X68" s="79" t="s">
        <v>264</v>
      </c>
      <c r="Y68" s="79" t="s">
        <v>262</v>
      </c>
      <c r="Z68" s="77" t="s">
        <v>180</v>
      </c>
      <c r="AA68" s="77" t="s">
        <v>151</v>
      </c>
      <c r="AB68" s="79" t="s">
        <v>33</v>
      </c>
      <c r="AJ68" s="79" t="s">
        <v>173</v>
      </c>
      <c r="AK68" s="79" t="s">
        <v>156</v>
      </c>
    </row>
    <row r="69" spans="1:37" ht="12.75">
      <c r="A69" s="75">
        <v>42</v>
      </c>
      <c r="B69" s="76" t="s">
        <v>148</v>
      </c>
      <c r="C69" s="77" t="s">
        <v>265</v>
      </c>
      <c r="D69" s="60" t="s">
        <v>266</v>
      </c>
      <c r="E69" s="78">
        <v>4</v>
      </c>
      <c r="F69" s="79" t="s">
        <v>178</v>
      </c>
      <c r="O69" s="79">
        <v>20</v>
      </c>
      <c r="P69" s="79" t="s">
        <v>151</v>
      </c>
      <c r="V69" s="82" t="s">
        <v>57</v>
      </c>
      <c r="X69" s="79" t="s">
        <v>265</v>
      </c>
      <c r="Y69" s="79" t="s">
        <v>265</v>
      </c>
      <c r="Z69" s="77" t="s">
        <v>246</v>
      </c>
      <c r="AA69" s="77" t="s">
        <v>267</v>
      </c>
      <c r="AB69" s="79" t="s">
        <v>154</v>
      </c>
      <c r="AJ69" s="79" t="s">
        <v>184</v>
      </c>
      <c r="AK69" s="79" t="s">
        <v>156</v>
      </c>
    </row>
    <row r="70" spans="1:37" ht="12.75">
      <c r="A70" s="75">
        <v>43</v>
      </c>
      <c r="B70" s="76" t="s">
        <v>175</v>
      </c>
      <c r="C70" s="77" t="s">
        <v>268</v>
      </c>
      <c r="D70" s="60" t="s">
        <v>269</v>
      </c>
      <c r="E70" s="78">
        <v>6</v>
      </c>
      <c r="F70" s="79" t="s">
        <v>178</v>
      </c>
      <c r="O70" s="79">
        <v>20</v>
      </c>
      <c r="P70" s="79" t="s">
        <v>151</v>
      </c>
      <c r="V70" s="82" t="s">
        <v>170</v>
      </c>
      <c r="W70" s="78">
        <v>2.532</v>
      </c>
      <c r="X70" s="79" t="s">
        <v>270</v>
      </c>
      <c r="Y70" s="79" t="s">
        <v>268</v>
      </c>
      <c r="Z70" s="77" t="s">
        <v>180</v>
      </c>
      <c r="AA70" s="77" t="s">
        <v>151</v>
      </c>
      <c r="AB70" s="79" t="s">
        <v>33</v>
      </c>
      <c r="AJ70" s="79" t="s">
        <v>173</v>
      </c>
      <c r="AK70" s="79" t="s">
        <v>156</v>
      </c>
    </row>
    <row r="71" spans="4:23" ht="12.75">
      <c r="D71" s="117" t="s">
        <v>271</v>
      </c>
      <c r="E71" s="118">
        <f>J71</f>
        <v>0</v>
      </c>
      <c r="H71" s="118"/>
      <c r="I71" s="118"/>
      <c r="J71" s="118"/>
      <c r="L71" s="119">
        <f>SUM(L56:L70)</f>
        <v>0</v>
      </c>
      <c r="N71" s="120">
        <f>SUM(N56:N70)</f>
        <v>0</v>
      </c>
      <c r="W71" s="120">
        <f>SUM(W56:W70)</f>
        <v>17.717</v>
      </c>
    </row>
    <row r="73" ht="12.75">
      <c r="B73" s="116" t="s">
        <v>97</v>
      </c>
    </row>
    <row r="74" spans="1:37" ht="12.75">
      <c r="A74" s="75">
        <v>44</v>
      </c>
      <c r="B74" s="76" t="s">
        <v>148</v>
      </c>
      <c r="C74" s="77" t="s">
        <v>272</v>
      </c>
      <c r="D74" s="60" t="s">
        <v>403</v>
      </c>
      <c r="E74" s="78">
        <v>4</v>
      </c>
      <c r="F74" s="79" t="s">
        <v>178</v>
      </c>
      <c r="K74" s="81">
        <v>0.01214</v>
      </c>
      <c r="L74" s="81">
        <f aca="true" t="shared" si="1" ref="L74:L91">E74*K74</f>
        <v>0.04856</v>
      </c>
      <c r="O74" s="79">
        <v>20</v>
      </c>
      <c r="P74" s="79" t="s">
        <v>151</v>
      </c>
      <c r="V74" s="82" t="s">
        <v>57</v>
      </c>
      <c r="X74" s="79" t="s">
        <v>272</v>
      </c>
      <c r="Y74" s="79" t="s">
        <v>272</v>
      </c>
      <c r="Z74" s="77" t="s">
        <v>273</v>
      </c>
      <c r="AA74" s="77" t="s">
        <v>274</v>
      </c>
      <c r="AB74" s="79" t="s">
        <v>154</v>
      </c>
      <c r="AJ74" s="79" t="s">
        <v>275</v>
      </c>
      <c r="AK74" s="79" t="s">
        <v>156</v>
      </c>
    </row>
    <row r="75" spans="1:37" ht="12.75">
      <c r="A75" s="75">
        <v>45</v>
      </c>
      <c r="B75" s="76" t="s">
        <v>148</v>
      </c>
      <c r="C75" s="77" t="s">
        <v>276</v>
      </c>
      <c r="D75" s="60" t="s">
        <v>404</v>
      </c>
      <c r="E75" s="78">
        <v>8</v>
      </c>
      <c r="F75" s="79" t="s">
        <v>178</v>
      </c>
      <c r="K75" s="81">
        <v>0.01457</v>
      </c>
      <c r="L75" s="81">
        <f t="shared" si="1"/>
        <v>0.11656</v>
      </c>
      <c r="O75" s="79">
        <v>20</v>
      </c>
      <c r="P75" s="79" t="s">
        <v>151</v>
      </c>
      <c r="V75" s="82" t="s">
        <v>57</v>
      </c>
      <c r="X75" s="79" t="s">
        <v>276</v>
      </c>
      <c r="Y75" s="79" t="s">
        <v>276</v>
      </c>
      <c r="Z75" s="77" t="s">
        <v>273</v>
      </c>
      <c r="AA75" s="77" t="s">
        <v>277</v>
      </c>
      <c r="AB75" s="79" t="s">
        <v>154</v>
      </c>
      <c r="AJ75" s="79" t="s">
        <v>275</v>
      </c>
      <c r="AK75" s="79" t="s">
        <v>156</v>
      </c>
    </row>
    <row r="76" spans="1:37" ht="12.75">
      <c r="A76" s="75">
        <v>46</v>
      </c>
      <c r="B76" s="76" t="s">
        <v>148</v>
      </c>
      <c r="C76" s="77" t="s">
        <v>278</v>
      </c>
      <c r="D76" s="60" t="s">
        <v>405</v>
      </c>
      <c r="E76" s="78">
        <v>14</v>
      </c>
      <c r="F76" s="79" t="s">
        <v>178</v>
      </c>
      <c r="K76" s="81">
        <v>0.017</v>
      </c>
      <c r="L76" s="81">
        <f t="shared" si="1"/>
        <v>0.23800000000000002</v>
      </c>
      <c r="O76" s="79">
        <v>20</v>
      </c>
      <c r="P76" s="79" t="s">
        <v>151</v>
      </c>
      <c r="V76" s="82" t="s">
        <v>57</v>
      </c>
      <c r="X76" s="79" t="s">
        <v>278</v>
      </c>
      <c r="Y76" s="79" t="s">
        <v>278</v>
      </c>
      <c r="Z76" s="77" t="s">
        <v>273</v>
      </c>
      <c r="AA76" s="77" t="s">
        <v>279</v>
      </c>
      <c r="AB76" s="79" t="s">
        <v>154</v>
      </c>
      <c r="AJ76" s="79" t="s">
        <v>275</v>
      </c>
      <c r="AK76" s="79" t="s">
        <v>156</v>
      </c>
    </row>
    <row r="77" spans="1:37" ht="12.75">
      <c r="A77" s="75">
        <v>47</v>
      </c>
      <c r="B77" s="76" t="s">
        <v>148</v>
      </c>
      <c r="C77" s="77" t="s">
        <v>280</v>
      </c>
      <c r="D77" s="60" t="s">
        <v>406</v>
      </c>
      <c r="E77" s="78">
        <v>8</v>
      </c>
      <c r="F77" s="79" t="s">
        <v>178</v>
      </c>
      <c r="K77" s="81">
        <v>0.01943</v>
      </c>
      <c r="L77" s="81">
        <f t="shared" si="1"/>
        <v>0.15544</v>
      </c>
      <c r="O77" s="79">
        <v>20</v>
      </c>
      <c r="P77" s="79" t="s">
        <v>151</v>
      </c>
      <c r="V77" s="82" t="s">
        <v>57</v>
      </c>
      <c r="X77" s="79" t="s">
        <v>280</v>
      </c>
      <c r="Y77" s="79" t="s">
        <v>280</v>
      </c>
      <c r="Z77" s="77" t="s">
        <v>273</v>
      </c>
      <c r="AA77" s="77" t="s">
        <v>281</v>
      </c>
      <c r="AB77" s="79" t="s">
        <v>154</v>
      </c>
      <c r="AJ77" s="79" t="s">
        <v>275</v>
      </c>
      <c r="AK77" s="79" t="s">
        <v>156</v>
      </c>
    </row>
    <row r="78" spans="1:37" ht="12.75">
      <c r="A78" s="75">
        <v>48</v>
      </c>
      <c r="B78" s="76" t="s">
        <v>148</v>
      </c>
      <c r="C78" s="77" t="s">
        <v>282</v>
      </c>
      <c r="D78" s="60" t="s">
        <v>407</v>
      </c>
      <c r="E78" s="78">
        <v>14</v>
      </c>
      <c r="F78" s="79" t="s">
        <v>178</v>
      </c>
      <c r="K78" s="81">
        <v>0.02186</v>
      </c>
      <c r="L78" s="81">
        <f t="shared" si="1"/>
        <v>0.30604000000000003</v>
      </c>
      <c r="O78" s="79">
        <v>20</v>
      </c>
      <c r="P78" s="79" t="s">
        <v>151</v>
      </c>
      <c r="V78" s="82" t="s">
        <v>57</v>
      </c>
      <c r="X78" s="79" t="s">
        <v>282</v>
      </c>
      <c r="Y78" s="79" t="s">
        <v>282</v>
      </c>
      <c r="Z78" s="77" t="s">
        <v>273</v>
      </c>
      <c r="AA78" s="77" t="s">
        <v>283</v>
      </c>
      <c r="AB78" s="79" t="s">
        <v>154</v>
      </c>
      <c r="AJ78" s="79" t="s">
        <v>275</v>
      </c>
      <c r="AK78" s="79" t="s">
        <v>156</v>
      </c>
    </row>
    <row r="79" spans="1:37" ht="12.75">
      <c r="A79" s="75">
        <v>49</v>
      </c>
      <c r="B79" s="76" t="s">
        <v>148</v>
      </c>
      <c r="C79" s="77" t="s">
        <v>284</v>
      </c>
      <c r="D79" s="60" t="s">
        <v>408</v>
      </c>
      <c r="E79" s="78">
        <v>13</v>
      </c>
      <c r="F79" s="79" t="s">
        <v>178</v>
      </c>
      <c r="K79" s="81">
        <v>0.02429</v>
      </c>
      <c r="L79" s="81">
        <f t="shared" si="1"/>
        <v>0.31577</v>
      </c>
      <c r="O79" s="79">
        <v>20</v>
      </c>
      <c r="P79" s="79" t="s">
        <v>151</v>
      </c>
      <c r="V79" s="82" t="s">
        <v>57</v>
      </c>
      <c r="X79" s="79" t="s">
        <v>284</v>
      </c>
      <c r="Y79" s="79" t="s">
        <v>284</v>
      </c>
      <c r="Z79" s="77" t="s">
        <v>273</v>
      </c>
      <c r="AA79" s="77" t="s">
        <v>285</v>
      </c>
      <c r="AB79" s="79" t="s">
        <v>154</v>
      </c>
      <c r="AJ79" s="79" t="s">
        <v>275</v>
      </c>
      <c r="AK79" s="79" t="s">
        <v>156</v>
      </c>
    </row>
    <row r="80" spans="1:37" ht="12.75">
      <c r="A80" s="75">
        <v>50</v>
      </c>
      <c r="B80" s="76" t="s">
        <v>148</v>
      </c>
      <c r="C80" s="77" t="s">
        <v>286</v>
      </c>
      <c r="D80" s="60" t="s">
        <v>409</v>
      </c>
      <c r="E80" s="78">
        <v>2</v>
      </c>
      <c r="F80" s="79" t="s">
        <v>178</v>
      </c>
      <c r="K80" s="81">
        <v>0.02915</v>
      </c>
      <c r="L80" s="81">
        <f t="shared" si="1"/>
        <v>0.0583</v>
      </c>
      <c r="O80" s="79">
        <v>20</v>
      </c>
      <c r="P80" s="79" t="s">
        <v>151</v>
      </c>
      <c r="V80" s="82" t="s">
        <v>57</v>
      </c>
      <c r="X80" s="79" t="s">
        <v>286</v>
      </c>
      <c r="Y80" s="79" t="s">
        <v>286</v>
      </c>
      <c r="Z80" s="77" t="s">
        <v>273</v>
      </c>
      <c r="AA80" s="77" t="s">
        <v>287</v>
      </c>
      <c r="AB80" s="79" t="s">
        <v>154</v>
      </c>
      <c r="AJ80" s="79" t="s">
        <v>275</v>
      </c>
      <c r="AK80" s="79" t="s">
        <v>156</v>
      </c>
    </row>
    <row r="81" spans="1:37" ht="12.75">
      <c r="A81" s="75">
        <v>51</v>
      </c>
      <c r="B81" s="76" t="s">
        <v>148</v>
      </c>
      <c r="C81" s="77" t="s">
        <v>288</v>
      </c>
      <c r="D81" s="60" t="s">
        <v>410</v>
      </c>
      <c r="E81" s="78">
        <v>1</v>
      </c>
      <c r="F81" s="79" t="s">
        <v>178</v>
      </c>
      <c r="K81" s="81">
        <v>0.034</v>
      </c>
      <c r="L81" s="81">
        <f t="shared" si="1"/>
        <v>0.034</v>
      </c>
      <c r="O81" s="79">
        <v>20</v>
      </c>
      <c r="P81" s="79" t="s">
        <v>151</v>
      </c>
      <c r="V81" s="82" t="s">
        <v>57</v>
      </c>
      <c r="X81" s="79" t="s">
        <v>288</v>
      </c>
      <c r="Y81" s="79" t="s">
        <v>288</v>
      </c>
      <c r="Z81" s="77" t="s">
        <v>273</v>
      </c>
      <c r="AA81" s="77" t="s">
        <v>289</v>
      </c>
      <c r="AB81" s="79" t="s">
        <v>154</v>
      </c>
      <c r="AJ81" s="79" t="s">
        <v>275</v>
      </c>
      <c r="AK81" s="79" t="s">
        <v>156</v>
      </c>
    </row>
    <row r="82" spans="1:37" ht="12.75">
      <c r="A82" s="75">
        <v>52</v>
      </c>
      <c r="B82" s="76" t="s">
        <v>148</v>
      </c>
      <c r="C82" s="77" t="s">
        <v>290</v>
      </c>
      <c r="D82" s="60" t="s">
        <v>411</v>
      </c>
      <c r="E82" s="78">
        <v>6</v>
      </c>
      <c r="F82" s="79" t="s">
        <v>178</v>
      </c>
      <c r="K82" s="81">
        <v>0.01518</v>
      </c>
      <c r="L82" s="81">
        <f t="shared" si="1"/>
        <v>0.09108000000000001</v>
      </c>
      <c r="O82" s="79">
        <v>20</v>
      </c>
      <c r="P82" s="79" t="s">
        <v>151</v>
      </c>
      <c r="V82" s="82" t="s">
        <v>57</v>
      </c>
      <c r="X82" s="79" t="s">
        <v>290</v>
      </c>
      <c r="Y82" s="79" t="s">
        <v>290</v>
      </c>
      <c r="Z82" s="77" t="s">
        <v>273</v>
      </c>
      <c r="AA82" s="77" t="s">
        <v>291</v>
      </c>
      <c r="AB82" s="79" t="s">
        <v>154</v>
      </c>
      <c r="AJ82" s="79" t="s">
        <v>275</v>
      </c>
      <c r="AK82" s="79" t="s">
        <v>156</v>
      </c>
    </row>
    <row r="83" spans="1:37" ht="12.75">
      <c r="A83" s="75">
        <v>53</v>
      </c>
      <c r="B83" s="76" t="s">
        <v>148</v>
      </c>
      <c r="C83" s="77" t="s">
        <v>292</v>
      </c>
      <c r="D83" s="60" t="s">
        <v>412</v>
      </c>
      <c r="E83" s="78">
        <v>2</v>
      </c>
      <c r="F83" s="79" t="s">
        <v>178</v>
      </c>
      <c r="K83" s="81">
        <v>0.01898</v>
      </c>
      <c r="L83" s="81">
        <f t="shared" si="1"/>
        <v>0.03796</v>
      </c>
      <c r="O83" s="79">
        <v>20</v>
      </c>
      <c r="P83" s="79" t="s">
        <v>151</v>
      </c>
      <c r="V83" s="82" t="s">
        <v>57</v>
      </c>
      <c r="X83" s="79" t="s">
        <v>292</v>
      </c>
      <c r="Y83" s="79" t="s">
        <v>292</v>
      </c>
      <c r="Z83" s="77" t="s">
        <v>273</v>
      </c>
      <c r="AA83" s="77" t="s">
        <v>293</v>
      </c>
      <c r="AB83" s="79" t="s">
        <v>154</v>
      </c>
      <c r="AJ83" s="79" t="s">
        <v>275</v>
      </c>
      <c r="AK83" s="79" t="s">
        <v>156</v>
      </c>
    </row>
    <row r="84" spans="1:37" ht="12.75">
      <c r="A84" s="75">
        <v>54</v>
      </c>
      <c r="B84" s="76" t="s">
        <v>148</v>
      </c>
      <c r="C84" s="77" t="s">
        <v>294</v>
      </c>
      <c r="D84" s="60" t="s">
        <v>413</v>
      </c>
      <c r="E84" s="78">
        <v>1</v>
      </c>
      <c r="F84" s="79" t="s">
        <v>178</v>
      </c>
      <c r="K84" s="81">
        <v>0.03795</v>
      </c>
      <c r="L84" s="81">
        <f t="shared" si="1"/>
        <v>0.03795</v>
      </c>
      <c r="O84" s="79">
        <v>20</v>
      </c>
      <c r="P84" s="79" t="s">
        <v>151</v>
      </c>
      <c r="V84" s="82" t="s">
        <v>57</v>
      </c>
      <c r="X84" s="79" t="s">
        <v>294</v>
      </c>
      <c r="Y84" s="79" t="s">
        <v>294</v>
      </c>
      <c r="Z84" s="77" t="s">
        <v>273</v>
      </c>
      <c r="AA84" s="77" t="s">
        <v>295</v>
      </c>
      <c r="AB84" s="79" t="s">
        <v>154</v>
      </c>
      <c r="AJ84" s="79" t="s">
        <v>275</v>
      </c>
      <c r="AK84" s="79" t="s">
        <v>156</v>
      </c>
    </row>
    <row r="85" spans="1:37" ht="12.75">
      <c r="A85" s="75">
        <v>55</v>
      </c>
      <c r="B85" s="76" t="s">
        <v>148</v>
      </c>
      <c r="C85" s="77" t="s">
        <v>296</v>
      </c>
      <c r="D85" s="60" t="s">
        <v>414</v>
      </c>
      <c r="E85" s="125">
        <v>2</v>
      </c>
      <c r="F85" s="79" t="s">
        <v>178</v>
      </c>
      <c r="K85" s="81">
        <v>0.02523</v>
      </c>
      <c r="L85" s="81">
        <f t="shared" si="1"/>
        <v>0.05046</v>
      </c>
      <c r="O85" s="79">
        <v>20</v>
      </c>
      <c r="P85" s="79" t="s">
        <v>151</v>
      </c>
      <c r="V85" s="82" t="s">
        <v>57</v>
      </c>
      <c r="X85" s="79" t="s">
        <v>296</v>
      </c>
      <c r="Y85" s="79" t="s">
        <v>296</v>
      </c>
      <c r="Z85" s="77" t="s">
        <v>273</v>
      </c>
      <c r="AA85" s="77" t="s">
        <v>297</v>
      </c>
      <c r="AB85" s="79" t="s">
        <v>154</v>
      </c>
      <c r="AJ85" s="79" t="s">
        <v>275</v>
      </c>
      <c r="AK85" s="79" t="s">
        <v>156</v>
      </c>
    </row>
    <row r="86" spans="1:37" ht="12.75">
      <c r="A86" s="75">
        <v>56</v>
      </c>
      <c r="B86" s="76" t="s">
        <v>148</v>
      </c>
      <c r="C86" s="77" t="s">
        <v>298</v>
      </c>
      <c r="D86" s="60" t="s">
        <v>415</v>
      </c>
      <c r="E86" s="78">
        <v>1</v>
      </c>
      <c r="F86" s="79" t="s">
        <v>178</v>
      </c>
      <c r="K86" s="81">
        <v>0.02838</v>
      </c>
      <c r="L86" s="81">
        <f t="shared" si="1"/>
        <v>0.02838</v>
      </c>
      <c r="O86" s="79">
        <v>20</v>
      </c>
      <c r="P86" s="79" t="s">
        <v>151</v>
      </c>
      <c r="V86" s="82" t="s">
        <v>57</v>
      </c>
      <c r="X86" s="79" t="s">
        <v>298</v>
      </c>
      <c r="Y86" s="79" t="s">
        <v>298</v>
      </c>
      <c r="Z86" s="77" t="s">
        <v>273</v>
      </c>
      <c r="AA86" s="77" t="s">
        <v>299</v>
      </c>
      <c r="AB86" s="79" t="s">
        <v>154</v>
      </c>
      <c r="AJ86" s="79" t="s">
        <v>275</v>
      </c>
      <c r="AK86" s="79" t="s">
        <v>156</v>
      </c>
    </row>
    <row r="87" spans="1:37" ht="12.75">
      <c r="A87" s="75">
        <v>57</v>
      </c>
      <c r="B87" s="76" t="s">
        <v>148</v>
      </c>
      <c r="C87" s="77" t="s">
        <v>300</v>
      </c>
      <c r="D87" s="60" t="s">
        <v>416</v>
      </c>
      <c r="E87" s="78">
        <v>1</v>
      </c>
      <c r="F87" s="79" t="s">
        <v>178</v>
      </c>
      <c r="K87" s="81">
        <v>0.03154</v>
      </c>
      <c r="L87" s="81">
        <f t="shared" si="1"/>
        <v>0.03154</v>
      </c>
      <c r="O87" s="79">
        <v>20</v>
      </c>
      <c r="P87" s="79" t="s">
        <v>151</v>
      </c>
      <c r="V87" s="82" t="s">
        <v>57</v>
      </c>
      <c r="X87" s="79" t="s">
        <v>300</v>
      </c>
      <c r="Y87" s="79" t="s">
        <v>300</v>
      </c>
      <c r="Z87" s="77" t="s">
        <v>273</v>
      </c>
      <c r="AA87" s="77" t="s">
        <v>301</v>
      </c>
      <c r="AB87" s="79" t="s">
        <v>154</v>
      </c>
      <c r="AJ87" s="79" t="s">
        <v>275</v>
      </c>
      <c r="AK87" s="79" t="s">
        <v>156</v>
      </c>
    </row>
    <row r="88" spans="1:37" ht="12.75">
      <c r="A88" s="75">
        <v>58</v>
      </c>
      <c r="B88" s="76" t="s">
        <v>148</v>
      </c>
      <c r="C88" s="77" t="s">
        <v>302</v>
      </c>
      <c r="D88" s="60" t="s">
        <v>417</v>
      </c>
      <c r="E88" s="78">
        <v>3</v>
      </c>
      <c r="F88" s="79" t="s">
        <v>178</v>
      </c>
      <c r="K88" s="81">
        <v>0.01971</v>
      </c>
      <c r="L88" s="81">
        <f t="shared" si="1"/>
        <v>0.059129999999999995</v>
      </c>
      <c r="O88" s="79">
        <v>20</v>
      </c>
      <c r="P88" s="79" t="s">
        <v>151</v>
      </c>
      <c r="V88" s="82" t="s">
        <v>57</v>
      </c>
      <c r="X88" s="79" t="s">
        <v>302</v>
      </c>
      <c r="Y88" s="79" t="s">
        <v>302</v>
      </c>
      <c r="Z88" s="77" t="s">
        <v>273</v>
      </c>
      <c r="AA88" s="77" t="s">
        <v>303</v>
      </c>
      <c r="AB88" s="79" t="s">
        <v>154</v>
      </c>
      <c r="AJ88" s="79" t="s">
        <v>275</v>
      </c>
      <c r="AK88" s="79" t="s">
        <v>156</v>
      </c>
    </row>
    <row r="89" spans="1:37" ht="12.75">
      <c r="A89" s="75">
        <v>59</v>
      </c>
      <c r="B89" s="76" t="s">
        <v>148</v>
      </c>
      <c r="C89" s="77" t="s">
        <v>304</v>
      </c>
      <c r="D89" s="60" t="s">
        <v>418</v>
      </c>
      <c r="E89" s="78">
        <v>2</v>
      </c>
      <c r="F89" s="79" t="s">
        <v>178</v>
      </c>
      <c r="K89" s="81">
        <v>0.02464</v>
      </c>
      <c r="L89" s="81">
        <f t="shared" si="1"/>
        <v>0.04928</v>
      </c>
      <c r="O89" s="79">
        <v>20</v>
      </c>
      <c r="P89" s="79" t="s">
        <v>151</v>
      </c>
      <c r="V89" s="82" t="s">
        <v>57</v>
      </c>
      <c r="X89" s="79" t="s">
        <v>304</v>
      </c>
      <c r="Y89" s="79" t="s">
        <v>304</v>
      </c>
      <c r="Z89" s="77" t="s">
        <v>273</v>
      </c>
      <c r="AA89" s="77" t="s">
        <v>305</v>
      </c>
      <c r="AB89" s="79" t="s">
        <v>154</v>
      </c>
      <c r="AJ89" s="79" t="s">
        <v>275</v>
      </c>
      <c r="AK89" s="79" t="s">
        <v>156</v>
      </c>
    </row>
    <row r="90" spans="1:37" ht="12.75">
      <c r="A90" s="75">
        <v>60</v>
      </c>
      <c r="B90" s="76" t="s">
        <v>148</v>
      </c>
      <c r="C90" s="77" t="s">
        <v>306</v>
      </c>
      <c r="D90" s="60" t="s">
        <v>419</v>
      </c>
      <c r="E90" s="78">
        <v>1</v>
      </c>
      <c r="F90" s="79" t="s">
        <v>178</v>
      </c>
      <c r="K90" s="81">
        <v>0.02957</v>
      </c>
      <c r="L90" s="81">
        <f t="shared" si="1"/>
        <v>0.02957</v>
      </c>
      <c r="O90" s="79">
        <v>20</v>
      </c>
      <c r="P90" s="79" t="s">
        <v>151</v>
      </c>
      <c r="V90" s="82" t="s">
        <v>57</v>
      </c>
      <c r="X90" s="79" t="s">
        <v>306</v>
      </c>
      <c r="Y90" s="79" t="s">
        <v>306</v>
      </c>
      <c r="Z90" s="77" t="s">
        <v>273</v>
      </c>
      <c r="AA90" s="77" t="s">
        <v>307</v>
      </c>
      <c r="AB90" s="79" t="s">
        <v>154</v>
      </c>
      <c r="AJ90" s="79" t="s">
        <v>275</v>
      </c>
      <c r="AK90" s="79" t="s">
        <v>156</v>
      </c>
    </row>
    <row r="91" spans="1:37" ht="12.75">
      <c r="A91" s="75">
        <v>61</v>
      </c>
      <c r="B91" s="76" t="s">
        <v>148</v>
      </c>
      <c r="C91" s="77" t="s">
        <v>308</v>
      </c>
      <c r="D91" s="60" t="s">
        <v>420</v>
      </c>
      <c r="E91" s="78">
        <v>8</v>
      </c>
      <c r="F91" s="79" t="s">
        <v>178</v>
      </c>
      <c r="K91" s="81">
        <v>0.03942</v>
      </c>
      <c r="L91" s="81">
        <f t="shared" si="1"/>
        <v>0.31536</v>
      </c>
      <c r="O91" s="79">
        <v>20</v>
      </c>
      <c r="P91" s="79" t="s">
        <v>151</v>
      </c>
      <c r="V91" s="82" t="s">
        <v>57</v>
      </c>
      <c r="X91" s="79" t="s">
        <v>308</v>
      </c>
      <c r="Y91" s="79" t="s">
        <v>308</v>
      </c>
      <c r="Z91" s="77" t="s">
        <v>273</v>
      </c>
      <c r="AA91" s="77" t="s">
        <v>309</v>
      </c>
      <c r="AB91" s="79" t="s">
        <v>154</v>
      </c>
      <c r="AJ91" s="79" t="s">
        <v>275</v>
      </c>
      <c r="AK91" s="79" t="s">
        <v>156</v>
      </c>
    </row>
    <row r="92" spans="1:37" ht="12.75">
      <c r="A92" s="75">
        <v>62</v>
      </c>
      <c r="B92" s="76" t="s">
        <v>175</v>
      </c>
      <c r="C92" s="77" t="s">
        <v>310</v>
      </c>
      <c r="D92" s="60" t="s">
        <v>311</v>
      </c>
      <c r="E92" s="78">
        <v>91</v>
      </c>
      <c r="F92" s="79" t="s">
        <v>178</v>
      </c>
      <c r="O92" s="79">
        <v>20</v>
      </c>
      <c r="P92" s="79" t="s">
        <v>151</v>
      </c>
      <c r="V92" s="82" t="s">
        <v>170</v>
      </c>
      <c r="W92" s="78">
        <v>24.388</v>
      </c>
      <c r="X92" s="79" t="s">
        <v>312</v>
      </c>
      <c r="Y92" s="79" t="s">
        <v>310</v>
      </c>
      <c r="Z92" s="77" t="s">
        <v>180</v>
      </c>
      <c r="AA92" s="77" t="s">
        <v>151</v>
      </c>
      <c r="AB92" s="79" t="s">
        <v>33</v>
      </c>
      <c r="AJ92" s="79" t="s">
        <v>173</v>
      </c>
      <c r="AK92" s="79" t="s">
        <v>156</v>
      </c>
    </row>
    <row r="93" spans="1:37" ht="12.75">
      <c r="A93" s="75">
        <v>63</v>
      </c>
      <c r="B93" s="76" t="s">
        <v>175</v>
      </c>
      <c r="C93" s="77" t="s">
        <v>313</v>
      </c>
      <c r="D93" s="60" t="s">
        <v>314</v>
      </c>
      <c r="E93" s="78">
        <v>12</v>
      </c>
      <c r="F93" s="79" t="s">
        <v>178</v>
      </c>
      <c r="K93" s="81">
        <v>2E-05</v>
      </c>
      <c r="L93" s="81">
        <f aca="true" t="shared" si="2" ref="L93:L99">E93*K93</f>
        <v>0.00024000000000000003</v>
      </c>
      <c r="O93" s="79">
        <v>20</v>
      </c>
      <c r="P93" s="79" t="s">
        <v>151</v>
      </c>
      <c r="V93" s="82" t="s">
        <v>170</v>
      </c>
      <c r="W93" s="78">
        <v>4.8</v>
      </c>
      <c r="X93" s="79" t="s">
        <v>315</v>
      </c>
      <c r="Y93" s="79" t="s">
        <v>313</v>
      </c>
      <c r="Z93" s="77" t="s">
        <v>172</v>
      </c>
      <c r="AA93" s="77" t="s">
        <v>151</v>
      </c>
      <c r="AB93" s="79" t="s">
        <v>33</v>
      </c>
      <c r="AJ93" s="79" t="s">
        <v>173</v>
      </c>
      <c r="AK93" s="79" t="s">
        <v>156</v>
      </c>
    </row>
    <row r="94" spans="1:37" ht="12.75">
      <c r="A94" s="75">
        <v>64</v>
      </c>
      <c r="B94" s="76" t="s">
        <v>175</v>
      </c>
      <c r="C94" s="77" t="s">
        <v>316</v>
      </c>
      <c r="D94" s="60" t="s">
        <v>317</v>
      </c>
      <c r="E94" s="78">
        <v>38</v>
      </c>
      <c r="F94" s="79" t="s">
        <v>178</v>
      </c>
      <c r="K94" s="81">
        <v>2E-05</v>
      </c>
      <c r="L94" s="81">
        <f t="shared" si="2"/>
        <v>0.00076</v>
      </c>
      <c r="O94" s="79">
        <v>20</v>
      </c>
      <c r="P94" s="79" t="s">
        <v>151</v>
      </c>
      <c r="V94" s="82" t="s">
        <v>170</v>
      </c>
      <c r="W94" s="78">
        <v>16.264</v>
      </c>
      <c r="X94" s="79" t="s">
        <v>318</v>
      </c>
      <c r="Y94" s="79" t="s">
        <v>316</v>
      </c>
      <c r="Z94" s="77" t="s">
        <v>172</v>
      </c>
      <c r="AA94" s="77" t="s">
        <v>151</v>
      </c>
      <c r="AB94" s="79" t="s">
        <v>33</v>
      </c>
      <c r="AJ94" s="79" t="s">
        <v>173</v>
      </c>
      <c r="AK94" s="79" t="s">
        <v>156</v>
      </c>
    </row>
    <row r="95" spans="1:37" ht="12.75">
      <c r="A95" s="75">
        <v>65</v>
      </c>
      <c r="B95" s="76" t="s">
        <v>175</v>
      </c>
      <c r="C95" s="77" t="s">
        <v>319</v>
      </c>
      <c r="D95" s="60" t="s">
        <v>320</v>
      </c>
      <c r="E95" s="78">
        <v>17</v>
      </c>
      <c r="F95" s="79" t="s">
        <v>178</v>
      </c>
      <c r="K95" s="81">
        <v>2E-05</v>
      </c>
      <c r="L95" s="81">
        <f t="shared" si="2"/>
        <v>0.00034</v>
      </c>
      <c r="O95" s="79">
        <v>20</v>
      </c>
      <c r="P95" s="79" t="s">
        <v>151</v>
      </c>
      <c r="V95" s="82" t="s">
        <v>170</v>
      </c>
      <c r="W95" s="78">
        <v>7.752</v>
      </c>
      <c r="X95" s="79" t="s">
        <v>321</v>
      </c>
      <c r="Y95" s="79" t="s">
        <v>319</v>
      </c>
      <c r="Z95" s="77" t="s">
        <v>172</v>
      </c>
      <c r="AA95" s="77" t="s">
        <v>151</v>
      </c>
      <c r="AB95" s="79" t="s">
        <v>33</v>
      </c>
      <c r="AJ95" s="79" t="s">
        <v>173</v>
      </c>
      <c r="AK95" s="79" t="s">
        <v>156</v>
      </c>
    </row>
    <row r="96" spans="1:37" ht="12.75">
      <c r="A96" s="75">
        <v>66</v>
      </c>
      <c r="B96" s="76" t="s">
        <v>175</v>
      </c>
      <c r="C96" s="77" t="s">
        <v>322</v>
      </c>
      <c r="D96" s="60" t="s">
        <v>323</v>
      </c>
      <c r="E96" s="78">
        <v>1</v>
      </c>
      <c r="F96" s="79" t="s">
        <v>178</v>
      </c>
      <c r="K96" s="81">
        <v>2E-05</v>
      </c>
      <c r="L96" s="81">
        <f t="shared" si="2"/>
        <v>2E-05</v>
      </c>
      <c r="O96" s="79">
        <v>20</v>
      </c>
      <c r="P96" s="79" t="s">
        <v>151</v>
      </c>
      <c r="V96" s="82" t="s">
        <v>170</v>
      </c>
      <c r="W96" s="78">
        <v>0.588</v>
      </c>
      <c r="X96" s="79" t="s">
        <v>324</v>
      </c>
      <c r="Y96" s="79" t="s">
        <v>322</v>
      </c>
      <c r="Z96" s="77" t="s">
        <v>172</v>
      </c>
      <c r="AA96" s="77" t="s">
        <v>151</v>
      </c>
      <c r="AB96" s="79" t="s">
        <v>33</v>
      </c>
      <c r="AJ96" s="79" t="s">
        <v>173</v>
      </c>
      <c r="AK96" s="79" t="s">
        <v>156</v>
      </c>
    </row>
    <row r="97" spans="1:37" ht="12.75">
      <c r="A97" s="75">
        <v>67</v>
      </c>
      <c r="B97" s="76" t="s">
        <v>175</v>
      </c>
      <c r="C97" s="77" t="s">
        <v>325</v>
      </c>
      <c r="D97" s="60" t="s">
        <v>326</v>
      </c>
      <c r="E97" s="78">
        <v>14</v>
      </c>
      <c r="F97" s="79" t="s">
        <v>178</v>
      </c>
      <c r="K97" s="81">
        <v>2E-05</v>
      </c>
      <c r="L97" s="81">
        <f t="shared" si="2"/>
        <v>0.00028000000000000003</v>
      </c>
      <c r="O97" s="79">
        <v>20</v>
      </c>
      <c r="P97" s="79" t="s">
        <v>151</v>
      </c>
      <c r="V97" s="82" t="s">
        <v>170</v>
      </c>
      <c r="W97" s="78">
        <v>6.104</v>
      </c>
      <c r="X97" s="79" t="s">
        <v>327</v>
      </c>
      <c r="Y97" s="79" t="s">
        <v>325</v>
      </c>
      <c r="Z97" s="77" t="s">
        <v>172</v>
      </c>
      <c r="AA97" s="77" t="s">
        <v>151</v>
      </c>
      <c r="AB97" s="79" t="s">
        <v>33</v>
      </c>
      <c r="AJ97" s="79" t="s">
        <v>173</v>
      </c>
      <c r="AK97" s="79" t="s">
        <v>156</v>
      </c>
    </row>
    <row r="98" spans="1:37" ht="12.75">
      <c r="A98" s="75">
        <v>68</v>
      </c>
      <c r="B98" s="76" t="s">
        <v>175</v>
      </c>
      <c r="C98" s="77" t="s">
        <v>328</v>
      </c>
      <c r="D98" s="60" t="s">
        <v>329</v>
      </c>
      <c r="E98" s="78">
        <v>8</v>
      </c>
      <c r="F98" s="79" t="s">
        <v>178</v>
      </c>
      <c r="K98" s="81">
        <v>2E-05</v>
      </c>
      <c r="L98" s="81">
        <f t="shared" si="2"/>
        <v>0.00016</v>
      </c>
      <c r="O98" s="79">
        <v>20</v>
      </c>
      <c r="P98" s="79" t="s">
        <v>151</v>
      </c>
      <c r="V98" s="82" t="s">
        <v>170</v>
      </c>
      <c r="W98" s="78">
        <v>3.864</v>
      </c>
      <c r="X98" s="79" t="s">
        <v>330</v>
      </c>
      <c r="Y98" s="79" t="s">
        <v>328</v>
      </c>
      <c r="Z98" s="77" t="s">
        <v>172</v>
      </c>
      <c r="AA98" s="77" t="s">
        <v>151</v>
      </c>
      <c r="AB98" s="79" t="s">
        <v>33</v>
      </c>
      <c r="AJ98" s="79" t="s">
        <v>173</v>
      </c>
      <c r="AK98" s="79" t="s">
        <v>156</v>
      </c>
    </row>
    <row r="99" spans="1:37" ht="12.75">
      <c r="A99" s="75">
        <v>69</v>
      </c>
      <c r="B99" s="76" t="s">
        <v>175</v>
      </c>
      <c r="C99" s="77" t="s">
        <v>331</v>
      </c>
      <c r="D99" s="60" t="s">
        <v>332</v>
      </c>
      <c r="E99" s="78">
        <v>1</v>
      </c>
      <c r="F99" s="79" t="s">
        <v>178</v>
      </c>
      <c r="K99" s="81">
        <v>2E-05</v>
      </c>
      <c r="L99" s="81">
        <f t="shared" si="2"/>
        <v>2E-05</v>
      </c>
      <c r="O99" s="79">
        <v>20</v>
      </c>
      <c r="P99" s="79" t="s">
        <v>151</v>
      </c>
      <c r="V99" s="82" t="s">
        <v>170</v>
      </c>
      <c r="W99" s="78">
        <v>0.53</v>
      </c>
      <c r="X99" s="79" t="s">
        <v>333</v>
      </c>
      <c r="Y99" s="79" t="s">
        <v>331</v>
      </c>
      <c r="Z99" s="77" t="s">
        <v>172</v>
      </c>
      <c r="AA99" s="77" t="s">
        <v>151</v>
      </c>
      <c r="AB99" s="79" t="s">
        <v>33</v>
      </c>
      <c r="AJ99" s="79" t="s">
        <v>173</v>
      </c>
      <c r="AK99" s="79" t="s">
        <v>156</v>
      </c>
    </row>
    <row r="100" spans="1:37" ht="12.75">
      <c r="A100" s="75">
        <v>70</v>
      </c>
      <c r="B100" s="76" t="s">
        <v>175</v>
      </c>
      <c r="C100" s="77" t="s">
        <v>334</v>
      </c>
      <c r="D100" s="60" t="s">
        <v>335</v>
      </c>
      <c r="E100" s="78">
        <v>91</v>
      </c>
      <c r="F100" s="79" t="s">
        <v>178</v>
      </c>
      <c r="O100" s="79">
        <v>20</v>
      </c>
      <c r="P100" s="79" t="s">
        <v>151</v>
      </c>
      <c r="V100" s="82" t="s">
        <v>170</v>
      </c>
      <c r="W100" s="78">
        <v>47.047</v>
      </c>
      <c r="X100" s="79" t="s">
        <v>336</v>
      </c>
      <c r="Y100" s="79" t="s">
        <v>334</v>
      </c>
      <c r="Z100" s="77" t="s">
        <v>180</v>
      </c>
      <c r="AA100" s="77" t="s">
        <v>151</v>
      </c>
      <c r="AB100" s="79" t="s">
        <v>33</v>
      </c>
      <c r="AJ100" s="79" t="s">
        <v>173</v>
      </c>
      <c r="AK100" s="79" t="s">
        <v>156</v>
      </c>
    </row>
    <row r="101" spans="1:37" ht="12.75">
      <c r="A101" s="75">
        <v>71</v>
      </c>
      <c r="B101" s="76" t="s">
        <v>175</v>
      </c>
      <c r="C101" s="77" t="s">
        <v>337</v>
      </c>
      <c r="D101" s="60" t="s">
        <v>338</v>
      </c>
      <c r="E101" s="78">
        <v>91</v>
      </c>
      <c r="F101" s="79" t="s">
        <v>178</v>
      </c>
      <c r="O101" s="79">
        <v>20</v>
      </c>
      <c r="P101" s="79" t="s">
        <v>151</v>
      </c>
      <c r="V101" s="82" t="s">
        <v>170</v>
      </c>
      <c r="W101" s="78">
        <v>5.642</v>
      </c>
      <c r="X101" s="79" t="s">
        <v>339</v>
      </c>
      <c r="Y101" s="79" t="s">
        <v>337</v>
      </c>
      <c r="Z101" s="77" t="s">
        <v>180</v>
      </c>
      <c r="AA101" s="77" t="s">
        <v>151</v>
      </c>
      <c r="AB101" s="79" t="s">
        <v>33</v>
      </c>
      <c r="AJ101" s="79" t="s">
        <v>173</v>
      </c>
      <c r="AK101" s="79" t="s">
        <v>156</v>
      </c>
    </row>
    <row r="102" spans="1:37" ht="12.75">
      <c r="A102" s="75">
        <v>72</v>
      </c>
      <c r="B102" s="76" t="s">
        <v>175</v>
      </c>
      <c r="C102" s="77" t="s">
        <v>340</v>
      </c>
      <c r="D102" s="60" t="s">
        <v>341</v>
      </c>
      <c r="E102" s="78">
        <v>112.8</v>
      </c>
      <c r="F102" s="79" t="s">
        <v>342</v>
      </c>
      <c r="O102" s="79">
        <v>20</v>
      </c>
      <c r="P102" s="79" t="s">
        <v>151</v>
      </c>
      <c r="V102" s="82" t="s">
        <v>170</v>
      </c>
      <c r="W102" s="78">
        <v>3.497</v>
      </c>
      <c r="X102" s="79" t="s">
        <v>343</v>
      </c>
      <c r="Y102" s="79" t="s">
        <v>340</v>
      </c>
      <c r="Z102" s="77" t="s">
        <v>180</v>
      </c>
      <c r="AA102" s="77" t="s">
        <v>151</v>
      </c>
      <c r="AB102" s="79" t="s">
        <v>33</v>
      </c>
      <c r="AJ102" s="79" t="s">
        <v>173</v>
      </c>
      <c r="AK102" s="79" t="s">
        <v>156</v>
      </c>
    </row>
    <row r="103" spans="1:37" ht="12.75">
      <c r="A103" s="75">
        <v>73</v>
      </c>
      <c r="B103" s="76" t="s">
        <v>175</v>
      </c>
      <c r="C103" s="77" t="s">
        <v>344</v>
      </c>
      <c r="D103" s="60" t="s">
        <v>345</v>
      </c>
      <c r="E103" s="78">
        <v>1.986</v>
      </c>
      <c r="F103" s="79" t="s">
        <v>346</v>
      </c>
      <c r="O103" s="79">
        <v>20</v>
      </c>
      <c r="P103" s="79" t="s">
        <v>151</v>
      </c>
      <c r="V103" s="82" t="s">
        <v>170</v>
      </c>
      <c r="W103" s="78">
        <v>2.72</v>
      </c>
      <c r="X103" s="79" t="s">
        <v>347</v>
      </c>
      <c r="Y103" s="79" t="s">
        <v>344</v>
      </c>
      <c r="Z103" s="77" t="s">
        <v>180</v>
      </c>
      <c r="AA103" s="77" t="s">
        <v>151</v>
      </c>
      <c r="AB103" s="79" t="s">
        <v>33</v>
      </c>
      <c r="AJ103" s="79" t="s">
        <v>173</v>
      </c>
      <c r="AK103" s="79" t="s">
        <v>156</v>
      </c>
    </row>
    <row r="104" spans="1:37" ht="12.75">
      <c r="A104" s="75">
        <v>74</v>
      </c>
      <c r="B104" s="76" t="s">
        <v>148</v>
      </c>
      <c r="C104" s="77" t="s">
        <v>348</v>
      </c>
      <c r="D104" s="60" t="s">
        <v>421</v>
      </c>
      <c r="E104" s="78">
        <v>91</v>
      </c>
      <c r="F104" s="79" t="s">
        <v>178</v>
      </c>
      <c r="K104" s="81">
        <v>7E-05</v>
      </c>
      <c r="L104" s="81">
        <f>E104*K104</f>
        <v>0.00637</v>
      </c>
      <c r="O104" s="79">
        <v>20</v>
      </c>
      <c r="P104" s="79" t="s">
        <v>151</v>
      </c>
      <c r="V104" s="82" t="s">
        <v>57</v>
      </c>
      <c r="X104" s="79" t="s">
        <v>348</v>
      </c>
      <c r="Y104" s="79" t="s">
        <v>348</v>
      </c>
      <c r="Z104" s="77" t="s">
        <v>349</v>
      </c>
      <c r="AA104" s="77" t="s">
        <v>151</v>
      </c>
      <c r="AB104" s="79" t="s">
        <v>154</v>
      </c>
      <c r="AJ104" s="79" t="s">
        <v>184</v>
      </c>
      <c r="AK104" s="79" t="s">
        <v>156</v>
      </c>
    </row>
    <row r="105" spans="4:23" ht="12.75">
      <c r="D105" s="117" t="s">
        <v>350</v>
      </c>
      <c r="E105" s="118">
        <f>J105</f>
        <v>0</v>
      </c>
      <c r="H105" s="118"/>
      <c r="I105" s="118"/>
      <c r="J105" s="118"/>
      <c r="L105" s="119">
        <f>SUM(L72:L104)</f>
        <v>2.0115700000000003</v>
      </c>
      <c r="N105" s="120">
        <f>SUM(N72:N104)</f>
        <v>0</v>
      </c>
      <c r="W105" s="120">
        <f>SUM(W72:W104)</f>
        <v>123.19599999999998</v>
      </c>
    </row>
    <row r="107" spans="4:23" ht="12.75">
      <c r="D107" s="117" t="s">
        <v>98</v>
      </c>
      <c r="E107" s="120">
        <f>J107</f>
        <v>0</v>
      </c>
      <c r="H107" s="118"/>
      <c r="I107" s="118"/>
      <c r="J107" s="118"/>
      <c r="L107" s="119">
        <f>L28+L55+L71+L105</f>
        <v>2.50762</v>
      </c>
      <c r="N107" s="120">
        <f>N28+N55+N71+N105</f>
        <v>0</v>
      </c>
      <c r="W107" s="120">
        <f>W28+W55+W71+W105</f>
        <v>386.525</v>
      </c>
    </row>
    <row r="109" ht="12.75">
      <c r="B109" s="115" t="s">
        <v>100</v>
      </c>
    </row>
    <row r="110" ht="12.75">
      <c r="B110" s="116" t="s">
        <v>99</v>
      </c>
    </row>
    <row r="111" spans="1:37" ht="12.75">
      <c r="A111" s="75">
        <v>75</v>
      </c>
      <c r="B111" s="76" t="s">
        <v>351</v>
      </c>
      <c r="C111" s="77" t="s">
        <v>352</v>
      </c>
      <c r="D111" s="60" t="s">
        <v>353</v>
      </c>
      <c r="E111" s="78">
        <v>1550</v>
      </c>
      <c r="F111" s="79" t="s">
        <v>150</v>
      </c>
      <c r="O111" s="79">
        <v>20</v>
      </c>
      <c r="P111" s="79" t="s">
        <v>151</v>
      </c>
      <c r="V111" s="82" t="s">
        <v>354</v>
      </c>
      <c r="W111" s="78">
        <v>72.85</v>
      </c>
      <c r="X111" s="79" t="s">
        <v>355</v>
      </c>
      <c r="Y111" s="79" t="s">
        <v>352</v>
      </c>
      <c r="Z111" s="77" t="s">
        <v>356</v>
      </c>
      <c r="AA111" s="77" t="s">
        <v>151</v>
      </c>
      <c r="AB111" s="79" t="s">
        <v>33</v>
      </c>
      <c r="AJ111" s="79" t="s">
        <v>357</v>
      </c>
      <c r="AK111" s="79" t="s">
        <v>156</v>
      </c>
    </row>
    <row r="112" spans="1:37" ht="12.75">
      <c r="A112" s="75">
        <v>76</v>
      </c>
      <c r="B112" s="76" t="s">
        <v>351</v>
      </c>
      <c r="C112" s="77" t="s">
        <v>358</v>
      </c>
      <c r="D112" s="60" t="s">
        <v>359</v>
      </c>
      <c r="E112" s="78">
        <v>20</v>
      </c>
      <c r="F112" s="79" t="s">
        <v>150</v>
      </c>
      <c r="O112" s="79">
        <v>20</v>
      </c>
      <c r="P112" s="79" t="s">
        <v>151</v>
      </c>
      <c r="V112" s="82" t="s">
        <v>354</v>
      </c>
      <c r="W112" s="78">
        <v>1.06</v>
      </c>
      <c r="X112" s="79" t="s">
        <v>360</v>
      </c>
      <c r="Y112" s="79" t="s">
        <v>358</v>
      </c>
      <c r="Z112" s="77" t="s">
        <v>356</v>
      </c>
      <c r="AA112" s="77" t="s">
        <v>151</v>
      </c>
      <c r="AB112" s="79" t="s">
        <v>33</v>
      </c>
      <c r="AJ112" s="79" t="s">
        <v>357</v>
      </c>
      <c r="AK112" s="79" t="s">
        <v>156</v>
      </c>
    </row>
    <row r="113" spans="1:37" ht="12.75">
      <c r="A113" s="75">
        <v>77</v>
      </c>
      <c r="B113" s="76" t="s">
        <v>351</v>
      </c>
      <c r="C113" s="77" t="s">
        <v>361</v>
      </c>
      <c r="D113" s="60" t="s">
        <v>362</v>
      </c>
      <c r="E113" s="78">
        <v>130</v>
      </c>
      <c r="F113" s="79" t="s">
        <v>150</v>
      </c>
      <c r="O113" s="79">
        <v>20</v>
      </c>
      <c r="P113" s="79" t="s">
        <v>151</v>
      </c>
      <c r="V113" s="82" t="s">
        <v>354</v>
      </c>
      <c r="W113" s="78">
        <v>7.54</v>
      </c>
      <c r="X113" s="79" t="s">
        <v>363</v>
      </c>
      <c r="Y113" s="79" t="s">
        <v>361</v>
      </c>
      <c r="Z113" s="77" t="s">
        <v>356</v>
      </c>
      <c r="AA113" s="77" t="s">
        <v>151</v>
      </c>
      <c r="AB113" s="79" t="s">
        <v>33</v>
      </c>
      <c r="AJ113" s="79" t="s">
        <v>357</v>
      </c>
      <c r="AK113" s="79" t="s">
        <v>156</v>
      </c>
    </row>
    <row r="114" spans="1:37" ht="12.75">
      <c r="A114" s="75">
        <v>78</v>
      </c>
      <c r="B114" s="76" t="s">
        <v>351</v>
      </c>
      <c r="C114" s="77" t="s">
        <v>364</v>
      </c>
      <c r="D114" s="60" t="s">
        <v>365</v>
      </c>
      <c r="E114" s="78">
        <v>15</v>
      </c>
      <c r="F114" s="79" t="s">
        <v>150</v>
      </c>
      <c r="O114" s="79">
        <v>20</v>
      </c>
      <c r="P114" s="79" t="s">
        <v>151</v>
      </c>
      <c r="V114" s="82" t="s">
        <v>354</v>
      </c>
      <c r="W114" s="78">
        <v>0.975</v>
      </c>
      <c r="X114" s="79" t="s">
        <v>366</v>
      </c>
      <c r="Y114" s="79" t="s">
        <v>364</v>
      </c>
      <c r="Z114" s="77" t="s">
        <v>356</v>
      </c>
      <c r="AA114" s="77" t="s">
        <v>151</v>
      </c>
      <c r="AB114" s="79" t="s">
        <v>33</v>
      </c>
      <c r="AJ114" s="79" t="s">
        <v>357</v>
      </c>
      <c r="AK114" s="79" t="s">
        <v>156</v>
      </c>
    </row>
    <row r="115" spans="1:37" ht="12.75">
      <c r="A115" s="75">
        <v>79</v>
      </c>
      <c r="B115" s="76" t="s">
        <v>351</v>
      </c>
      <c r="C115" s="77" t="s">
        <v>367</v>
      </c>
      <c r="D115" s="60" t="s">
        <v>368</v>
      </c>
      <c r="E115" s="78">
        <v>9</v>
      </c>
      <c r="F115" s="79" t="s">
        <v>150</v>
      </c>
      <c r="O115" s="79">
        <v>20</v>
      </c>
      <c r="P115" s="79" t="s">
        <v>151</v>
      </c>
      <c r="V115" s="82" t="s">
        <v>354</v>
      </c>
      <c r="W115" s="78">
        <v>0.639</v>
      </c>
      <c r="X115" s="79" t="s">
        <v>369</v>
      </c>
      <c r="Y115" s="79" t="s">
        <v>367</v>
      </c>
      <c r="Z115" s="77" t="s">
        <v>356</v>
      </c>
      <c r="AA115" s="77" t="s">
        <v>151</v>
      </c>
      <c r="AB115" s="79" t="s">
        <v>33</v>
      </c>
      <c r="AJ115" s="79" t="s">
        <v>357</v>
      </c>
      <c r="AK115" s="79" t="s">
        <v>156</v>
      </c>
    </row>
    <row r="116" spans="1:37" ht="12.75">
      <c r="A116" s="75">
        <v>80</v>
      </c>
      <c r="B116" s="76" t="s">
        <v>351</v>
      </c>
      <c r="C116" s="77" t="s">
        <v>370</v>
      </c>
      <c r="D116" s="60" t="s">
        <v>371</v>
      </c>
      <c r="E116" s="78">
        <v>39</v>
      </c>
      <c r="F116" s="79" t="s">
        <v>150</v>
      </c>
      <c r="O116" s="79">
        <v>20</v>
      </c>
      <c r="P116" s="79" t="s">
        <v>151</v>
      </c>
      <c r="V116" s="82" t="s">
        <v>354</v>
      </c>
      <c r="W116" s="78">
        <v>3.627</v>
      </c>
      <c r="X116" s="79" t="s">
        <v>372</v>
      </c>
      <c r="Y116" s="79" t="s">
        <v>370</v>
      </c>
      <c r="Z116" s="77" t="s">
        <v>356</v>
      </c>
      <c r="AA116" s="77" t="s">
        <v>151</v>
      </c>
      <c r="AB116" s="79" t="s">
        <v>33</v>
      </c>
      <c r="AJ116" s="79" t="s">
        <v>357</v>
      </c>
      <c r="AK116" s="79" t="s">
        <v>156</v>
      </c>
    </row>
    <row r="117" spans="4:23" ht="12.75">
      <c r="D117" s="117" t="s">
        <v>373</v>
      </c>
      <c r="E117" s="118">
        <f>J117</f>
        <v>0</v>
      </c>
      <c r="H117" s="118"/>
      <c r="I117" s="118"/>
      <c r="J117" s="118"/>
      <c r="L117" s="119">
        <f>SUM(L108:L116)</f>
        <v>0</v>
      </c>
      <c r="N117" s="120">
        <f>SUM(N108:N116)</f>
        <v>0</v>
      </c>
      <c r="W117" s="120">
        <f>SUM(W108:W116)</f>
        <v>86.69099999999999</v>
      </c>
    </row>
    <row r="119" spans="4:23" ht="12.75">
      <c r="D119" s="117" t="s">
        <v>374</v>
      </c>
      <c r="E119" s="118">
        <f>J119</f>
        <v>0</v>
      </c>
      <c r="H119" s="118"/>
      <c r="I119" s="118"/>
      <c r="J119" s="118"/>
      <c r="L119" s="119">
        <f>L117</f>
        <v>0</v>
      </c>
      <c r="N119" s="120">
        <f>N117</f>
        <v>0</v>
      </c>
      <c r="W119" s="120">
        <f>W117</f>
        <v>86.69099999999999</v>
      </c>
    </row>
    <row r="121" spans="4:23" ht="12.75">
      <c r="D121" s="122" t="s">
        <v>101</v>
      </c>
      <c r="E121" s="118">
        <f>J121</f>
        <v>0</v>
      </c>
      <c r="H121" s="118"/>
      <c r="I121" s="118"/>
      <c r="J121" s="118"/>
      <c r="L121" s="119">
        <f>L17+L107+L119</f>
        <v>2.50762</v>
      </c>
      <c r="N121" s="120">
        <f>N17+N107+N119</f>
        <v>0</v>
      </c>
      <c r="W121" s="120">
        <f>W17+W107+W119</f>
        <v>473.21599999999995</v>
      </c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2021-12-13T14:32:19Z</cp:lastPrinted>
  <dcterms:created xsi:type="dcterms:W3CDTF">2021-12-13T13:53:06Z</dcterms:created>
  <dcterms:modified xsi:type="dcterms:W3CDTF">2021-12-13T14:32:26Z</dcterms:modified>
  <cp:category/>
  <cp:version/>
  <cp:contentType/>
  <cp:contentStatus/>
</cp:coreProperties>
</file>