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/>
  <mc:AlternateContent xmlns:mc="http://schemas.openxmlformats.org/markup-compatibility/2006">
    <mc:Choice Requires="x15">
      <x15ac:absPath xmlns:x15ac="http://schemas.microsoft.com/office/spreadsheetml/2010/11/ac" url="C:\Users\JANKO\Desktop\ACER2\MBB\Spevnené plochy ZŠ\"/>
    </mc:Choice>
  </mc:AlternateContent>
  <xr:revisionPtr revIDLastSave="0" documentId="13_ncr:1_{F2790FB0-0134-42CE-A879-96CCC1B0CDEB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Rekapitulácia stavby" sheetId="1" r:id="rId1"/>
    <sheet name="SO01 - SO01  Oprava spevn..." sheetId="2" r:id="rId2"/>
    <sheet name="SO01.1 - SO01.1  Spevnené..." sheetId="3" r:id="rId3"/>
    <sheet name="SO01.2 - SO01.2  Oprava s..." sheetId="4" r:id="rId4"/>
    <sheet name="SO01.3 - SO01.3  Oprava s..." sheetId="5" r:id="rId5"/>
    <sheet name="SO01.4 - SO01.4  Oprava s..." sheetId="6" r:id="rId6"/>
    <sheet name="SO02 - SO02  Oplotenie" sheetId="7" r:id="rId7"/>
    <sheet name="SO03 - SO03  Kanalizácia" sheetId="8" r:id="rId8"/>
    <sheet name="SO04 - SO04  Drobná archi..." sheetId="9" r:id="rId9"/>
    <sheet name="SO05 - SO05  Sadovnícke ú..." sheetId="10" r:id="rId10"/>
    <sheet name="SO06.1 - SO06.1  Prekládk..." sheetId="11" r:id="rId11"/>
    <sheet name="SO06.2 - SO06.2  Areálové..." sheetId="12" r:id="rId12"/>
    <sheet name="SO06.3 - SO06.3  Nabíjaci..." sheetId="13" r:id="rId13"/>
  </sheets>
  <definedNames>
    <definedName name="_xlnm._FilterDatabase" localSheetId="1" hidden="1">'SO01 - SO01  Oprava spevn...'!$C$122:$K$185</definedName>
    <definedName name="_xlnm._FilterDatabase" localSheetId="2" hidden="1">'SO01.1 - SO01.1  Spevnené...'!$C$122:$K$153</definedName>
    <definedName name="_xlnm._FilterDatabase" localSheetId="3" hidden="1">'SO01.2 - SO01.2  Oprava s...'!$C$121:$K$151</definedName>
    <definedName name="_xlnm._FilterDatabase" localSheetId="4" hidden="1">'SO01.3 - SO01.3  Oprava s...'!$C$122:$K$175</definedName>
    <definedName name="_xlnm._FilterDatabase" localSheetId="5" hidden="1">'SO01.4 - SO01.4  Oprava s...'!$C$122:$K$145</definedName>
    <definedName name="_xlnm._FilterDatabase" localSheetId="6" hidden="1">'SO02 - SO02  Oplotenie'!$C$123:$K$282</definedName>
    <definedName name="_xlnm._FilterDatabase" localSheetId="7" hidden="1">'SO03 - SO03  Kanalizácia'!$C$121:$K$186</definedName>
    <definedName name="_xlnm._FilterDatabase" localSheetId="8" hidden="1">'SO04 - SO04  Drobná archi...'!$C$120:$K$209</definedName>
    <definedName name="_xlnm._FilterDatabase" localSheetId="9" hidden="1">'SO05 - SO05  Sadovnícke ú...'!$C$118:$K$238</definedName>
    <definedName name="_xlnm._FilterDatabase" localSheetId="10" hidden="1">'SO06.1 - SO06.1  Prekládk...'!$C$117:$K$129</definedName>
    <definedName name="_xlnm._FilterDatabase" localSheetId="11" hidden="1">'SO06.2 - SO06.2  Areálové...'!$C$117:$K$129</definedName>
    <definedName name="_xlnm._FilterDatabase" localSheetId="12" hidden="1">'SO06.3 - SO06.3  Nabíjaci...'!$C$117:$K$129</definedName>
    <definedName name="_xlnm.Print_Titles" localSheetId="0">'Rekapitulácia stavby'!$92:$92</definedName>
    <definedName name="_xlnm.Print_Titles" localSheetId="1">'SO01 - SO01  Oprava spevn...'!$122:$122</definedName>
    <definedName name="_xlnm.Print_Titles" localSheetId="2">'SO01.1 - SO01.1  Spevnené...'!$122:$122</definedName>
    <definedName name="_xlnm.Print_Titles" localSheetId="3">'SO01.2 - SO01.2  Oprava s...'!$121:$121</definedName>
    <definedName name="_xlnm.Print_Titles" localSheetId="4">'SO01.3 - SO01.3  Oprava s...'!$122:$122</definedName>
    <definedName name="_xlnm.Print_Titles" localSheetId="5">'SO01.4 - SO01.4  Oprava s...'!$122:$122</definedName>
    <definedName name="_xlnm.Print_Titles" localSheetId="6">'SO02 - SO02  Oplotenie'!$123:$123</definedName>
    <definedName name="_xlnm.Print_Titles" localSheetId="7">'SO03 - SO03  Kanalizácia'!$121:$121</definedName>
    <definedName name="_xlnm.Print_Titles" localSheetId="8">'SO04 - SO04  Drobná archi...'!$120:$120</definedName>
    <definedName name="_xlnm.Print_Titles" localSheetId="9">'SO05 - SO05  Sadovnícke ú...'!$118:$118</definedName>
    <definedName name="_xlnm.Print_Titles" localSheetId="10">'SO06.1 - SO06.1  Prekládk...'!$117:$117</definedName>
    <definedName name="_xlnm.Print_Titles" localSheetId="11">'SO06.2 - SO06.2  Areálové...'!$117:$117</definedName>
    <definedName name="_xlnm.Print_Titles" localSheetId="12">'SO06.3 - SO06.3  Nabíjaci...'!$117:$117</definedName>
    <definedName name="_xlnm.Print_Area" localSheetId="0">'Rekapitulácia stavby'!$D$4:$AO$76,'Rekapitulácia stavby'!$C$82:$AQ$107</definedName>
    <definedName name="_xlnm.Print_Area" localSheetId="1">'SO01 - SO01  Oprava spevn...'!$C$4:$J$76,'SO01 - SO01  Oprava spevn...'!$C$82:$J$104,'SO01 - SO01  Oprava spevn...'!$C$110:$J$185</definedName>
    <definedName name="_xlnm.Print_Area" localSheetId="2">'SO01.1 - SO01.1  Spevnené...'!$C$4:$J$76,'SO01.1 - SO01.1  Spevnené...'!$C$82:$J$104,'SO01.1 - SO01.1  Spevnené...'!$C$110:$J$153</definedName>
    <definedName name="_xlnm.Print_Area" localSheetId="3">'SO01.2 - SO01.2  Oprava s...'!$C$4:$J$76,'SO01.2 - SO01.2  Oprava s...'!$C$82:$J$103,'SO01.2 - SO01.2  Oprava s...'!$C$109:$J$151</definedName>
    <definedName name="_xlnm.Print_Area" localSheetId="4">'SO01.3 - SO01.3  Oprava s...'!$C$4:$J$76,'SO01.3 - SO01.3  Oprava s...'!$C$82:$J$104,'SO01.3 - SO01.3  Oprava s...'!$C$110:$J$175</definedName>
    <definedName name="_xlnm.Print_Area" localSheetId="5">'SO01.4 - SO01.4  Oprava s...'!$C$4:$J$76,'SO01.4 - SO01.4  Oprava s...'!$C$82:$J$104,'SO01.4 - SO01.4  Oprava s...'!$C$110:$J$145</definedName>
    <definedName name="_xlnm.Print_Area" localSheetId="6">'SO02 - SO02  Oplotenie'!$C$4:$J$76,'SO02 - SO02  Oplotenie'!$C$82:$J$105,'SO02 - SO02  Oplotenie'!$C$111:$J$282</definedName>
    <definedName name="_xlnm.Print_Area" localSheetId="7">'SO03 - SO03  Kanalizácia'!$C$4:$J$76,'SO03 - SO03  Kanalizácia'!$C$82:$J$103,'SO03 - SO03  Kanalizácia'!$C$109:$J$186</definedName>
    <definedName name="_xlnm.Print_Area" localSheetId="8">'SO04 - SO04  Drobná archi...'!$C$4:$J$76,'SO04 - SO04  Drobná archi...'!$C$82:$J$102,'SO04 - SO04  Drobná archi...'!$C$108:$J$209</definedName>
    <definedName name="_xlnm.Print_Area" localSheetId="9">'SO05 - SO05  Sadovnícke ú...'!$C$4:$J$76,'SO05 - SO05  Sadovnícke ú...'!$C$82:$J$100,'SO05 - SO05  Sadovnícke ú...'!$C$106:$J$238</definedName>
    <definedName name="_xlnm.Print_Area" localSheetId="10">'SO06.1 - SO06.1  Prekládk...'!$C$4:$J$76,'SO06.1 - SO06.1  Prekládk...'!$C$82:$J$99,'SO06.1 - SO06.1  Prekládk...'!$C$105:$J$129</definedName>
    <definedName name="_xlnm.Print_Area" localSheetId="11">'SO06.2 - SO06.2  Areálové...'!$C$4:$J$76,'SO06.2 - SO06.2  Areálové...'!$C$82:$J$99,'SO06.2 - SO06.2  Areálové...'!$C$105:$J$129</definedName>
    <definedName name="_xlnm.Print_Area" localSheetId="12">'SO06.3 - SO06.3  Nabíjaci...'!$C$4:$J$76,'SO06.3 - SO06.3  Nabíjaci...'!$C$82:$J$99,'SO06.3 - SO06.3  Nabíjaci...'!$C$105:$J$129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7" i="13" l="1"/>
  <c r="J36" i="13"/>
  <c r="AY106" i="1" s="1"/>
  <c r="J35" i="13"/>
  <c r="AX106" i="1"/>
  <c r="BI127" i="13"/>
  <c r="BH127" i="13"/>
  <c r="BG127" i="13"/>
  <c r="BE127" i="13"/>
  <c r="T127" i="13"/>
  <c r="R127" i="13"/>
  <c r="P127" i="13"/>
  <c r="BI124" i="13"/>
  <c r="BH124" i="13"/>
  <c r="BG124" i="13"/>
  <c r="BE124" i="13"/>
  <c r="T124" i="13"/>
  <c r="R124" i="13"/>
  <c r="P124" i="13"/>
  <c r="BI121" i="13"/>
  <c r="BH121" i="13"/>
  <c r="BG121" i="13"/>
  <c r="BE121" i="13"/>
  <c r="T121" i="13"/>
  <c r="R121" i="13"/>
  <c r="P121" i="13"/>
  <c r="J115" i="13"/>
  <c r="F115" i="13"/>
  <c r="J114" i="13"/>
  <c r="F114" i="13"/>
  <c r="F112" i="13"/>
  <c r="E110" i="13"/>
  <c r="J92" i="13"/>
  <c r="F92" i="13"/>
  <c r="J91" i="13"/>
  <c r="F91" i="13"/>
  <c r="F89" i="13"/>
  <c r="E87" i="13"/>
  <c r="J12" i="13"/>
  <c r="J112" i="13" s="1"/>
  <c r="E7" i="13"/>
  <c r="E85" i="13" s="1"/>
  <c r="J37" i="12"/>
  <c r="J36" i="12"/>
  <c r="AY105" i="1"/>
  <c r="J35" i="12"/>
  <c r="AX105" i="1"/>
  <c r="BI127" i="12"/>
  <c r="BH127" i="12"/>
  <c r="BG127" i="12"/>
  <c r="BE127" i="12"/>
  <c r="T127" i="12"/>
  <c r="R127" i="12"/>
  <c r="P127" i="12"/>
  <c r="BI124" i="12"/>
  <c r="BH124" i="12"/>
  <c r="BG124" i="12"/>
  <c r="BE124" i="12"/>
  <c r="T124" i="12"/>
  <c r="R124" i="12"/>
  <c r="P124" i="12"/>
  <c r="BI121" i="12"/>
  <c r="BH121" i="12"/>
  <c r="BG121" i="12"/>
  <c r="BE121" i="12"/>
  <c r="T121" i="12"/>
  <c r="R121" i="12"/>
  <c r="P121" i="12"/>
  <c r="J115" i="12"/>
  <c r="F115" i="12"/>
  <c r="J114" i="12"/>
  <c r="F114" i="12"/>
  <c r="F112" i="12"/>
  <c r="E110" i="12"/>
  <c r="J92" i="12"/>
  <c r="F92" i="12"/>
  <c r="J91" i="12"/>
  <c r="F91" i="12"/>
  <c r="F89" i="12"/>
  <c r="E87" i="12"/>
  <c r="J12" i="12"/>
  <c r="J112" i="12" s="1"/>
  <c r="E7" i="12"/>
  <c r="E108" i="12"/>
  <c r="J37" i="11"/>
  <c r="J36" i="11"/>
  <c r="AY104" i="1"/>
  <c r="J35" i="11"/>
  <c r="AX104" i="1"/>
  <c r="BI127" i="11"/>
  <c r="BH127" i="11"/>
  <c r="BG127" i="11"/>
  <c r="BE127" i="11"/>
  <c r="T127" i="11"/>
  <c r="R127" i="11"/>
  <c r="P127" i="11"/>
  <c r="BI124" i="11"/>
  <c r="BH124" i="11"/>
  <c r="BG124" i="11"/>
  <c r="BE124" i="11"/>
  <c r="T124" i="11"/>
  <c r="R124" i="11"/>
  <c r="P124" i="11"/>
  <c r="BI121" i="11"/>
  <c r="BH121" i="11"/>
  <c r="BG121" i="11"/>
  <c r="BE121" i="11"/>
  <c r="T121" i="11"/>
  <c r="R121" i="11"/>
  <c r="P121" i="11"/>
  <c r="J115" i="11"/>
  <c r="F115" i="11"/>
  <c r="J114" i="11"/>
  <c r="F114" i="11"/>
  <c r="F112" i="11"/>
  <c r="E110" i="11"/>
  <c r="J92" i="11"/>
  <c r="F92" i="11"/>
  <c r="J91" i="11"/>
  <c r="F91" i="11"/>
  <c r="F89" i="11"/>
  <c r="E87" i="11"/>
  <c r="J12" i="11"/>
  <c r="J89" i="11"/>
  <c r="E7" i="11"/>
  <c r="E108" i="11" s="1"/>
  <c r="J37" i="10"/>
  <c r="J36" i="10"/>
  <c r="AY103" i="1"/>
  <c r="J35" i="10"/>
  <c r="AX103" i="1" s="1"/>
  <c r="BI238" i="10"/>
  <c r="BH238" i="10"/>
  <c r="BG238" i="10"/>
  <c r="BE238" i="10"/>
  <c r="T238" i="10"/>
  <c r="T237" i="10"/>
  <c r="R238" i="10"/>
  <c r="R237" i="10" s="1"/>
  <c r="P238" i="10"/>
  <c r="P237" i="10"/>
  <c r="BI236" i="10"/>
  <c r="BH236" i="10"/>
  <c r="BG236" i="10"/>
  <c r="BE236" i="10"/>
  <c r="T236" i="10"/>
  <c r="R236" i="10"/>
  <c r="P236" i="10"/>
  <c r="BI234" i="10"/>
  <c r="BH234" i="10"/>
  <c r="BG234" i="10"/>
  <c r="BE234" i="10"/>
  <c r="T234" i="10"/>
  <c r="R234" i="10"/>
  <c r="P234" i="10"/>
  <c r="BI230" i="10"/>
  <c r="BH230" i="10"/>
  <c r="BG230" i="10"/>
  <c r="BE230" i="10"/>
  <c r="T230" i="10"/>
  <c r="R230" i="10"/>
  <c r="P230" i="10"/>
  <c r="BI227" i="10"/>
  <c r="BH227" i="10"/>
  <c r="BG227" i="10"/>
  <c r="BE227" i="10"/>
  <c r="T227" i="10"/>
  <c r="R227" i="10"/>
  <c r="P227" i="10"/>
  <c r="BI223" i="10"/>
  <c r="BH223" i="10"/>
  <c r="BG223" i="10"/>
  <c r="BE223" i="10"/>
  <c r="T223" i="10"/>
  <c r="R223" i="10"/>
  <c r="P223" i="10"/>
  <c r="BI222" i="10"/>
  <c r="BH222" i="10"/>
  <c r="BG222" i="10"/>
  <c r="BE222" i="10"/>
  <c r="T222" i="10"/>
  <c r="R222" i="10"/>
  <c r="P222" i="10"/>
  <c r="BI219" i="10"/>
  <c r="BH219" i="10"/>
  <c r="BG219" i="10"/>
  <c r="BE219" i="10"/>
  <c r="T219" i="10"/>
  <c r="R219" i="10"/>
  <c r="P219" i="10"/>
  <c r="BI216" i="10"/>
  <c r="BH216" i="10"/>
  <c r="BG216" i="10"/>
  <c r="BE216" i="10"/>
  <c r="T216" i="10"/>
  <c r="R216" i="10"/>
  <c r="P216" i="10"/>
  <c r="BI214" i="10"/>
  <c r="BH214" i="10"/>
  <c r="BG214" i="10"/>
  <c r="BE214" i="10"/>
  <c r="T214" i="10"/>
  <c r="R214" i="10"/>
  <c r="P214" i="10"/>
  <c r="BI213" i="10"/>
  <c r="BH213" i="10"/>
  <c r="BG213" i="10"/>
  <c r="BE213" i="10"/>
  <c r="T213" i="10"/>
  <c r="R213" i="10"/>
  <c r="P213" i="10"/>
  <c r="BI206" i="10"/>
  <c r="BH206" i="10"/>
  <c r="BG206" i="10"/>
  <c r="BE206" i="10"/>
  <c r="T206" i="10"/>
  <c r="R206" i="10"/>
  <c r="P206" i="10"/>
  <c r="BI205" i="10"/>
  <c r="BH205" i="10"/>
  <c r="BG205" i="10"/>
  <c r="BE205" i="10"/>
  <c r="T205" i="10"/>
  <c r="R205" i="10"/>
  <c r="P205" i="10"/>
  <c r="BI204" i="10"/>
  <c r="BH204" i="10"/>
  <c r="BG204" i="10"/>
  <c r="BE204" i="10"/>
  <c r="T204" i="10"/>
  <c r="R204" i="10"/>
  <c r="P204" i="10"/>
  <c r="BI203" i="10"/>
  <c r="BH203" i="10"/>
  <c r="BG203" i="10"/>
  <c r="BE203" i="10"/>
  <c r="T203" i="10"/>
  <c r="R203" i="10"/>
  <c r="P203" i="10"/>
  <c r="BI202" i="10"/>
  <c r="BH202" i="10"/>
  <c r="BG202" i="10"/>
  <c r="BE202" i="10"/>
  <c r="T202" i="10"/>
  <c r="R202" i="10"/>
  <c r="P202" i="10"/>
  <c r="BI196" i="10"/>
  <c r="BH196" i="10"/>
  <c r="BG196" i="10"/>
  <c r="BE196" i="10"/>
  <c r="T196" i="10"/>
  <c r="R196" i="10"/>
  <c r="P196" i="10"/>
  <c r="BI195" i="10"/>
  <c r="BH195" i="10"/>
  <c r="BG195" i="10"/>
  <c r="BE195" i="10"/>
  <c r="T195" i="10"/>
  <c r="R195" i="10"/>
  <c r="P195" i="10"/>
  <c r="BI194" i="10"/>
  <c r="BH194" i="10"/>
  <c r="BG194" i="10"/>
  <c r="BE194" i="10"/>
  <c r="T194" i="10"/>
  <c r="R194" i="10"/>
  <c r="P194" i="10"/>
  <c r="BI193" i="10"/>
  <c r="BH193" i="10"/>
  <c r="BG193" i="10"/>
  <c r="BE193" i="10"/>
  <c r="T193" i="10"/>
  <c r="R193" i="10"/>
  <c r="P193" i="10"/>
  <c r="BI188" i="10"/>
  <c r="BH188" i="10"/>
  <c r="BG188" i="10"/>
  <c r="BE188" i="10"/>
  <c r="T188" i="10"/>
  <c r="R188" i="10"/>
  <c r="P188" i="10"/>
  <c r="BI184" i="10"/>
  <c r="BH184" i="10"/>
  <c r="BG184" i="10"/>
  <c r="BE184" i="10"/>
  <c r="T184" i="10"/>
  <c r="R184" i="10"/>
  <c r="P184" i="10"/>
  <c r="BI181" i="10"/>
  <c r="BH181" i="10"/>
  <c r="BG181" i="10"/>
  <c r="BE181" i="10"/>
  <c r="T181" i="10"/>
  <c r="R181" i="10"/>
  <c r="P181" i="10"/>
  <c r="BI180" i="10"/>
  <c r="BH180" i="10"/>
  <c r="BG180" i="10"/>
  <c r="BE180" i="10"/>
  <c r="T180" i="10"/>
  <c r="R180" i="10"/>
  <c r="P180" i="10"/>
  <c r="BI179" i="10"/>
  <c r="BH179" i="10"/>
  <c r="BG179" i="10"/>
  <c r="BE179" i="10"/>
  <c r="T179" i="10"/>
  <c r="R179" i="10"/>
  <c r="P179" i="10"/>
  <c r="BI178" i="10"/>
  <c r="BH178" i="10"/>
  <c r="BG178" i="10"/>
  <c r="BE178" i="10"/>
  <c r="T178" i="10"/>
  <c r="R178" i="10"/>
  <c r="P178" i="10"/>
  <c r="BI177" i="10"/>
  <c r="BH177" i="10"/>
  <c r="BG177" i="10"/>
  <c r="BE177" i="10"/>
  <c r="T177" i="10"/>
  <c r="R177" i="10"/>
  <c r="P177" i="10"/>
  <c r="BI173" i="10"/>
  <c r="BH173" i="10"/>
  <c r="BG173" i="10"/>
  <c r="BE173" i="10"/>
  <c r="T173" i="10"/>
  <c r="R173" i="10"/>
  <c r="P173" i="10"/>
  <c r="BI172" i="10"/>
  <c r="BH172" i="10"/>
  <c r="BG172" i="10"/>
  <c r="BE172" i="10"/>
  <c r="T172" i="10"/>
  <c r="R172" i="10"/>
  <c r="P172" i="10"/>
  <c r="BI171" i="10"/>
  <c r="BH171" i="10"/>
  <c r="BG171" i="10"/>
  <c r="BE171" i="10"/>
  <c r="T171" i="10"/>
  <c r="R171" i="10"/>
  <c r="P171" i="10"/>
  <c r="BI170" i="10"/>
  <c r="BH170" i="10"/>
  <c r="BG170" i="10"/>
  <c r="BE170" i="10"/>
  <c r="T170" i="10"/>
  <c r="R170" i="10"/>
  <c r="P170" i="10"/>
  <c r="BI169" i="10"/>
  <c r="BH169" i="10"/>
  <c r="BG169" i="10"/>
  <c r="BE169" i="10"/>
  <c r="T169" i="10"/>
  <c r="R169" i="10"/>
  <c r="P169" i="10"/>
  <c r="BI168" i="10"/>
  <c r="BH168" i="10"/>
  <c r="BG168" i="10"/>
  <c r="BE168" i="10"/>
  <c r="T168" i="10"/>
  <c r="R168" i="10"/>
  <c r="P168" i="10"/>
  <c r="BI165" i="10"/>
  <c r="BH165" i="10"/>
  <c r="BG165" i="10"/>
  <c r="BE165" i="10"/>
  <c r="T165" i="10"/>
  <c r="R165" i="10"/>
  <c r="P165" i="10"/>
  <c r="BI162" i="10"/>
  <c r="BH162" i="10"/>
  <c r="BG162" i="10"/>
  <c r="BE162" i="10"/>
  <c r="T162" i="10"/>
  <c r="R162" i="10"/>
  <c r="P162" i="10"/>
  <c r="BI159" i="10"/>
  <c r="BH159" i="10"/>
  <c r="BG159" i="10"/>
  <c r="BE159" i="10"/>
  <c r="T159" i="10"/>
  <c r="R159" i="10"/>
  <c r="P159" i="10"/>
  <c r="BI156" i="10"/>
  <c r="BH156" i="10"/>
  <c r="BG156" i="10"/>
  <c r="BE156" i="10"/>
  <c r="T156" i="10"/>
  <c r="R156" i="10"/>
  <c r="P156" i="10"/>
  <c r="BI152" i="10"/>
  <c r="BH152" i="10"/>
  <c r="BG152" i="10"/>
  <c r="BE152" i="10"/>
  <c r="T152" i="10"/>
  <c r="R152" i="10"/>
  <c r="P152" i="10"/>
  <c r="BI147" i="10"/>
  <c r="BH147" i="10"/>
  <c r="BG147" i="10"/>
  <c r="BE147" i="10"/>
  <c r="T147" i="10"/>
  <c r="R147" i="10"/>
  <c r="P147" i="10"/>
  <c r="BI140" i="10"/>
  <c r="BH140" i="10"/>
  <c r="BG140" i="10"/>
  <c r="BE140" i="10"/>
  <c r="T140" i="10"/>
  <c r="R140" i="10"/>
  <c r="P140" i="10"/>
  <c r="BI137" i="10"/>
  <c r="BH137" i="10"/>
  <c r="BG137" i="10"/>
  <c r="BE137" i="10"/>
  <c r="T137" i="10"/>
  <c r="R137" i="10"/>
  <c r="P137" i="10"/>
  <c r="BI130" i="10"/>
  <c r="BH130" i="10"/>
  <c r="BG130" i="10"/>
  <c r="BE130" i="10"/>
  <c r="T130" i="10"/>
  <c r="R130" i="10"/>
  <c r="P130" i="10"/>
  <c r="BI126" i="10"/>
  <c r="BH126" i="10"/>
  <c r="BG126" i="10"/>
  <c r="BE126" i="10"/>
  <c r="T126" i="10"/>
  <c r="R126" i="10"/>
  <c r="P126" i="10"/>
  <c r="BI122" i="10"/>
  <c r="BH122" i="10"/>
  <c r="BG122" i="10"/>
  <c r="BE122" i="10"/>
  <c r="T122" i="10"/>
  <c r="R122" i="10"/>
  <c r="P122" i="10"/>
  <c r="J116" i="10"/>
  <c r="F116" i="10"/>
  <c r="J115" i="10"/>
  <c r="F115" i="10"/>
  <c r="F113" i="10"/>
  <c r="E111" i="10"/>
  <c r="J92" i="10"/>
  <c r="F92" i="10"/>
  <c r="J91" i="10"/>
  <c r="F91" i="10"/>
  <c r="F89" i="10"/>
  <c r="E87" i="10"/>
  <c r="J12" i="10"/>
  <c r="J113" i="10" s="1"/>
  <c r="E7" i="10"/>
  <c r="E109" i="10" s="1"/>
  <c r="J37" i="9"/>
  <c r="J36" i="9"/>
  <c r="AY102" i="1"/>
  <c r="J35" i="9"/>
  <c r="AX102" i="1"/>
  <c r="BI209" i="9"/>
  <c r="BH209" i="9"/>
  <c r="BG209" i="9"/>
  <c r="BE209" i="9"/>
  <c r="T209" i="9"/>
  <c r="T208" i="9"/>
  <c r="R209" i="9"/>
  <c r="R208" i="9"/>
  <c r="P209" i="9"/>
  <c r="P208" i="9"/>
  <c r="BI205" i="9"/>
  <c r="BH205" i="9"/>
  <c r="BG205" i="9"/>
  <c r="BE205" i="9"/>
  <c r="T205" i="9"/>
  <c r="R205" i="9"/>
  <c r="P205" i="9"/>
  <c r="BI204" i="9"/>
  <c r="BH204" i="9"/>
  <c r="BG204" i="9"/>
  <c r="BE204" i="9"/>
  <c r="T204" i="9"/>
  <c r="R204" i="9"/>
  <c r="P204" i="9"/>
  <c r="BI201" i="9"/>
  <c r="BH201" i="9"/>
  <c r="BG201" i="9"/>
  <c r="BE201" i="9"/>
  <c r="T201" i="9"/>
  <c r="R201" i="9"/>
  <c r="P201" i="9"/>
  <c r="BI200" i="9"/>
  <c r="BH200" i="9"/>
  <c r="BG200" i="9"/>
  <c r="BE200" i="9"/>
  <c r="T200" i="9"/>
  <c r="R200" i="9"/>
  <c r="P200" i="9"/>
  <c r="BI197" i="9"/>
  <c r="BH197" i="9"/>
  <c r="BG197" i="9"/>
  <c r="BE197" i="9"/>
  <c r="T197" i="9"/>
  <c r="R197" i="9"/>
  <c r="P197" i="9"/>
  <c r="BI196" i="9"/>
  <c r="BH196" i="9"/>
  <c r="BG196" i="9"/>
  <c r="BE196" i="9"/>
  <c r="T196" i="9"/>
  <c r="R196" i="9"/>
  <c r="P196" i="9"/>
  <c r="BI193" i="9"/>
  <c r="BH193" i="9"/>
  <c r="BG193" i="9"/>
  <c r="BE193" i="9"/>
  <c r="T193" i="9"/>
  <c r="R193" i="9"/>
  <c r="P193" i="9"/>
  <c r="BI192" i="9"/>
  <c r="BH192" i="9"/>
  <c r="BG192" i="9"/>
  <c r="BE192" i="9"/>
  <c r="T192" i="9"/>
  <c r="R192" i="9"/>
  <c r="P192" i="9"/>
  <c r="BI189" i="9"/>
  <c r="BH189" i="9"/>
  <c r="BG189" i="9"/>
  <c r="BE189" i="9"/>
  <c r="T189" i="9"/>
  <c r="R189" i="9"/>
  <c r="P189" i="9"/>
  <c r="BI178" i="9"/>
  <c r="BH178" i="9"/>
  <c r="BG178" i="9"/>
  <c r="BE178" i="9"/>
  <c r="T178" i="9"/>
  <c r="R178" i="9"/>
  <c r="P178" i="9"/>
  <c r="BI172" i="9"/>
  <c r="BH172" i="9"/>
  <c r="BG172" i="9"/>
  <c r="BE172" i="9"/>
  <c r="T172" i="9"/>
  <c r="R172" i="9"/>
  <c r="P172" i="9"/>
  <c r="BI164" i="9"/>
  <c r="BH164" i="9"/>
  <c r="BG164" i="9"/>
  <c r="BE164" i="9"/>
  <c r="T164" i="9"/>
  <c r="R164" i="9"/>
  <c r="P164" i="9"/>
  <c r="BI154" i="9"/>
  <c r="BH154" i="9"/>
  <c r="BG154" i="9"/>
  <c r="BE154" i="9"/>
  <c r="T154" i="9"/>
  <c r="T153" i="9" s="1"/>
  <c r="R154" i="9"/>
  <c r="R153" i="9" s="1"/>
  <c r="P154" i="9"/>
  <c r="P153" i="9" s="1"/>
  <c r="BI146" i="9"/>
  <c r="BH146" i="9"/>
  <c r="BG146" i="9"/>
  <c r="BE146" i="9"/>
  <c r="T146" i="9"/>
  <c r="R146" i="9"/>
  <c r="P146" i="9"/>
  <c r="BI143" i="9"/>
  <c r="BH143" i="9"/>
  <c r="BG143" i="9"/>
  <c r="BE143" i="9"/>
  <c r="T143" i="9"/>
  <c r="R143" i="9"/>
  <c r="P143" i="9"/>
  <c r="BI142" i="9"/>
  <c r="BH142" i="9"/>
  <c r="BG142" i="9"/>
  <c r="BE142" i="9"/>
  <c r="T142" i="9"/>
  <c r="R142" i="9"/>
  <c r="P142" i="9"/>
  <c r="BI141" i="9"/>
  <c r="BH141" i="9"/>
  <c r="BG141" i="9"/>
  <c r="BE141" i="9"/>
  <c r="T141" i="9"/>
  <c r="R141" i="9"/>
  <c r="P141" i="9"/>
  <c r="BI138" i="9"/>
  <c r="BH138" i="9"/>
  <c r="BG138" i="9"/>
  <c r="BE138" i="9"/>
  <c r="T138" i="9"/>
  <c r="R138" i="9"/>
  <c r="P138" i="9"/>
  <c r="BI135" i="9"/>
  <c r="BH135" i="9"/>
  <c r="BG135" i="9"/>
  <c r="BE135" i="9"/>
  <c r="T135" i="9"/>
  <c r="R135" i="9"/>
  <c r="P135" i="9"/>
  <c r="BI134" i="9"/>
  <c r="BH134" i="9"/>
  <c r="BG134" i="9"/>
  <c r="BE134" i="9"/>
  <c r="T134" i="9"/>
  <c r="R134" i="9"/>
  <c r="P134" i="9"/>
  <c r="BI124" i="9"/>
  <c r="BH124" i="9"/>
  <c r="BG124" i="9"/>
  <c r="BE124" i="9"/>
  <c r="T124" i="9"/>
  <c r="R124" i="9"/>
  <c r="P124" i="9"/>
  <c r="J118" i="9"/>
  <c r="F118" i="9"/>
  <c r="J117" i="9"/>
  <c r="F117" i="9"/>
  <c r="F115" i="9"/>
  <c r="E113" i="9"/>
  <c r="J92" i="9"/>
  <c r="F92" i="9"/>
  <c r="J91" i="9"/>
  <c r="F91" i="9"/>
  <c r="F89" i="9"/>
  <c r="E87" i="9"/>
  <c r="J12" i="9"/>
  <c r="J115" i="9"/>
  <c r="E7" i="9"/>
  <c r="E111" i="9"/>
  <c r="J37" i="8"/>
  <c r="J36" i="8"/>
  <c r="AY101" i="1" s="1"/>
  <c r="J35" i="8"/>
  <c r="AX101" i="1"/>
  <c r="BI186" i="8"/>
  <c r="BH186" i="8"/>
  <c r="BG186" i="8"/>
  <c r="BE186" i="8"/>
  <c r="T186" i="8"/>
  <c r="T185" i="8" s="1"/>
  <c r="R186" i="8"/>
  <c r="R185" i="8"/>
  <c r="P186" i="8"/>
  <c r="P185" i="8" s="1"/>
  <c r="BI184" i="8"/>
  <c r="BH184" i="8"/>
  <c r="BG184" i="8"/>
  <c r="BE184" i="8"/>
  <c r="T184" i="8"/>
  <c r="T183" i="8"/>
  <c r="R184" i="8"/>
  <c r="R183" i="8" s="1"/>
  <c r="P184" i="8"/>
  <c r="P183" i="8" s="1"/>
  <c r="BI182" i="8"/>
  <c r="BH182" i="8"/>
  <c r="BG182" i="8"/>
  <c r="BE182" i="8"/>
  <c r="T182" i="8"/>
  <c r="R182" i="8"/>
  <c r="P182" i="8"/>
  <c r="BI181" i="8"/>
  <c r="BH181" i="8"/>
  <c r="BG181" i="8"/>
  <c r="BE181" i="8"/>
  <c r="T181" i="8"/>
  <c r="R181" i="8"/>
  <c r="P181" i="8"/>
  <c r="BI180" i="8"/>
  <c r="BH180" i="8"/>
  <c r="BG180" i="8"/>
  <c r="BE180" i="8"/>
  <c r="T180" i="8"/>
  <c r="R180" i="8"/>
  <c r="P180" i="8"/>
  <c r="BI179" i="8"/>
  <c r="BH179" i="8"/>
  <c r="BG179" i="8"/>
  <c r="BE179" i="8"/>
  <c r="T179" i="8"/>
  <c r="R179" i="8"/>
  <c r="P179" i="8"/>
  <c r="BI178" i="8"/>
  <c r="BH178" i="8"/>
  <c r="BG178" i="8"/>
  <c r="BE178" i="8"/>
  <c r="T178" i="8"/>
  <c r="R178" i="8"/>
  <c r="P178" i="8"/>
  <c r="BI177" i="8"/>
  <c r="BH177" i="8"/>
  <c r="BG177" i="8"/>
  <c r="BE177" i="8"/>
  <c r="T177" i="8"/>
  <c r="R177" i="8"/>
  <c r="P177" i="8"/>
  <c r="BI176" i="8"/>
  <c r="BH176" i="8"/>
  <c r="BG176" i="8"/>
  <c r="BE176" i="8"/>
  <c r="T176" i="8"/>
  <c r="R176" i="8"/>
  <c r="P176" i="8"/>
  <c r="BI175" i="8"/>
  <c r="BH175" i="8"/>
  <c r="BG175" i="8"/>
  <c r="BE175" i="8"/>
  <c r="T175" i="8"/>
  <c r="R175" i="8"/>
  <c r="P175" i="8"/>
  <c r="BI174" i="8"/>
  <c r="BH174" i="8"/>
  <c r="BG174" i="8"/>
  <c r="BE174" i="8"/>
  <c r="T174" i="8"/>
  <c r="R174" i="8"/>
  <c r="P174" i="8"/>
  <c r="BI173" i="8"/>
  <c r="BH173" i="8"/>
  <c r="BG173" i="8"/>
  <c r="BE173" i="8"/>
  <c r="T173" i="8"/>
  <c r="R173" i="8"/>
  <c r="P173" i="8"/>
  <c r="BI172" i="8"/>
  <c r="BH172" i="8"/>
  <c r="BG172" i="8"/>
  <c r="BE172" i="8"/>
  <c r="T172" i="8"/>
  <c r="R172" i="8"/>
  <c r="P172" i="8"/>
  <c r="BI171" i="8"/>
  <c r="BH171" i="8"/>
  <c r="BG171" i="8"/>
  <c r="BE171" i="8"/>
  <c r="T171" i="8"/>
  <c r="R171" i="8"/>
  <c r="P171" i="8"/>
  <c r="BI170" i="8"/>
  <c r="BH170" i="8"/>
  <c r="BG170" i="8"/>
  <c r="BE170" i="8"/>
  <c r="T170" i="8"/>
  <c r="R170" i="8"/>
  <c r="P170" i="8"/>
  <c r="BI169" i="8"/>
  <c r="BH169" i="8"/>
  <c r="BG169" i="8"/>
  <c r="BE169" i="8"/>
  <c r="T169" i="8"/>
  <c r="R169" i="8"/>
  <c r="P169" i="8"/>
  <c r="BI168" i="8"/>
  <c r="BH168" i="8"/>
  <c r="BG168" i="8"/>
  <c r="BE168" i="8"/>
  <c r="T168" i="8"/>
  <c r="R168" i="8"/>
  <c r="P168" i="8"/>
  <c r="BI167" i="8"/>
  <c r="BH167" i="8"/>
  <c r="BG167" i="8"/>
  <c r="BE167" i="8"/>
  <c r="T167" i="8"/>
  <c r="R167" i="8"/>
  <c r="P167" i="8"/>
  <c r="BI166" i="8"/>
  <c r="BH166" i="8"/>
  <c r="BG166" i="8"/>
  <c r="BE166" i="8"/>
  <c r="T166" i="8"/>
  <c r="R166" i="8"/>
  <c r="P166" i="8"/>
  <c r="BI165" i="8"/>
  <c r="BH165" i="8"/>
  <c r="BG165" i="8"/>
  <c r="BE165" i="8"/>
  <c r="T165" i="8"/>
  <c r="R165" i="8"/>
  <c r="P165" i="8"/>
  <c r="BI164" i="8"/>
  <c r="BH164" i="8"/>
  <c r="BG164" i="8"/>
  <c r="BE164" i="8"/>
  <c r="T164" i="8"/>
  <c r="R164" i="8"/>
  <c r="P164" i="8"/>
  <c r="BI163" i="8"/>
  <c r="BH163" i="8"/>
  <c r="BG163" i="8"/>
  <c r="BE163" i="8"/>
  <c r="T163" i="8"/>
  <c r="R163" i="8"/>
  <c r="P163" i="8"/>
  <c r="BI162" i="8"/>
  <c r="BH162" i="8"/>
  <c r="BG162" i="8"/>
  <c r="BE162" i="8"/>
  <c r="T162" i="8"/>
  <c r="R162" i="8"/>
  <c r="P162" i="8"/>
  <c r="BI161" i="8"/>
  <c r="BH161" i="8"/>
  <c r="BG161" i="8"/>
  <c r="BE161" i="8"/>
  <c r="T161" i="8"/>
  <c r="R161" i="8"/>
  <c r="P161" i="8"/>
  <c r="BI160" i="8"/>
  <c r="BH160" i="8"/>
  <c r="BG160" i="8"/>
  <c r="BE160" i="8"/>
  <c r="T160" i="8"/>
  <c r="R160" i="8"/>
  <c r="P160" i="8"/>
  <c r="BI159" i="8"/>
  <c r="BH159" i="8"/>
  <c r="BG159" i="8"/>
  <c r="BE159" i="8"/>
  <c r="T159" i="8"/>
  <c r="R159" i="8"/>
  <c r="P159" i="8"/>
  <c r="BI158" i="8"/>
  <c r="BH158" i="8"/>
  <c r="BG158" i="8"/>
  <c r="BE158" i="8"/>
  <c r="T158" i="8"/>
  <c r="R158" i="8"/>
  <c r="P158" i="8"/>
  <c r="BI157" i="8"/>
  <c r="BH157" i="8"/>
  <c r="BG157" i="8"/>
  <c r="BE157" i="8"/>
  <c r="T157" i="8"/>
  <c r="R157" i="8"/>
  <c r="P157" i="8"/>
  <c r="BI156" i="8"/>
  <c r="BH156" i="8"/>
  <c r="BG156" i="8"/>
  <c r="BE156" i="8"/>
  <c r="T156" i="8"/>
  <c r="R156" i="8"/>
  <c r="P156" i="8"/>
  <c r="BI155" i="8"/>
  <c r="BH155" i="8"/>
  <c r="BG155" i="8"/>
  <c r="BE155" i="8"/>
  <c r="T155" i="8"/>
  <c r="R155" i="8"/>
  <c r="P155" i="8"/>
  <c r="BI154" i="8"/>
  <c r="BH154" i="8"/>
  <c r="BG154" i="8"/>
  <c r="BE154" i="8"/>
  <c r="T154" i="8"/>
  <c r="R154" i="8"/>
  <c r="P154" i="8"/>
  <c r="BI153" i="8"/>
  <c r="BH153" i="8"/>
  <c r="BG153" i="8"/>
  <c r="BE153" i="8"/>
  <c r="T153" i="8"/>
  <c r="R153" i="8"/>
  <c r="P153" i="8"/>
  <c r="BI152" i="8"/>
  <c r="BH152" i="8"/>
  <c r="BG152" i="8"/>
  <c r="BE152" i="8"/>
  <c r="T152" i="8"/>
  <c r="R152" i="8"/>
  <c r="P152" i="8"/>
  <c r="BI151" i="8"/>
  <c r="BH151" i="8"/>
  <c r="BG151" i="8"/>
  <c r="BE151" i="8"/>
  <c r="T151" i="8"/>
  <c r="R151" i="8"/>
  <c r="P151" i="8"/>
  <c r="BI150" i="8"/>
  <c r="BH150" i="8"/>
  <c r="BG150" i="8"/>
  <c r="BE150" i="8"/>
  <c r="T150" i="8"/>
  <c r="R150" i="8"/>
  <c r="P150" i="8"/>
  <c r="BI148" i="8"/>
  <c r="BH148" i="8"/>
  <c r="BG148" i="8"/>
  <c r="BE148" i="8"/>
  <c r="T148" i="8"/>
  <c r="R148" i="8"/>
  <c r="P148" i="8"/>
  <c r="BI147" i="8"/>
  <c r="BH147" i="8"/>
  <c r="BG147" i="8"/>
  <c r="BE147" i="8"/>
  <c r="T147" i="8"/>
  <c r="R147" i="8"/>
  <c r="P147" i="8"/>
  <c r="BI146" i="8"/>
  <c r="BH146" i="8"/>
  <c r="BG146" i="8"/>
  <c r="BE146" i="8"/>
  <c r="T146" i="8"/>
  <c r="R146" i="8"/>
  <c r="P146" i="8"/>
  <c r="BI145" i="8"/>
  <c r="BH145" i="8"/>
  <c r="BG145" i="8"/>
  <c r="BE145" i="8"/>
  <c r="T145" i="8"/>
  <c r="R145" i="8"/>
  <c r="P145" i="8"/>
  <c r="BI144" i="8"/>
  <c r="BH144" i="8"/>
  <c r="BG144" i="8"/>
  <c r="BE144" i="8"/>
  <c r="T144" i="8"/>
  <c r="R144" i="8"/>
  <c r="P144" i="8"/>
  <c r="BI142" i="8"/>
  <c r="BH142" i="8"/>
  <c r="BG142" i="8"/>
  <c r="BE142" i="8"/>
  <c r="T142" i="8"/>
  <c r="R142" i="8"/>
  <c r="P142" i="8"/>
  <c r="BI141" i="8"/>
  <c r="BH141" i="8"/>
  <c r="BG141" i="8"/>
  <c r="BE141" i="8"/>
  <c r="T141" i="8"/>
  <c r="R141" i="8"/>
  <c r="P141" i="8"/>
  <c r="BI140" i="8"/>
  <c r="BH140" i="8"/>
  <c r="BG140" i="8"/>
  <c r="BE140" i="8"/>
  <c r="T140" i="8"/>
  <c r="R140" i="8"/>
  <c r="P140" i="8"/>
  <c r="BI139" i="8"/>
  <c r="BH139" i="8"/>
  <c r="BG139" i="8"/>
  <c r="BE139" i="8"/>
  <c r="T139" i="8"/>
  <c r="R139" i="8"/>
  <c r="P139" i="8"/>
  <c r="BI138" i="8"/>
  <c r="BH138" i="8"/>
  <c r="BG138" i="8"/>
  <c r="BE138" i="8"/>
  <c r="T138" i="8"/>
  <c r="R138" i="8"/>
  <c r="P138" i="8"/>
  <c r="BI137" i="8"/>
  <c r="BH137" i="8"/>
  <c r="BG137" i="8"/>
  <c r="BE137" i="8"/>
  <c r="T137" i="8"/>
  <c r="R137" i="8"/>
  <c r="P137" i="8"/>
  <c r="BI136" i="8"/>
  <c r="BH136" i="8"/>
  <c r="BG136" i="8"/>
  <c r="BE136" i="8"/>
  <c r="T136" i="8"/>
  <c r="R136" i="8"/>
  <c r="P136" i="8"/>
  <c r="BI135" i="8"/>
  <c r="BH135" i="8"/>
  <c r="BG135" i="8"/>
  <c r="BE135" i="8"/>
  <c r="T135" i="8"/>
  <c r="R135" i="8"/>
  <c r="P135" i="8"/>
  <c r="BI134" i="8"/>
  <c r="BH134" i="8"/>
  <c r="BG134" i="8"/>
  <c r="BE134" i="8"/>
  <c r="T134" i="8"/>
  <c r="R134" i="8"/>
  <c r="P134" i="8"/>
  <c r="BI133" i="8"/>
  <c r="BH133" i="8"/>
  <c r="BG133" i="8"/>
  <c r="BE133" i="8"/>
  <c r="T133" i="8"/>
  <c r="R133" i="8"/>
  <c r="P133" i="8"/>
  <c r="BI132" i="8"/>
  <c r="BH132" i="8"/>
  <c r="BG132" i="8"/>
  <c r="BE132" i="8"/>
  <c r="T132" i="8"/>
  <c r="R132" i="8"/>
  <c r="P132" i="8"/>
  <c r="BI131" i="8"/>
  <c r="BH131" i="8"/>
  <c r="BG131" i="8"/>
  <c r="BE131" i="8"/>
  <c r="T131" i="8"/>
  <c r="R131" i="8"/>
  <c r="P131" i="8"/>
  <c r="BI130" i="8"/>
  <c r="BH130" i="8"/>
  <c r="BG130" i="8"/>
  <c r="BE130" i="8"/>
  <c r="T130" i="8"/>
  <c r="R130" i="8"/>
  <c r="P130" i="8"/>
  <c r="BI129" i="8"/>
  <c r="BH129" i="8"/>
  <c r="BG129" i="8"/>
  <c r="BE129" i="8"/>
  <c r="T129" i="8"/>
  <c r="R129" i="8"/>
  <c r="P129" i="8"/>
  <c r="BI128" i="8"/>
  <c r="BH128" i="8"/>
  <c r="BG128" i="8"/>
  <c r="BE128" i="8"/>
  <c r="T128" i="8"/>
  <c r="R128" i="8"/>
  <c r="P128" i="8"/>
  <c r="BI127" i="8"/>
  <c r="BH127" i="8"/>
  <c r="BG127" i="8"/>
  <c r="BE127" i="8"/>
  <c r="T127" i="8"/>
  <c r="R127" i="8"/>
  <c r="P127" i="8"/>
  <c r="BI126" i="8"/>
  <c r="BH126" i="8"/>
  <c r="BG126" i="8"/>
  <c r="BE126" i="8"/>
  <c r="T126" i="8"/>
  <c r="R126" i="8"/>
  <c r="P126" i="8"/>
  <c r="BI125" i="8"/>
  <c r="BH125" i="8"/>
  <c r="BG125" i="8"/>
  <c r="BE125" i="8"/>
  <c r="T125" i="8"/>
  <c r="R125" i="8"/>
  <c r="P125" i="8"/>
  <c r="J119" i="8"/>
  <c r="F119" i="8"/>
  <c r="J118" i="8"/>
  <c r="F118" i="8"/>
  <c r="F116" i="8"/>
  <c r="E114" i="8"/>
  <c r="J92" i="8"/>
  <c r="F92" i="8"/>
  <c r="J91" i="8"/>
  <c r="F91" i="8"/>
  <c r="F89" i="8"/>
  <c r="E87" i="8"/>
  <c r="J12" i="8"/>
  <c r="J116" i="8" s="1"/>
  <c r="E7" i="8"/>
  <c r="E85" i="8" s="1"/>
  <c r="J37" i="7"/>
  <c r="J36" i="7"/>
  <c r="AY100" i="1" s="1"/>
  <c r="J35" i="7"/>
  <c r="AX100" i="1"/>
  <c r="BI282" i="7"/>
  <c r="BH282" i="7"/>
  <c r="BG282" i="7"/>
  <c r="BE282" i="7"/>
  <c r="T282" i="7"/>
  <c r="R282" i="7"/>
  <c r="P282" i="7"/>
  <c r="BI281" i="7"/>
  <c r="BH281" i="7"/>
  <c r="BG281" i="7"/>
  <c r="BE281" i="7"/>
  <c r="T281" i="7"/>
  <c r="R281" i="7"/>
  <c r="P281" i="7"/>
  <c r="BI278" i="7"/>
  <c r="BH278" i="7"/>
  <c r="BG278" i="7"/>
  <c r="BE278" i="7"/>
  <c r="T278" i="7"/>
  <c r="R278" i="7"/>
  <c r="P278" i="7"/>
  <c r="BI277" i="7"/>
  <c r="BH277" i="7"/>
  <c r="BG277" i="7"/>
  <c r="BE277" i="7"/>
  <c r="T277" i="7"/>
  <c r="R277" i="7"/>
  <c r="P277" i="7"/>
  <c r="BI273" i="7"/>
  <c r="BH273" i="7"/>
  <c r="BG273" i="7"/>
  <c r="BE273" i="7"/>
  <c r="T273" i="7"/>
  <c r="R273" i="7"/>
  <c r="P273" i="7"/>
  <c r="BI270" i="7"/>
  <c r="BH270" i="7"/>
  <c r="BG270" i="7"/>
  <c r="BE270" i="7"/>
  <c r="T270" i="7"/>
  <c r="R270" i="7"/>
  <c r="P270" i="7"/>
  <c r="BI269" i="7"/>
  <c r="BH269" i="7"/>
  <c r="BG269" i="7"/>
  <c r="BE269" i="7"/>
  <c r="T269" i="7"/>
  <c r="R269" i="7"/>
  <c r="P269" i="7"/>
  <c r="BI268" i="7"/>
  <c r="BH268" i="7"/>
  <c r="BG268" i="7"/>
  <c r="BE268" i="7"/>
  <c r="T268" i="7"/>
  <c r="R268" i="7"/>
  <c r="P268" i="7"/>
  <c r="BI264" i="7"/>
  <c r="BH264" i="7"/>
  <c r="BG264" i="7"/>
  <c r="BE264" i="7"/>
  <c r="T264" i="7"/>
  <c r="R264" i="7"/>
  <c r="P264" i="7"/>
  <c r="BI256" i="7"/>
  <c r="BH256" i="7"/>
  <c r="BG256" i="7"/>
  <c r="BE256" i="7"/>
  <c r="T256" i="7"/>
  <c r="R256" i="7"/>
  <c r="P256" i="7"/>
  <c r="BI253" i="7"/>
  <c r="BH253" i="7"/>
  <c r="BG253" i="7"/>
  <c r="BE253" i="7"/>
  <c r="T253" i="7"/>
  <c r="T252" i="7"/>
  <c r="R253" i="7"/>
  <c r="R252" i="7" s="1"/>
  <c r="P253" i="7"/>
  <c r="P252" i="7"/>
  <c r="BI249" i="7"/>
  <c r="BH249" i="7"/>
  <c r="BG249" i="7"/>
  <c r="BE249" i="7"/>
  <c r="T249" i="7"/>
  <c r="R249" i="7"/>
  <c r="P249" i="7"/>
  <c r="BI248" i="7"/>
  <c r="BH248" i="7"/>
  <c r="BG248" i="7"/>
  <c r="BE248" i="7"/>
  <c r="T248" i="7"/>
  <c r="R248" i="7"/>
  <c r="P248" i="7"/>
  <c r="BI247" i="7"/>
  <c r="BH247" i="7"/>
  <c r="BG247" i="7"/>
  <c r="BE247" i="7"/>
  <c r="T247" i="7"/>
  <c r="R247" i="7"/>
  <c r="P247" i="7"/>
  <c r="BI246" i="7"/>
  <c r="BH246" i="7"/>
  <c r="BG246" i="7"/>
  <c r="BE246" i="7"/>
  <c r="T246" i="7"/>
  <c r="R246" i="7"/>
  <c r="P246" i="7"/>
  <c r="BI245" i="7"/>
  <c r="BH245" i="7"/>
  <c r="BG245" i="7"/>
  <c r="BE245" i="7"/>
  <c r="T245" i="7"/>
  <c r="R245" i="7"/>
  <c r="P245" i="7"/>
  <c r="BI244" i="7"/>
  <c r="BH244" i="7"/>
  <c r="BG244" i="7"/>
  <c r="BE244" i="7"/>
  <c r="T244" i="7"/>
  <c r="R244" i="7"/>
  <c r="P244" i="7"/>
  <c r="BI241" i="7"/>
  <c r="BH241" i="7"/>
  <c r="BG241" i="7"/>
  <c r="BE241" i="7"/>
  <c r="T241" i="7"/>
  <c r="R241" i="7"/>
  <c r="P241" i="7"/>
  <c r="BI238" i="7"/>
  <c r="BH238" i="7"/>
  <c r="BG238" i="7"/>
  <c r="BE238" i="7"/>
  <c r="T238" i="7"/>
  <c r="R238" i="7"/>
  <c r="P238" i="7"/>
  <c r="BI237" i="7"/>
  <c r="BH237" i="7"/>
  <c r="BG237" i="7"/>
  <c r="BE237" i="7"/>
  <c r="T237" i="7"/>
  <c r="R237" i="7"/>
  <c r="P237" i="7"/>
  <c r="BI234" i="7"/>
  <c r="BH234" i="7"/>
  <c r="BG234" i="7"/>
  <c r="BE234" i="7"/>
  <c r="T234" i="7"/>
  <c r="R234" i="7"/>
  <c r="P234" i="7"/>
  <c r="BI230" i="7"/>
  <c r="BH230" i="7"/>
  <c r="BG230" i="7"/>
  <c r="BE230" i="7"/>
  <c r="T230" i="7"/>
  <c r="R230" i="7"/>
  <c r="P230" i="7"/>
  <c r="BI224" i="7"/>
  <c r="BH224" i="7"/>
  <c r="BG224" i="7"/>
  <c r="BE224" i="7"/>
  <c r="T224" i="7"/>
  <c r="R224" i="7"/>
  <c r="P224" i="7"/>
  <c r="BI220" i="7"/>
  <c r="BH220" i="7"/>
  <c r="BG220" i="7"/>
  <c r="BE220" i="7"/>
  <c r="T220" i="7"/>
  <c r="R220" i="7"/>
  <c r="P220" i="7"/>
  <c r="BI212" i="7"/>
  <c r="BH212" i="7"/>
  <c r="BG212" i="7"/>
  <c r="BE212" i="7"/>
  <c r="T212" i="7"/>
  <c r="R212" i="7"/>
  <c r="P212" i="7"/>
  <c r="BI209" i="7"/>
  <c r="BH209" i="7"/>
  <c r="BG209" i="7"/>
  <c r="BE209" i="7"/>
  <c r="T209" i="7"/>
  <c r="R209" i="7"/>
  <c r="P209" i="7"/>
  <c r="BI205" i="7"/>
  <c r="BH205" i="7"/>
  <c r="BG205" i="7"/>
  <c r="BE205" i="7"/>
  <c r="T205" i="7"/>
  <c r="R205" i="7"/>
  <c r="P205" i="7"/>
  <c r="BI204" i="7"/>
  <c r="BH204" i="7"/>
  <c r="BG204" i="7"/>
  <c r="BE204" i="7"/>
  <c r="T204" i="7"/>
  <c r="R204" i="7"/>
  <c r="P204" i="7"/>
  <c r="BI200" i="7"/>
  <c r="BH200" i="7"/>
  <c r="BG200" i="7"/>
  <c r="BE200" i="7"/>
  <c r="T200" i="7"/>
  <c r="R200" i="7"/>
  <c r="P200" i="7"/>
  <c r="BI196" i="7"/>
  <c r="BH196" i="7"/>
  <c r="BG196" i="7"/>
  <c r="BE196" i="7"/>
  <c r="T196" i="7"/>
  <c r="R196" i="7"/>
  <c r="P196" i="7"/>
  <c r="BI195" i="7"/>
  <c r="BH195" i="7"/>
  <c r="BG195" i="7"/>
  <c r="BE195" i="7"/>
  <c r="T195" i="7"/>
  <c r="R195" i="7"/>
  <c r="P195" i="7"/>
  <c r="BI194" i="7"/>
  <c r="BH194" i="7"/>
  <c r="BG194" i="7"/>
  <c r="BE194" i="7"/>
  <c r="T194" i="7"/>
  <c r="R194" i="7"/>
  <c r="P194" i="7"/>
  <c r="BI190" i="7"/>
  <c r="BH190" i="7"/>
  <c r="BG190" i="7"/>
  <c r="BE190" i="7"/>
  <c r="T190" i="7"/>
  <c r="R190" i="7"/>
  <c r="P190" i="7"/>
  <c r="BI189" i="7"/>
  <c r="BH189" i="7"/>
  <c r="BG189" i="7"/>
  <c r="BE189" i="7"/>
  <c r="T189" i="7"/>
  <c r="R189" i="7"/>
  <c r="P189" i="7"/>
  <c r="BI188" i="7"/>
  <c r="BH188" i="7"/>
  <c r="BG188" i="7"/>
  <c r="BE188" i="7"/>
  <c r="T188" i="7"/>
  <c r="R188" i="7"/>
  <c r="P188" i="7"/>
  <c r="BI187" i="7"/>
  <c r="BH187" i="7"/>
  <c r="BG187" i="7"/>
  <c r="BE187" i="7"/>
  <c r="T187" i="7"/>
  <c r="R187" i="7"/>
  <c r="P187" i="7"/>
  <c r="BI181" i="7"/>
  <c r="BH181" i="7"/>
  <c r="BG181" i="7"/>
  <c r="BE181" i="7"/>
  <c r="T181" i="7"/>
  <c r="R181" i="7"/>
  <c r="P181" i="7"/>
  <c r="BI180" i="7"/>
  <c r="BH180" i="7"/>
  <c r="BG180" i="7"/>
  <c r="BE180" i="7"/>
  <c r="T180" i="7"/>
  <c r="R180" i="7"/>
  <c r="P180" i="7"/>
  <c r="BI176" i="7"/>
  <c r="BH176" i="7"/>
  <c r="BG176" i="7"/>
  <c r="BE176" i="7"/>
  <c r="T176" i="7"/>
  <c r="R176" i="7"/>
  <c r="P176" i="7"/>
  <c r="BI162" i="7"/>
  <c r="BH162" i="7"/>
  <c r="BG162" i="7"/>
  <c r="BE162" i="7"/>
  <c r="T162" i="7"/>
  <c r="T161" i="7"/>
  <c r="R162" i="7"/>
  <c r="R161" i="7"/>
  <c r="P162" i="7"/>
  <c r="P161" i="7" s="1"/>
  <c r="BI156" i="7"/>
  <c r="BH156" i="7"/>
  <c r="BG156" i="7"/>
  <c r="BE156" i="7"/>
  <c r="T156" i="7"/>
  <c r="R156" i="7"/>
  <c r="P156" i="7"/>
  <c r="BI152" i="7"/>
  <c r="BH152" i="7"/>
  <c r="BG152" i="7"/>
  <c r="BE152" i="7"/>
  <c r="T152" i="7"/>
  <c r="R152" i="7"/>
  <c r="P152" i="7"/>
  <c r="BI151" i="7"/>
  <c r="BH151" i="7"/>
  <c r="BG151" i="7"/>
  <c r="BE151" i="7"/>
  <c r="T151" i="7"/>
  <c r="R151" i="7"/>
  <c r="P151" i="7"/>
  <c r="BI148" i="7"/>
  <c r="BH148" i="7"/>
  <c r="BG148" i="7"/>
  <c r="BE148" i="7"/>
  <c r="T148" i="7"/>
  <c r="R148" i="7"/>
  <c r="P148" i="7"/>
  <c r="BI145" i="7"/>
  <c r="BH145" i="7"/>
  <c r="BG145" i="7"/>
  <c r="BE145" i="7"/>
  <c r="T145" i="7"/>
  <c r="R145" i="7"/>
  <c r="P145" i="7"/>
  <c r="BI144" i="7"/>
  <c r="BH144" i="7"/>
  <c r="BG144" i="7"/>
  <c r="BE144" i="7"/>
  <c r="T144" i="7"/>
  <c r="R144" i="7"/>
  <c r="P144" i="7"/>
  <c r="BI132" i="7"/>
  <c r="BH132" i="7"/>
  <c r="BG132" i="7"/>
  <c r="BE132" i="7"/>
  <c r="T132" i="7"/>
  <c r="R132" i="7"/>
  <c r="P132" i="7"/>
  <c r="BI131" i="7"/>
  <c r="BH131" i="7"/>
  <c r="BG131" i="7"/>
  <c r="BE131" i="7"/>
  <c r="T131" i="7"/>
  <c r="R131" i="7"/>
  <c r="P131" i="7"/>
  <c r="BI127" i="7"/>
  <c r="BH127" i="7"/>
  <c r="BG127" i="7"/>
  <c r="BE127" i="7"/>
  <c r="T127" i="7"/>
  <c r="R127" i="7"/>
  <c r="P127" i="7"/>
  <c r="J121" i="7"/>
  <c r="F121" i="7"/>
  <c r="J120" i="7"/>
  <c r="F120" i="7"/>
  <c r="F118" i="7"/>
  <c r="E116" i="7"/>
  <c r="J92" i="7"/>
  <c r="F92" i="7"/>
  <c r="J91" i="7"/>
  <c r="F91" i="7"/>
  <c r="F89" i="7"/>
  <c r="E87" i="7"/>
  <c r="J12" i="7"/>
  <c r="J118" i="7" s="1"/>
  <c r="E7" i="7"/>
  <c r="E114" i="7" s="1"/>
  <c r="J37" i="6"/>
  <c r="J36" i="6"/>
  <c r="AY99" i="1"/>
  <c r="J35" i="6"/>
  <c r="AX99" i="1"/>
  <c r="BI145" i="6"/>
  <c r="BH145" i="6"/>
  <c r="BG145" i="6"/>
  <c r="BE145" i="6"/>
  <c r="T145" i="6"/>
  <c r="T144" i="6"/>
  <c r="R145" i="6"/>
  <c r="R144" i="6"/>
  <c r="P145" i="6"/>
  <c r="P144" i="6"/>
  <c r="BI143" i="6"/>
  <c r="BH143" i="6"/>
  <c r="BG143" i="6"/>
  <c r="BE143" i="6"/>
  <c r="T143" i="6"/>
  <c r="T142" i="6"/>
  <c r="R143" i="6"/>
  <c r="R142" i="6"/>
  <c r="P143" i="6"/>
  <c r="P142" i="6" s="1"/>
  <c r="BI141" i="6"/>
  <c r="BH141" i="6"/>
  <c r="BG141" i="6"/>
  <c r="BE141" i="6"/>
  <c r="T141" i="6"/>
  <c r="R141" i="6"/>
  <c r="P141" i="6"/>
  <c r="BI140" i="6"/>
  <c r="BH140" i="6"/>
  <c r="BG140" i="6"/>
  <c r="BE140" i="6"/>
  <c r="T140" i="6"/>
  <c r="R140" i="6"/>
  <c r="P140" i="6"/>
  <c r="BI139" i="6"/>
  <c r="BH139" i="6"/>
  <c r="BG139" i="6"/>
  <c r="BE139" i="6"/>
  <c r="T139" i="6"/>
  <c r="R139" i="6"/>
  <c r="P139" i="6"/>
  <c r="BI137" i="6"/>
  <c r="BH137" i="6"/>
  <c r="BG137" i="6"/>
  <c r="BE137" i="6"/>
  <c r="T137" i="6"/>
  <c r="R137" i="6"/>
  <c r="P137" i="6"/>
  <c r="BI136" i="6"/>
  <c r="BH136" i="6"/>
  <c r="BG136" i="6"/>
  <c r="BE136" i="6"/>
  <c r="T136" i="6"/>
  <c r="R136" i="6"/>
  <c r="P136" i="6"/>
  <c r="BI135" i="6"/>
  <c r="BH135" i="6"/>
  <c r="BG135" i="6"/>
  <c r="BE135" i="6"/>
  <c r="T135" i="6"/>
  <c r="R135" i="6"/>
  <c r="P135" i="6"/>
  <c r="BI134" i="6"/>
  <c r="BH134" i="6"/>
  <c r="BG134" i="6"/>
  <c r="BE134" i="6"/>
  <c r="T134" i="6"/>
  <c r="R134" i="6"/>
  <c r="P134" i="6"/>
  <c r="BI132" i="6"/>
  <c r="BH132" i="6"/>
  <c r="BG132" i="6"/>
  <c r="BE132" i="6"/>
  <c r="T132" i="6"/>
  <c r="T131" i="6" s="1"/>
  <c r="R132" i="6"/>
  <c r="R131" i="6" s="1"/>
  <c r="P132" i="6"/>
  <c r="P131" i="6" s="1"/>
  <c r="BI130" i="6"/>
  <c r="BH130" i="6"/>
  <c r="BG130" i="6"/>
  <c r="BE130" i="6"/>
  <c r="T130" i="6"/>
  <c r="R130" i="6"/>
  <c r="P130" i="6"/>
  <c r="BI129" i="6"/>
  <c r="BH129" i="6"/>
  <c r="BG129" i="6"/>
  <c r="BE129" i="6"/>
  <c r="T129" i="6"/>
  <c r="R129" i="6"/>
  <c r="P129" i="6"/>
  <c r="BI128" i="6"/>
  <c r="BH128" i="6"/>
  <c r="BG128" i="6"/>
  <c r="BE128" i="6"/>
  <c r="T128" i="6"/>
  <c r="R128" i="6"/>
  <c r="P128" i="6"/>
  <c r="BI127" i="6"/>
  <c r="BH127" i="6"/>
  <c r="BG127" i="6"/>
  <c r="BE127" i="6"/>
  <c r="T127" i="6"/>
  <c r="R127" i="6"/>
  <c r="P127" i="6"/>
  <c r="BI126" i="6"/>
  <c r="BH126" i="6"/>
  <c r="BG126" i="6"/>
  <c r="BE126" i="6"/>
  <c r="T126" i="6"/>
  <c r="R126" i="6"/>
  <c r="P126" i="6"/>
  <c r="J120" i="6"/>
  <c r="F120" i="6"/>
  <c r="J119" i="6"/>
  <c r="F119" i="6"/>
  <c r="F117" i="6"/>
  <c r="E115" i="6"/>
  <c r="J92" i="6"/>
  <c r="F92" i="6"/>
  <c r="J91" i="6"/>
  <c r="F91" i="6"/>
  <c r="F89" i="6"/>
  <c r="E87" i="6"/>
  <c r="J12" i="6"/>
  <c r="J89" i="6"/>
  <c r="E7" i="6"/>
  <c r="E113" i="6"/>
  <c r="J37" i="5"/>
  <c r="J36" i="5"/>
  <c r="AY98" i="1"/>
  <c r="J35" i="5"/>
  <c r="AX98" i="1" s="1"/>
  <c r="BI175" i="5"/>
  <c r="BH175" i="5"/>
  <c r="BG175" i="5"/>
  <c r="BE175" i="5"/>
  <c r="T175" i="5"/>
  <c r="T174" i="5"/>
  <c r="R175" i="5"/>
  <c r="R174" i="5" s="1"/>
  <c r="P175" i="5"/>
  <c r="P174" i="5" s="1"/>
  <c r="BI170" i="5"/>
  <c r="BH170" i="5"/>
  <c r="BG170" i="5"/>
  <c r="BE170" i="5"/>
  <c r="T170" i="5"/>
  <c r="R170" i="5"/>
  <c r="P170" i="5"/>
  <c r="BI169" i="5"/>
  <c r="BH169" i="5"/>
  <c r="BG169" i="5"/>
  <c r="BE169" i="5"/>
  <c r="T169" i="5"/>
  <c r="R169" i="5"/>
  <c r="P169" i="5"/>
  <c r="BI166" i="5"/>
  <c r="BH166" i="5"/>
  <c r="BG166" i="5"/>
  <c r="BE166" i="5"/>
  <c r="T166" i="5"/>
  <c r="R166" i="5"/>
  <c r="P166" i="5"/>
  <c r="BI165" i="5"/>
  <c r="BH165" i="5"/>
  <c r="BG165" i="5"/>
  <c r="BE165" i="5"/>
  <c r="T165" i="5"/>
  <c r="R165" i="5"/>
  <c r="P165" i="5"/>
  <c r="BI161" i="5"/>
  <c r="BH161" i="5"/>
  <c r="BG161" i="5"/>
  <c r="BE161" i="5"/>
  <c r="T161" i="5"/>
  <c r="R161" i="5"/>
  <c r="P161" i="5"/>
  <c r="BI156" i="5"/>
  <c r="BH156" i="5"/>
  <c r="BG156" i="5"/>
  <c r="BE156" i="5"/>
  <c r="T156" i="5"/>
  <c r="R156" i="5"/>
  <c r="P156" i="5"/>
  <c r="BI153" i="5"/>
  <c r="BH153" i="5"/>
  <c r="BG153" i="5"/>
  <c r="BE153" i="5"/>
  <c r="T153" i="5"/>
  <c r="R153" i="5"/>
  <c r="P153" i="5"/>
  <c r="BI152" i="5"/>
  <c r="BH152" i="5"/>
  <c r="BG152" i="5"/>
  <c r="BE152" i="5"/>
  <c r="T152" i="5"/>
  <c r="R152" i="5"/>
  <c r="P152" i="5"/>
  <c r="BI149" i="5"/>
  <c r="BH149" i="5"/>
  <c r="BG149" i="5"/>
  <c r="BE149" i="5"/>
  <c r="T149" i="5"/>
  <c r="R149" i="5"/>
  <c r="P149" i="5"/>
  <c r="BI148" i="5"/>
  <c r="BH148" i="5"/>
  <c r="BG148" i="5"/>
  <c r="BE148" i="5"/>
  <c r="T148" i="5"/>
  <c r="R148" i="5"/>
  <c r="P148" i="5"/>
  <c r="BI144" i="5"/>
  <c r="BH144" i="5"/>
  <c r="BG144" i="5"/>
  <c r="BE144" i="5"/>
  <c r="T144" i="5"/>
  <c r="R144" i="5"/>
  <c r="P144" i="5"/>
  <c r="BI143" i="5"/>
  <c r="BH143" i="5"/>
  <c r="BG143" i="5"/>
  <c r="BE143" i="5"/>
  <c r="T143" i="5"/>
  <c r="R143" i="5"/>
  <c r="P143" i="5"/>
  <c r="BI141" i="5"/>
  <c r="BH141" i="5"/>
  <c r="BG141" i="5"/>
  <c r="BE141" i="5"/>
  <c r="T141" i="5"/>
  <c r="T140" i="5" s="1"/>
  <c r="R141" i="5"/>
  <c r="R140" i="5" s="1"/>
  <c r="P141" i="5"/>
  <c r="P140" i="5" s="1"/>
  <c r="BI137" i="5"/>
  <c r="BH137" i="5"/>
  <c r="BG137" i="5"/>
  <c r="BE137" i="5"/>
  <c r="T137" i="5"/>
  <c r="T136" i="5" s="1"/>
  <c r="R137" i="5"/>
  <c r="R136" i="5" s="1"/>
  <c r="P137" i="5"/>
  <c r="P136" i="5" s="1"/>
  <c r="BI135" i="5"/>
  <c r="BH135" i="5"/>
  <c r="BG135" i="5"/>
  <c r="BE135" i="5"/>
  <c r="T135" i="5"/>
  <c r="R135" i="5"/>
  <c r="P135" i="5"/>
  <c r="BI134" i="5"/>
  <c r="BH134" i="5"/>
  <c r="BG134" i="5"/>
  <c r="BE134" i="5"/>
  <c r="T134" i="5"/>
  <c r="R134" i="5"/>
  <c r="P134" i="5"/>
  <c r="BI131" i="5"/>
  <c r="BH131" i="5"/>
  <c r="BG131" i="5"/>
  <c r="BE131" i="5"/>
  <c r="T131" i="5"/>
  <c r="R131" i="5"/>
  <c r="P131" i="5"/>
  <c r="BI130" i="5"/>
  <c r="BH130" i="5"/>
  <c r="BG130" i="5"/>
  <c r="BE130" i="5"/>
  <c r="T130" i="5"/>
  <c r="R130" i="5"/>
  <c r="P130" i="5"/>
  <c r="BI129" i="5"/>
  <c r="BH129" i="5"/>
  <c r="BG129" i="5"/>
  <c r="BE129" i="5"/>
  <c r="T129" i="5"/>
  <c r="R129" i="5"/>
  <c r="P129" i="5"/>
  <c r="BI126" i="5"/>
  <c r="BH126" i="5"/>
  <c r="BG126" i="5"/>
  <c r="BE126" i="5"/>
  <c r="T126" i="5"/>
  <c r="R126" i="5"/>
  <c r="P126" i="5"/>
  <c r="J120" i="5"/>
  <c r="F120" i="5"/>
  <c r="J119" i="5"/>
  <c r="F119" i="5"/>
  <c r="F117" i="5"/>
  <c r="E115" i="5"/>
  <c r="J92" i="5"/>
  <c r="F92" i="5"/>
  <c r="J91" i="5"/>
  <c r="F91" i="5"/>
  <c r="F89" i="5"/>
  <c r="E87" i="5"/>
  <c r="J12" i="5"/>
  <c r="J89" i="5" s="1"/>
  <c r="E7" i="5"/>
  <c r="E85" i="5" s="1"/>
  <c r="J37" i="4"/>
  <c r="J36" i="4"/>
  <c r="AY97" i="1"/>
  <c r="J35" i="4"/>
  <c r="AX97" i="1"/>
  <c r="BI151" i="4"/>
  <c r="BH151" i="4"/>
  <c r="BG151" i="4"/>
  <c r="BE151" i="4"/>
  <c r="T151" i="4"/>
  <c r="R151" i="4"/>
  <c r="P151" i="4"/>
  <c r="BI150" i="4"/>
  <c r="BH150" i="4"/>
  <c r="BG150" i="4"/>
  <c r="BE150" i="4"/>
  <c r="T150" i="4"/>
  <c r="R150" i="4"/>
  <c r="P150" i="4"/>
  <c r="BI147" i="4"/>
  <c r="BH147" i="4"/>
  <c r="BG147" i="4"/>
  <c r="BE147" i="4"/>
  <c r="T147" i="4"/>
  <c r="T146" i="4" s="1"/>
  <c r="R147" i="4"/>
  <c r="R146" i="4"/>
  <c r="P147" i="4"/>
  <c r="P146" i="4"/>
  <c r="BI142" i="4"/>
  <c r="BH142" i="4"/>
  <c r="BG142" i="4"/>
  <c r="BE142" i="4"/>
  <c r="T142" i="4"/>
  <c r="T141" i="4"/>
  <c r="R142" i="4"/>
  <c r="R141" i="4"/>
  <c r="P142" i="4"/>
  <c r="P141" i="4"/>
  <c r="BI137" i="4"/>
  <c r="BH137" i="4"/>
  <c r="BG137" i="4"/>
  <c r="BE137" i="4"/>
  <c r="T137" i="4"/>
  <c r="R137" i="4"/>
  <c r="P137" i="4"/>
  <c r="BI133" i="4"/>
  <c r="BH133" i="4"/>
  <c r="BG133" i="4"/>
  <c r="BE133" i="4"/>
  <c r="T133" i="4"/>
  <c r="R133" i="4"/>
  <c r="P133" i="4"/>
  <c r="BI132" i="4"/>
  <c r="BH132" i="4"/>
  <c r="BG132" i="4"/>
  <c r="BE132" i="4"/>
  <c r="T132" i="4"/>
  <c r="R132" i="4"/>
  <c r="P132" i="4"/>
  <c r="BI129" i="4"/>
  <c r="BH129" i="4"/>
  <c r="BG129" i="4"/>
  <c r="BE129" i="4"/>
  <c r="T129" i="4"/>
  <c r="R129" i="4"/>
  <c r="P129" i="4"/>
  <c r="BI125" i="4"/>
  <c r="BH125" i="4"/>
  <c r="BG125" i="4"/>
  <c r="BE125" i="4"/>
  <c r="T125" i="4"/>
  <c r="R125" i="4"/>
  <c r="P125" i="4"/>
  <c r="J119" i="4"/>
  <c r="F119" i="4"/>
  <c r="J118" i="4"/>
  <c r="F118" i="4"/>
  <c r="F116" i="4"/>
  <c r="E114" i="4"/>
  <c r="J92" i="4"/>
  <c r="F92" i="4"/>
  <c r="J91" i="4"/>
  <c r="F91" i="4"/>
  <c r="F89" i="4"/>
  <c r="E87" i="4"/>
  <c r="J12" i="4"/>
  <c r="J116" i="4" s="1"/>
  <c r="E7" i="4"/>
  <c r="E112" i="4" s="1"/>
  <c r="J37" i="3"/>
  <c r="J36" i="3"/>
  <c r="AY96" i="1"/>
  <c r="J35" i="3"/>
  <c r="AX96" i="1"/>
  <c r="BI153" i="3"/>
  <c r="BH153" i="3"/>
  <c r="BG153" i="3"/>
  <c r="BE153" i="3"/>
  <c r="T153" i="3"/>
  <c r="T152" i="3"/>
  <c r="R153" i="3"/>
  <c r="R152" i="3"/>
  <c r="P153" i="3"/>
  <c r="P152" i="3" s="1"/>
  <c r="BI151" i="3"/>
  <c r="BH151" i="3"/>
  <c r="BG151" i="3"/>
  <c r="BE151" i="3"/>
  <c r="T151" i="3"/>
  <c r="T150" i="3"/>
  <c r="R151" i="3"/>
  <c r="R150" i="3" s="1"/>
  <c r="P151" i="3"/>
  <c r="P150" i="3"/>
  <c r="BI149" i="3"/>
  <c r="BH149" i="3"/>
  <c r="BG149" i="3"/>
  <c r="BE149" i="3"/>
  <c r="T149" i="3"/>
  <c r="R149" i="3"/>
  <c r="P149" i="3"/>
  <c r="BI148" i="3"/>
  <c r="BH148" i="3"/>
  <c r="BG148" i="3"/>
  <c r="BE148" i="3"/>
  <c r="T148" i="3"/>
  <c r="R148" i="3"/>
  <c r="P148" i="3"/>
  <c r="BI147" i="3"/>
  <c r="BH147" i="3"/>
  <c r="BG147" i="3"/>
  <c r="BE147" i="3"/>
  <c r="T147" i="3"/>
  <c r="R147" i="3"/>
  <c r="P147" i="3"/>
  <c r="BI146" i="3"/>
  <c r="BH146" i="3"/>
  <c r="BG146" i="3"/>
  <c r="BE146" i="3"/>
  <c r="T146" i="3"/>
  <c r="R146" i="3"/>
  <c r="P146" i="3"/>
  <c r="BI145" i="3"/>
  <c r="BH145" i="3"/>
  <c r="BG145" i="3"/>
  <c r="BE145" i="3"/>
  <c r="T145" i="3"/>
  <c r="R145" i="3"/>
  <c r="P145" i="3"/>
  <c r="BI144" i="3"/>
  <c r="BH144" i="3"/>
  <c r="BG144" i="3"/>
  <c r="BE144" i="3"/>
  <c r="T144" i="3"/>
  <c r="R144" i="3"/>
  <c r="P144" i="3"/>
  <c r="BI143" i="3"/>
  <c r="BH143" i="3"/>
  <c r="BG143" i="3"/>
  <c r="BE143" i="3"/>
  <c r="T143" i="3"/>
  <c r="R143" i="3"/>
  <c r="P143" i="3"/>
  <c r="BI142" i="3"/>
  <c r="BH142" i="3"/>
  <c r="BG142" i="3"/>
  <c r="BE142" i="3"/>
  <c r="T142" i="3"/>
  <c r="R142" i="3"/>
  <c r="P142" i="3"/>
  <c r="BI141" i="3"/>
  <c r="BH141" i="3"/>
  <c r="BG141" i="3"/>
  <c r="BE141" i="3"/>
  <c r="T141" i="3"/>
  <c r="R141" i="3"/>
  <c r="P141" i="3"/>
  <c r="BI140" i="3"/>
  <c r="BH140" i="3"/>
  <c r="BG140" i="3"/>
  <c r="BE140" i="3"/>
  <c r="T140" i="3"/>
  <c r="R140" i="3"/>
  <c r="P140" i="3"/>
  <c r="BI138" i="3"/>
  <c r="BH138" i="3"/>
  <c r="BG138" i="3"/>
  <c r="BE138" i="3"/>
  <c r="T138" i="3"/>
  <c r="R138" i="3"/>
  <c r="P138" i="3"/>
  <c r="BI137" i="3"/>
  <c r="BH137" i="3"/>
  <c r="BG137" i="3"/>
  <c r="BE137" i="3"/>
  <c r="T137" i="3"/>
  <c r="R137" i="3"/>
  <c r="P137" i="3"/>
  <c r="BI136" i="3"/>
  <c r="BH136" i="3"/>
  <c r="BG136" i="3"/>
  <c r="BE136" i="3"/>
  <c r="T136" i="3"/>
  <c r="R136" i="3"/>
  <c r="P136" i="3"/>
  <c r="BI135" i="3"/>
  <c r="BH135" i="3"/>
  <c r="BG135" i="3"/>
  <c r="BE135" i="3"/>
  <c r="T135" i="3"/>
  <c r="R135" i="3"/>
  <c r="P135" i="3"/>
  <c r="BI133" i="3"/>
  <c r="BH133" i="3"/>
  <c r="BG133" i="3"/>
  <c r="BE133" i="3"/>
  <c r="T133" i="3"/>
  <c r="T132" i="3"/>
  <c r="R133" i="3"/>
  <c r="R132" i="3"/>
  <c r="P133" i="3"/>
  <c r="P132" i="3"/>
  <c r="BI131" i="3"/>
  <c r="BH131" i="3"/>
  <c r="BG131" i="3"/>
  <c r="BE131" i="3"/>
  <c r="T131" i="3"/>
  <c r="R131" i="3"/>
  <c r="P131" i="3"/>
  <c r="BI130" i="3"/>
  <c r="BH130" i="3"/>
  <c r="BG130" i="3"/>
  <c r="BE130" i="3"/>
  <c r="T130" i="3"/>
  <c r="R130" i="3"/>
  <c r="P130" i="3"/>
  <c r="BI129" i="3"/>
  <c r="BH129" i="3"/>
  <c r="BG129" i="3"/>
  <c r="BE129" i="3"/>
  <c r="T129" i="3"/>
  <c r="R129" i="3"/>
  <c r="P129" i="3"/>
  <c r="BI128" i="3"/>
  <c r="BH128" i="3"/>
  <c r="BG128" i="3"/>
  <c r="BE128" i="3"/>
  <c r="T128" i="3"/>
  <c r="R128" i="3"/>
  <c r="P128" i="3"/>
  <c r="BI127" i="3"/>
  <c r="BH127" i="3"/>
  <c r="BG127" i="3"/>
  <c r="BE127" i="3"/>
  <c r="T127" i="3"/>
  <c r="R127" i="3"/>
  <c r="P127" i="3"/>
  <c r="BI126" i="3"/>
  <c r="BH126" i="3"/>
  <c r="BG126" i="3"/>
  <c r="BE126" i="3"/>
  <c r="T126" i="3"/>
  <c r="R126" i="3"/>
  <c r="P126" i="3"/>
  <c r="J120" i="3"/>
  <c r="F120" i="3"/>
  <c r="J119" i="3"/>
  <c r="F119" i="3"/>
  <c r="F117" i="3"/>
  <c r="E115" i="3"/>
  <c r="J92" i="3"/>
  <c r="F92" i="3"/>
  <c r="J91" i="3"/>
  <c r="F91" i="3"/>
  <c r="F89" i="3"/>
  <c r="E87" i="3"/>
  <c r="J12" i="3"/>
  <c r="J117" i="3"/>
  <c r="E7" i="3"/>
  <c r="E113" i="3" s="1"/>
  <c r="J37" i="2"/>
  <c r="J36" i="2"/>
  <c r="AY95" i="1" s="1"/>
  <c r="J35" i="2"/>
  <c r="AX95" i="1" s="1"/>
  <c r="BI185" i="2"/>
  <c r="BH185" i="2"/>
  <c r="BG185" i="2"/>
  <c r="BE185" i="2"/>
  <c r="T185" i="2"/>
  <c r="T184" i="2" s="1"/>
  <c r="R185" i="2"/>
  <c r="R184" i="2" s="1"/>
  <c r="P185" i="2"/>
  <c r="P184" i="2" s="1"/>
  <c r="BI183" i="2"/>
  <c r="BH183" i="2"/>
  <c r="BG183" i="2"/>
  <c r="BE183" i="2"/>
  <c r="T183" i="2"/>
  <c r="T182" i="2" s="1"/>
  <c r="R183" i="2"/>
  <c r="R182" i="2" s="1"/>
  <c r="P183" i="2"/>
  <c r="P182" i="2" s="1"/>
  <c r="BI181" i="2"/>
  <c r="BH181" i="2"/>
  <c r="BG181" i="2"/>
  <c r="BE181" i="2"/>
  <c r="T181" i="2"/>
  <c r="R181" i="2"/>
  <c r="P181" i="2"/>
  <c r="BI180" i="2"/>
  <c r="BH180" i="2"/>
  <c r="BG180" i="2"/>
  <c r="BE180" i="2"/>
  <c r="T180" i="2"/>
  <c r="R180" i="2"/>
  <c r="P180" i="2"/>
  <c r="BI179" i="2"/>
  <c r="BH179" i="2"/>
  <c r="BG179" i="2"/>
  <c r="BE179" i="2"/>
  <c r="T179" i="2"/>
  <c r="R179" i="2"/>
  <c r="P179" i="2"/>
  <c r="BI178" i="2"/>
  <c r="BH178" i="2"/>
  <c r="BG178" i="2"/>
  <c r="BE178" i="2"/>
  <c r="T178" i="2"/>
  <c r="R178" i="2"/>
  <c r="P178" i="2"/>
  <c r="BI177" i="2"/>
  <c r="BH177" i="2"/>
  <c r="BG177" i="2"/>
  <c r="BE177" i="2"/>
  <c r="T177" i="2"/>
  <c r="R177" i="2"/>
  <c r="P177" i="2"/>
  <c r="BI176" i="2"/>
  <c r="BH176" i="2"/>
  <c r="BG176" i="2"/>
  <c r="BE176" i="2"/>
  <c r="T176" i="2"/>
  <c r="R176" i="2"/>
  <c r="P176" i="2"/>
  <c r="BI175" i="2"/>
  <c r="BH175" i="2"/>
  <c r="BG175" i="2"/>
  <c r="BE175" i="2"/>
  <c r="T175" i="2"/>
  <c r="R175" i="2"/>
  <c r="P175" i="2"/>
  <c r="BI174" i="2"/>
  <c r="BH174" i="2"/>
  <c r="BG174" i="2"/>
  <c r="BE174" i="2"/>
  <c r="T174" i="2"/>
  <c r="R174" i="2"/>
  <c r="P174" i="2"/>
  <c r="BI173" i="2"/>
  <c r="BH173" i="2"/>
  <c r="BG173" i="2"/>
  <c r="BE173" i="2"/>
  <c r="T173" i="2"/>
  <c r="R173" i="2"/>
  <c r="P173" i="2"/>
  <c r="BI172" i="2"/>
  <c r="BH172" i="2"/>
  <c r="BG172" i="2"/>
  <c r="BE172" i="2"/>
  <c r="T172" i="2"/>
  <c r="R172" i="2"/>
  <c r="P172" i="2"/>
  <c r="BI171" i="2"/>
  <c r="BH171" i="2"/>
  <c r="BG171" i="2"/>
  <c r="BE171" i="2"/>
  <c r="T171" i="2"/>
  <c r="R171" i="2"/>
  <c r="P171" i="2"/>
  <c r="BI170" i="2"/>
  <c r="BH170" i="2"/>
  <c r="BG170" i="2"/>
  <c r="BE170" i="2"/>
  <c r="T170" i="2"/>
  <c r="R170" i="2"/>
  <c r="P170" i="2"/>
  <c r="BI169" i="2"/>
  <c r="BH169" i="2"/>
  <c r="BG169" i="2"/>
  <c r="BE169" i="2"/>
  <c r="T169" i="2"/>
  <c r="R169" i="2"/>
  <c r="P169" i="2"/>
  <c r="BI168" i="2"/>
  <c r="BH168" i="2"/>
  <c r="BG168" i="2"/>
  <c r="BE168" i="2"/>
  <c r="T168" i="2"/>
  <c r="R168" i="2"/>
  <c r="P168" i="2"/>
  <c r="BI167" i="2"/>
  <c r="BH167" i="2"/>
  <c r="BG167" i="2"/>
  <c r="BE167" i="2"/>
  <c r="T167" i="2"/>
  <c r="R167" i="2"/>
  <c r="P167" i="2"/>
  <c r="BI166" i="2"/>
  <c r="BH166" i="2"/>
  <c r="BG166" i="2"/>
  <c r="BE166" i="2"/>
  <c r="T166" i="2"/>
  <c r="R166" i="2"/>
  <c r="P166" i="2"/>
  <c r="BI165" i="2"/>
  <c r="BH165" i="2"/>
  <c r="BG165" i="2"/>
  <c r="BE165" i="2"/>
  <c r="T165" i="2"/>
  <c r="R165" i="2"/>
  <c r="P165" i="2"/>
  <c r="BI164" i="2"/>
  <c r="BH164" i="2"/>
  <c r="BG164" i="2"/>
  <c r="BE164" i="2"/>
  <c r="T164" i="2"/>
  <c r="R164" i="2"/>
  <c r="P164" i="2"/>
  <c r="BI163" i="2"/>
  <c r="BH163" i="2"/>
  <c r="BG163" i="2"/>
  <c r="BE163" i="2"/>
  <c r="T163" i="2"/>
  <c r="R163" i="2"/>
  <c r="P163" i="2"/>
  <c r="BI162" i="2"/>
  <c r="BH162" i="2"/>
  <c r="BG162" i="2"/>
  <c r="BE162" i="2"/>
  <c r="T162" i="2"/>
  <c r="R162" i="2"/>
  <c r="P162" i="2"/>
  <c r="BI161" i="2"/>
  <c r="BH161" i="2"/>
  <c r="BG161" i="2"/>
  <c r="BE161" i="2"/>
  <c r="T161" i="2"/>
  <c r="R161" i="2"/>
  <c r="P161" i="2"/>
  <c r="BI160" i="2"/>
  <c r="BH160" i="2"/>
  <c r="BG160" i="2"/>
  <c r="BE160" i="2"/>
  <c r="T160" i="2"/>
  <c r="R160" i="2"/>
  <c r="P160" i="2"/>
  <c r="BI158" i="2"/>
  <c r="BH158" i="2"/>
  <c r="BG158" i="2"/>
  <c r="BE158" i="2"/>
  <c r="T158" i="2"/>
  <c r="R158" i="2"/>
  <c r="P158" i="2"/>
  <c r="BI157" i="2"/>
  <c r="BH157" i="2"/>
  <c r="BG157" i="2"/>
  <c r="BE157" i="2"/>
  <c r="T157" i="2"/>
  <c r="R157" i="2"/>
  <c r="P157" i="2"/>
  <c r="BI156" i="2"/>
  <c r="BH156" i="2"/>
  <c r="BG156" i="2"/>
  <c r="BE156" i="2"/>
  <c r="T156" i="2"/>
  <c r="R156" i="2"/>
  <c r="P156" i="2"/>
  <c r="BI155" i="2"/>
  <c r="BH155" i="2"/>
  <c r="BG155" i="2"/>
  <c r="BE155" i="2"/>
  <c r="T155" i="2"/>
  <c r="R155" i="2"/>
  <c r="P155" i="2"/>
  <c r="BI154" i="2"/>
  <c r="BH154" i="2"/>
  <c r="BG154" i="2"/>
  <c r="BE154" i="2"/>
  <c r="T154" i="2"/>
  <c r="R154" i="2"/>
  <c r="P154" i="2"/>
  <c r="BI153" i="2"/>
  <c r="BH153" i="2"/>
  <c r="BG153" i="2"/>
  <c r="BE153" i="2"/>
  <c r="T153" i="2"/>
  <c r="R153" i="2"/>
  <c r="P153" i="2"/>
  <c r="BI152" i="2"/>
  <c r="BH152" i="2"/>
  <c r="BG152" i="2"/>
  <c r="BE152" i="2"/>
  <c r="T152" i="2"/>
  <c r="R152" i="2"/>
  <c r="P152" i="2"/>
  <c r="BI151" i="2"/>
  <c r="BH151" i="2"/>
  <c r="BG151" i="2"/>
  <c r="BE151" i="2"/>
  <c r="T151" i="2"/>
  <c r="R151" i="2"/>
  <c r="P151" i="2"/>
  <c r="BI150" i="2"/>
  <c r="BH150" i="2"/>
  <c r="BG150" i="2"/>
  <c r="BE150" i="2"/>
  <c r="T150" i="2"/>
  <c r="R150" i="2"/>
  <c r="P150" i="2"/>
  <c r="BI149" i="2"/>
  <c r="BH149" i="2"/>
  <c r="BG149" i="2"/>
  <c r="BE149" i="2"/>
  <c r="T149" i="2"/>
  <c r="R149" i="2"/>
  <c r="P149" i="2"/>
  <c r="BI148" i="2"/>
  <c r="BH148" i="2"/>
  <c r="BG148" i="2"/>
  <c r="BE148" i="2"/>
  <c r="T148" i="2"/>
  <c r="R148" i="2"/>
  <c r="P148" i="2"/>
  <c r="BI147" i="2"/>
  <c r="BH147" i="2"/>
  <c r="BG147" i="2"/>
  <c r="BE147" i="2"/>
  <c r="T147" i="2"/>
  <c r="R147" i="2"/>
  <c r="P147" i="2"/>
  <c r="BI145" i="2"/>
  <c r="BH145" i="2"/>
  <c r="BG145" i="2"/>
  <c r="BE145" i="2"/>
  <c r="T145" i="2"/>
  <c r="R145" i="2"/>
  <c r="P145" i="2"/>
  <c r="BI144" i="2"/>
  <c r="BH144" i="2"/>
  <c r="BG144" i="2"/>
  <c r="BE144" i="2"/>
  <c r="T144" i="2"/>
  <c r="R144" i="2"/>
  <c r="P144" i="2"/>
  <c r="BI142" i="2"/>
  <c r="BH142" i="2"/>
  <c r="BG142" i="2"/>
  <c r="BE142" i="2"/>
  <c r="T142" i="2"/>
  <c r="R142" i="2"/>
  <c r="P142" i="2"/>
  <c r="BI141" i="2"/>
  <c r="BH141" i="2"/>
  <c r="BG141" i="2"/>
  <c r="BE141" i="2"/>
  <c r="T141" i="2"/>
  <c r="R141" i="2"/>
  <c r="P141" i="2"/>
  <c r="BI140" i="2"/>
  <c r="BH140" i="2"/>
  <c r="BG140" i="2"/>
  <c r="BE140" i="2"/>
  <c r="T140" i="2"/>
  <c r="R140" i="2"/>
  <c r="P140" i="2"/>
  <c r="BI139" i="2"/>
  <c r="BH139" i="2"/>
  <c r="BG139" i="2"/>
  <c r="BE139" i="2"/>
  <c r="T139" i="2"/>
  <c r="R139" i="2"/>
  <c r="P139" i="2"/>
  <c r="BI138" i="2"/>
  <c r="BH138" i="2"/>
  <c r="BG138" i="2"/>
  <c r="BE138" i="2"/>
  <c r="T138" i="2"/>
  <c r="R138" i="2"/>
  <c r="P138" i="2"/>
  <c r="BI137" i="2"/>
  <c r="BH137" i="2"/>
  <c r="BG137" i="2"/>
  <c r="BE137" i="2"/>
  <c r="T137" i="2"/>
  <c r="R137" i="2"/>
  <c r="P137" i="2"/>
  <c r="BI136" i="2"/>
  <c r="BH136" i="2"/>
  <c r="BG136" i="2"/>
  <c r="BE136" i="2"/>
  <c r="T136" i="2"/>
  <c r="R136" i="2"/>
  <c r="P136" i="2"/>
  <c r="BI135" i="2"/>
  <c r="BH135" i="2"/>
  <c r="BG135" i="2"/>
  <c r="BE135" i="2"/>
  <c r="T135" i="2"/>
  <c r="R135" i="2"/>
  <c r="P135" i="2"/>
  <c r="BI134" i="2"/>
  <c r="BH134" i="2"/>
  <c r="BG134" i="2"/>
  <c r="BE134" i="2"/>
  <c r="T134" i="2"/>
  <c r="R134" i="2"/>
  <c r="P134" i="2"/>
  <c r="BI133" i="2"/>
  <c r="BH133" i="2"/>
  <c r="BG133" i="2"/>
  <c r="BE133" i="2"/>
  <c r="T133" i="2"/>
  <c r="R133" i="2"/>
  <c r="P133" i="2"/>
  <c r="BI132" i="2"/>
  <c r="BH132" i="2"/>
  <c r="BG132" i="2"/>
  <c r="BE132" i="2"/>
  <c r="T132" i="2"/>
  <c r="R132" i="2"/>
  <c r="P132" i="2"/>
  <c r="BI131" i="2"/>
  <c r="BH131" i="2"/>
  <c r="BG131" i="2"/>
  <c r="BE131" i="2"/>
  <c r="T131" i="2"/>
  <c r="R131" i="2"/>
  <c r="P131" i="2"/>
  <c r="BI130" i="2"/>
  <c r="F37" i="2" s="1"/>
  <c r="BH130" i="2"/>
  <c r="BG130" i="2"/>
  <c r="BE130" i="2"/>
  <c r="T130" i="2"/>
  <c r="R130" i="2"/>
  <c r="P130" i="2"/>
  <c r="BI129" i="2"/>
  <c r="BH129" i="2"/>
  <c r="F36" i="2" s="1"/>
  <c r="BG129" i="2"/>
  <c r="BE129" i="2"/>
  <c r="T129" i="2"/>
  <c r="R129" i="2"/>
  <c r="P129" i="2"/>
  <c r="BI128" i="2"/>
  <c r="BH128" i="2"/>
  <c r="BG128" i="2"/>
  <c r="BE128" i="2"/>
  <c r="T128" i="2"/>
  <c r="R128" i="2"/>
  <c r="P128" i="2"/>
  <c r="BI127" i="2"/>
  <c r="BH127" i="2"/>
  <c r="BG127" i="2"/>
  <c r="BE127" i="2"/>
  <c r="F33" i="2" s="1"/>
  <c r="T127" i="2"/>
  <c r="R127" i="2"/>
  <c r="P127" i="2"/>
  <c r="BI126" i="2"/>
  <c r="BH126" i="2"/>
  <c r="BG126" i="2"/>
  <c r="BE126" i="2"/>
  <c r="T126" i="2"/>
  <c r="R126" i="2"/>
  <c r="P126" i="2"/>
  <c r="J120" i="2"/>
  <c r="F120" i="2"/>
  <c r="J119" i="2"/>
  <c r="F119" i="2"/>
  <c r="F117" i="2"/>
  <c r="E115" i="2"/>
  <c r="J92" i="2"/>
  <c r="F92" i="2"/>
  <c r="J91" i="2"/>
  <c r="F91" i="2"/>
  <c r="F89" i="2"/>
  <c r="E87" i="2"/>
  <c r="J12" i="2"/>
  <c r="J117" i="2"/>
  <c r="E7" i="2"/>
  <c r="E113" i="2"/>
  <c r="L90" i="1"/>
  <c r="AM90" i="1"/>
  <c r="AM89" i="1"/>
  <c r="L89" i="1"/>
  <c r="AM87" i="1"/>
  <c r="L87" i="1"/>
  <c r="L85" i="1"/>
  <c r="L84" i="1"/>
  <c r="J166" i="2"/>
  <c r="BK163" i="2"/>
  <c r="BK160" i="2"/>
  <c r="J157" i="2"/>
  <c r="J155" i="2"/>
  <c r="BK152" i="2"/>
  <c r="J148" i="2"/>
  <c r="BK142" i="2"/>
  <c r="J139" i="2"/>
  <c r="J136" i="2"/>
  <c r="BK132" i="2"/>
  <c r="BK129" i="2"/>
  <c r="AS94" i="1"/>
  <c r="J140" i="3"/>
  <c r="BK145" i="3"/>
  <c r="J149" i="3"/>
  <c r="BK136" i="3"/>
  <c r="BK133" i="4"/>
  <c r="BK150" i="4"/>
  <c r="J133" i="4"/>
  <c r="J134" i="5"/>
  <c r="J126" i="5"/>
  <c r="BK153" i="5"/>
  <c r="J169" i="5"/>
  <c r="J137" i="5"/>
  <c r="J153" i="5"/>
  <c r="J141" i="5"/>
  <c r="J145" i="6"/>
  <c r="BK129" i="6"/>
  <c r="J126" i="6"/>
  <c r="J277" i="7"/>
  <c r="J205" i="7"/>
  <c r="BK278" i="7"/>
  <c r="J195" i="7"/>
  <c r="BK205" i="7"/>
  <c r="J156" i="7"/>
  <c r="J248" i="7"/>
  <c r="BK247" i="7"/>
  <c r="BK181" i="7"/>
  <c r="BK264" i="7"/>
  <c r="J180" i="7"/>
  <c r="BK176" i="7"/>
  <c r="BK281" i="7"/>
  <c r="BK196" i="7"/>
  <c r="BK151" i="7"/>
  <c r="J157" i="8"/>
  <c r="J142" i="8"/>
  <c r="BK126" i="8"/>
  <c r="BK151" i="8"/>
  <c r="J176" i="8"/>
  <c r="J144" i="8"/>
  <c r="J163" i="8"/>
  <c r="J138" i="8"/>
  <c r="J171" i="8"/>
  <c r="J151" i="8"/>
  <c r="BK181" i="8"/>
  <c r="BK159" i="8"/>
  <c r="J182" i="8"/>
  <c r="J135" i="8"/>
  <c r="J160" i="8"/>
  <c r="J193" i="9"/>
  <c r="J172" i="9"/>
  <c r="J201" i="9"/>
  <c r="J164" i="9"/>
  <c r="BK164" i="9"/>
  <c r="BK135" i="9"/>
  <c r="BK141" i="9"/>
  <c r="BK202" i="10"/>
  <c r="BK234" i="10"/>
  <c r="J177" i="10"/>
  <c r="BK168" i="10"/>
  <c r="J219" i="10"/>
  <c r="BK172" i="10"/>
  <c r="BK206" i="10"/>
  <c r="J137" i="10"/>
  <c r="J202" i="10"/>
  <c r="J227" i="10"/>
  <c r="BK165" i="10"/>
  <c r="BK156" i="10"/>
  <c r="J204" i="10"/>
  <c r="J121" i="11"/>
  <c r="J185" i="2"/>
  <c r="J183" i="2"/>
  <c r="BK180" i="2"/>
  <c r="J179" i="2"/>
  <c r="BK177" i="2"/>
  <c r="BK175" i="2"/>
  <c r="J174" i="2"/>
  <c r="J173" i="2"/>
  <c r="BK171" i="2"/>
  <c r="J170" i="2"/>
  <c r="BK168" i="2"/>
  <c r="J154" i="2"/>
  <c r="BK151" i="2"/>
  <c r="J149" i="2"/>
  <c r="BK145" i="2"/>
  <c r="J140" i="2"/>
  <c r="BK137" i="2"/>
  <c r="J133" i="2"/>
  <c r="J129" i="2"/>
  <c r="J142" i="4"/>
  <c r="J150" i="4"/>
  <c r="J143" i="5"/>
  <c r="BK169" i="5"/>
  <c r="J175" i="5"/>
  <c r="J165" i="5"/>
  <c r="BK165" i="5"/>
  <c r="J127" i="6"/>
  <c r="J128" i="6"/>
  <c r="BK128" i="6"/>
  <c r="BK134" i="6"/>
  <c r="J134" i="6"/>
  <c r="J212" i="7"/>
  <c r="BK244" i="7"/>
  <c r="J127" i="7"/>
  <c r="J188" i="7"/>
  <c r="J245" i="7"/>
  <c r="BK245" i="7"/>
  <c r="J187" i="7"/>
  <c r="J281" i="7"/>
  <c r="BK200" i="7"/>
  <c r="BK241" i="7"/>
  <c r="J282" i="7"/>
  <c r="J246" i="7"/>
  <c r="J152" i="7"/>
  <c r="BK154" i="8"/>
  <c r="J140" i="8"/>
  <c r="BK186" i="8"/>
  <c r="BK142" i="8"/>
  <c r="J161" i="8"/>
  <c r="BK141" i="8"/>
  <c r="BK177" i="8"/>
  <c r="J164" i="8"/>
  <c r="BK150" i="8"/>
  <c r="BK127" i="8"/>
  <c r="BK169" i="8"/>
  <c r="J150" i="8"/>
  <c r="BK178" i="8"/>
  <c r="BK163" i="8"/>
  <c r="BK125" i="8"/>
  <c r="J165" i="8"/>
  <c r="BK134" i="8"/>
  <c r="BK153" i="8"/>
  <c r="J143" i="9"/>
  <c r="J178" i="9"/>
  <c r="BK204" i="9"/>
  <c r="J138" i="9"/>
  <c r="BK124" i="9"/>
  <c r="J134" i="9"/>
  <c r="BK146" i="9"/>
  <c r="J213" i="10"/>
  <c r="J181" i="10"/>
  <c r="J188" i="10"/>
  <c r="BK169" i="10"/>
  <c r="BK137" i="10"/>
  <c r="BK173" i="10"/>
  <c r="BK126" i="10"/>
  <c r="BK179" i="10"/>
  <c r="BK223" i="10"/>
  <c r="BK188" i="10"/>
  <c r="J171" i="10"/>
  <c r="BK203" i="10"/>
  <c r="J238" i="10"/>
  <c r="BK181" i="10"/>
  <c r="BK166" i="2"/>
  <c r="J164" i="2"/>
  <c r="BK161" i="2"/>
  <c r="BK158" i="2"/>
  <c r="J156" i="2"/>
  <c r="J151" i="2"/>
  <c r="J147" i="2"/>
  <c r="J142" i="2"/>
  <c r="BK136" i="2"/>
  <c r="BK134" i="2"/>
  <c r="BK130" i="2"/>
  <c r="J128" i="2"/>
  <c r="J138" i="3"/>
  <c r="BK143" i="3"/>
  <c r="J143" i="3"/>
  <c r="J130" i="3"/>
  <c r="J144" i="3"/>
  <c r="J151" i="3"/>
  <c r="J135" i="3"/>
  <c r="J145" i="3"/>
  <c r="J147" i="4"/>
  <c r="J151" i="4"/>
  <c r="BK135" i="5"/>
  <c r="J135" i="5"/>
  <c r="BK148" i="5"/>
  <c r="J152" i="5"/>
  <c r="BK131" i="5"/>
  <c r="J131" i="5"/>
  <c r="BK140" i="6"/>
  <c r="BK145" i="6"/>
  <c r="J140" i="6"/>
  <c r="J130" i="6"/>
  <c r="J268" i="7"/>
  <c r="BK195" i="7"/>
  <c r="BK268" i="7"/>
  <c r="BK209" i="7"/>
  <c r="J237" i="7"/>
  <c r="BK148" i="7"/>
  <c r="BK270" i="7"/>
  <c r="BK256" i="7"/>
  <c r="J204" i="7"/>
  <c r="J151" i="7"/>
  <c r="BK238" i="7"/>
  <c r="BK253" i="7"/>
  <c r="BK152" i="7"/>
  <c r="J269" i="7"/>
  <c r="BK194" i="7"/>
  <c r="J144" i="7"/>
  <c r="J158" i="8"/>
  <c r="J139" i="8"/>
  <c r="J184" i="8"/>
  <c r="J147" i="8"/>
  <c r="J175" i="8"/>
  <c r="J148" i="8"/>
  <c r="J181" i="8"/>
  <c r="J170" i="8"/>
  <c r="J152" i="8"/>
  <c r="BK179" i="8"/>
  <c r="BK160" i="8"/>
  <c r="BK132" i="8"/>
  <c r="BK162" i="8"/>
  <c r="J177" i="8"/>
  <c r="J141" i="8"/>
  <c r="BK157" i="8"/>
  <c r="J127" i="8"/>
  <c r="BK197" i="9"/>
  <c r="BK143" i="9"/>
  <c r="BK201" i="9"/>
  <c r="J141" i="9"/>
  <c r="BK205" i="9"/>
  <c r="J223" i="10"/>
  <c r="J170" i="10"/>
  <c r="J206" i="10"/>
  <c r="J173" i="10"/>
  <c r="J165" i="10"/>
  <c r="J196" i="10"/>
  <c r="BK177" i="10"/>
  <c r="BK159" i="10"/>
  <c r="J122" i="10"/>
  <c r="J203" i="10"/>
  <c r="J230" i="10"/>
  <c r="BK140" i="10"/>
  <c r="BK178" i="10"/>
  <c r="BK213" i="10"/>
  <c r="BK122" i="10"/>
  <c r="J124" i="11"/>
  <c r="J127" i="12"/>
  <c r="BK124" i="13"/>
  <c r="BK127" i="13"/>
  <c r="BK185" i="2"/>
  <c r="BK181" i="2"/>
  <c r="J180" i="2"/>
  <c r="BK178" i="2"/>
  <c r="J177" i="2"/>
  <c r="J176" i="2"/>
  <c r="BK174" i="2"/>
  <c r="BK172" i="2"/>
  <c r="J171" i="2"/>
  <c r="BK169" i="2"/>
  <c r="J168" i="2"/>
  <c r="J167" i="2"/>
  <c r="J165" i="2"/>
  <c r="BK162" i="2"/>
  <c r="J160" i="2"/>
  <c r="BK156" i="2"/>
  <c r="BK153" i="2"/>
  <c r="J150" i="2"/>
  <c r="J145" i="2"/>
  <c r="J141" i="2"/>
  <c r="J137" i="2"/>
  <c r="J135" i="2"/>
  <c r="J132" i="2"/>
  <c r="BK128" i="2"/>
  <c r="J126" i="2"/>
  <c r="J137" i="3"/>
  <c r="BK141" i="3"/>
  <c r="J136" i="3"/>
  <c r="J129" i="3"/>
  <c r="BK138" i="3"/>
  <c r="BK128" i="3"/>
  <c r="BK126" i="3"/>
  <c r="BK129" i="3"/>
  <c r="BK137" i="4"/>
  <c r="BK125" i="4"/>
  <c r="J132" i="4"/>
  <c r="BK152" i="5"/>
  <c r="J148" i="5"/>
  <c r="BK149" i="5"/>
  <c r="BK156" i="5"/>
  <c r="J156" i="5"/>
  <c r="BK141" i="6"/>
  <c r="J136" i="6"/>
  <c r="J135" i="6"/>
  <c r="J129" i="6"/>
  <c r="BK127" i="6"/>
  <c r="BK224" i="7"/>
  <c r="J234" i="7"/>
  <c r="J256" i="7"/>
  <c r="J181" i="7"/>
  <c r="J278" i="7"/>
  <c r="J264" i="7"/>
  <c r="J200" i="7"/>
  <c r="BK282" i="7"/>
  <c r="BK132" i="7"/>
  <c r="BK234" i="7"/>
  <c r="J145" i="7"/>
  <c r="J249" i="7"/>
  <c r="BK162" i="7"/>
  <c r="BK165" i="8"/>
  <c r="J133" i="8"/>
  <c r="J180" i="8"/>
  <c r="BK133" i="8"/>
  <c r="J153" i="8"/>
  <c r="BK130" i="8"/>
  <c r="BK161" i="8"/>
  <c r="BK148" i="8"/>
  <c r="J125" i="8"/>
  <c r="BK155" i="8"/>
  <c r="BK173" i="8"/>
  <c r="BK138" i="8"/>
  <c r="J169" i="8"/>
  <c r="J146" i="8"/>
  <c r="J162" i="8"/>
  <c r="J131" i="8"/>
  <c r="J135" i="9"/>
  <c r="BK154" i="9"/>
  <c r="J189" i="9"/>
  <c r="BK134" i="9"/>
  <c r="J126" i="10"/>
  <c r="J195" i="10"/>
  <c r="BK204" i="10"/>
  <c r="BK230" i="10"/>
  <c r="J169" i="10"/>
  <c r="J205" i="10"/>
  <c r="BK127" i="11"/>
  <c r="BK183" i="2"/>
  <c r="J181" i="2"/>
  <c r="BK179" i="2"/>
  <c r="J178" i="2"/>
  <c r="BK176" i="2"/>
  <c r="J175" i="2"/>
  <c r="BK173" i="2"/>
  <c r="J172" i="2"/>
  <c r="BK170" i="2"/>
  <c r="J169" i="2"/>
  <c r="BK167" i="2"/>
  <c r="BK164" i="2"/>
  <c r="J163" i="2"/>
  <c r="J161" i="2"/>
  <c r="BK157" i="2"/>
  <c r="BK154" i="2"/>
  <c r="J152" i="2"/>
  <c r="BK149" i="2"/>
  <c r="BK144" i="2"/>
  <c r="BK139" i="2"/>
  <c r="J134" i="2"/>
  <c r="J130" i="2"/>
  <c r="J127" i="2"/>
  <c r="BK144" i="3"/>
  <c r="BK151" i="3"/>
  <c r="J147" i="3"/>
  <c r="BK133" i="3"/>
  <c r="BK153" i="3"/>
  <c r="J131" i="3"/>
  <c r="BK147" i="3"/>
  <c r="BK131" i="3"/>
  <c r="J142" i="3"/>
  <c r="BK147" i="4"/>
  <c r="BK129" i="4"/>
  <c r="J137" i="4"/>
  <c r="BK142" i="4"/>
  <c r="BK134" i="5"/>
  <c r="BK170" i="5"/>
  <c r="J161" i="5"/>
  <c r="BK126" i="5"/>
  <c r="BK129" i="5"/>
  <c r="J143" i="6"/>
  <c r="BK143" i="6"/>
  <c r="J141" i="6"/>
  <c r="BK139" i="6"/>
  <c r="J132" i="6"/>
  <c r="J196" i="7"/>
  <c r="BK273" i="7"/>
  <c r="BK220" i="7"/>
  <c r="J189" i="7"/>
  <c r="J132" i="7"/>
  <c r="J230" i="7"/>
  <c r="BK237" i="7"/>
  <c r="J194" i="7"/>
  <c r="J247" i="7"/>
  <c r="BK131" i="7"/>
  <c r="J224" i="7"/>
  <c r="J273" i="7"/>
  <c r="J190" i="7"/>
  <c r="BK182" i="8"/>
  <c r="J156" i="8"/>
  <c r="BK129" i="8"/>
  <c r="BK164" i="8"/>
  <c r="J168" i="8"/>
  <c r="BK152" i="8"/>
  <c r="J186" i="8"/>
  <c r="J166" i="8"/>
  <c r="J145" i="8"/>
  <c r="BK174" i="8"/>
  <c r="J154" i="8"/>
  <c r="J136" i="8"/>
  <c r="BK166" i="8"/>
  <c r="J132" i="8"/>
  <c r="BK167" i="8"/>
  <c r="J179" i="8"/>
  <c r="BK200" i="9"/>
  <c r="J196" i="9"/>
  <c r="J204" i="9"/>
  <c r="J142" i="9"/>
  <c r="BK189" i="9"/>
  <c r="BK193" i="9"/>
  <c r="J192" i="9"/>
  <c r="BK236" i="10"/>
  <c r="J236" i="10"/>
  <c r="J193" i="10"/>
  <c r="BK171" i="10"/>
  <c r="J156" i="10"/>
  <c r="J179" i="10"/>
  <c r="BK130" i="10"/>
  <c r="J194" i="10"/>
  <c r="BK214" i="10"/>
  <c r="J214" i="10"/>
  <c r="J152" i="10"/>
  <c r="J168" i="10"/>
  <c r="BK195" i="10"/>
  <c r="BK121" i="11"/>
  <c r="J153" i="2"/>
  <c r="BK148" i="2"/>
  <c r="J144" i="2"/>
  <c r="BK140" i="2"/>
  <c r="J138" i="2"/>
  <c r="BK135" i="2"/>
  <c r="BK131" i="2"/>
  <c r="BK126" i="2"/>
  <c r="BK140" i="3"/>
  <c r="J148" i="3"/>
  <c r="BK142" i="3"/>
  <c r="BK127" i="3"/>
  <c r="BK130" i="3"/>
  <c r="BK137" i="3"/>
  <c r="BK148" i="3"/>
  <c r="J128" i="3"/>
  <c r="BK132" i="4"/>
  <c r="J129" i="4"/>
  <c r="J166" i="5"/>
  <c r="BK130" i="5"/>
  <c r="J129" i="5"/>
  <c r="J170" i="5"/>
  <c r="BK143" i="5"/>
  <c r="BK144" i="5"/>
  <c r="BK161" i="5"/>
  <c r="BK126" i="6"/>
  <c r="J137" i="6"/>
  <c r="BK136" i="6"/>
  <c r="BK137" i="6"/>
  <c r="J238" i="7"/>
  <c r="BK187" i="7"/>
  <c r="J162" i="7"/>
  <c r="BK190" i="7"/>
  <c r="BK145" i="7"/>
  <c r="J241" i="7"/>
  <c r="J253" i="7"/>
  <c r="BK189" i="7"/>
  <c r="BK269" i="7"/>
  <c r="BK127" i="7"/>
  <c r="BK212" i="7"/>
  <c r="BK277" i="7"/>
  <c r="J220" i="7"/>
  <c r="BK188" i="7"/>
  <c r="BK175" i="8"/>
  <c r="BK147" i="8"/>
  <c r="J130" i="8"/>
  <c r="J178" i="8"/>
  <c r="J126" i="8"/>
  <c r="J159" i="8"/>
  <c r="BK136" i="8"/>
  <c r="J172" i="8"/>
  <c r="BK156" i="8"/>
  <c r="J129" i="8"/>
  <c r="BK170" i="8"/>
  <c r="BK137" i="8"/>
  <c r="BK171" i="8"/>
  <c r="BK128" i="8"/>
  <c r="BK158" i="8"/>
  <c r="BK184" i="8"/>
  <c r="J137" i="8"/>
  <c r="BK178" i="9"/>
  <c r="J205" i="9"/>
  <c r="J200" i="9"/>
  <c r="J124" i="9"/>
  <c r="BK172" i="9"/>
  <c r="J154" i="9"/>
  <c r="BK219" i="10"/>
  <c r="BK194" i="10"/>
  <c r="BK216" i="10"/>
  <c r="J172" i="10"/>
  <c r="BK162" i="10"/>
  <c r="BK184" i="10"/>
  <c r="J162" i="10"/>
  <c r="J216" i="10"/>
  <c r="BK227" i="10"/>
  <c r="J159" i="10"/>
  <c r="BK180" i="10"/>
  <c r="J222" i="10"/>
  <c r="BK152" i="10"/>
  <c r="BK193" i="10"/>
  <c r="BK124" i="11"/>
  <c r="J124" i="13"/>
  <c r="J127" i="13"/>
  <c r="BK127" i="12"/>
  <c r="J124" i="12"/>
  <c r="BK121" i="12"/>
  <c r="BK124" i="12"/>
  <c r="J121" i="12"/>
  <c r="BK121" i="13"/>
  <c r="J121" i="13"/>
  <c r="BK165" i="2"/>
  <c r="J162" i="2"/>
  <c r="J158" i="2"/>
  <c r="BK155" i="2"/>
  <c r="BK150" i="2"/>
  <c r="BK147" i="2"/>
  <c r="BK141" i="2"/>
  <c r="BK138" i="2"/>
  <c r="BK133" i="2"/>
  <c r="J131" i="2"/>
  <c r="BK127" i="2"/>
  <c r="J146" i="3"/>
  <c r="J153" i="3"/>
  <c r="BK149" i="3"/>
  <c r="BK135" i="3"/>
  <c r="J126" i="3"/>
  <c r="J133" i="3"/>
  <c r="J141" i="3"/>
  <c r="BK146" i="3"/>
  <c r="J127" i="3"/>
  <c r="J125" i="4"/>
  <c r="BK151" i="4"/>
  <c r="BK175" i="5"/>
  <c r="BK166" i="5"/>
  <c r="J144" i="5"/>
  <c r="BK141" i="5"/>
  <c r="J149" i="5"/>
  <c r="J130" i="5"/>
  <c r="BK137" i="5"/>
  <c r="BK135" i="6"/>
  <c r="BK130" i="6"/>
  <c r="J139" i="6"/>
  <c r="BK132" i="6"/>
  <c r="BK249" i="7"/>
  <c r="J148" i="7"/>
  <c r="BK230" i="7"/>
  <c r="BK248" i="7"/>
  <c r="J131" i="7"/>
  <c r="J270" i="7"/>
  <c r="J209" i="7"/>
  <c r="J176" i="7"/>
  <c r="BK246" i="7"/>
  <c r="J244" i="7"/>
  <c r="BK180" i="7"/>
  <c r="BK144" i="7"/>
  <c r="BK204" i="7"/>
  <c r="BK156" i="7"/>
  <c r="BK168" i="8"/>
  <c r="BK144" i="8"/>
  <c r="J128" i="8"/>
  <c r="J167" i="8"/>
  <c r="BK140" i="8"/>
  <c r="J155" i="8"/>
  <c r="BK131" i="8"/>
  <c r="J174" i="8"/>
  <c r="BK135" i="8"/>
  <c r="BK172" i="8"/>
  <c r="BK139" i="8"/>
  <c r="BK176" i="8"/>
  <c r="J134" i="8"/>
  <c r="BK180" i="8"/>
  <c r="BK145" i="8"/>
  <c r="J173" i="8"/>
  <c r="BK146" i="8"/>
  <c r="BK196" i="9"/>
  <c r="BK192" i="9"/>
  <c r="BK138" i="9"/>
  <c r="J146" i="9"/>
  <c r="J197" i="9"/>
  <c r="J209" i="9"/>
  <c r="BK209" i="9"/>
  <c r="BK142" i="9"/>
  <c r="BK205" i="10"/>
  <c r="J130" i="10"/>
  <c r="J184" i="10"/>
  <c r="BK170" i="10"/>
  <c r="J140" i="10"/>
  <c r="J180" i="10"/>
  <c r="J234" i="10"/>
  <c r="J147" i="10"/>
  <c r="BK222" i="10"/>
  <c r="BK147" i="10"/>
  <c r="J178" i="10"/>
  <c r="BK196" i="10"/>
  <c r="BK238" i="10"/>
  <c r="J127" i="11"/>
  <c r="F33" i="11" l="1"/>
  <c r="F37" i="9"/>
  <c r="F35" i="2"/>
  <c r="BB95" i="1" s="1"/>
  <c r="J33" i="2"/>
  <c r="R125" i="2"/>
  <c r="P159" i="2"/>
  <c r="P125" i="3"/>
  <c r="BK139" i="3"/>
  <c r="J139" i="3" s="1"/>
  <c r="J101" i="3" s="1"/>
  <c r="R124" i="4"/>
  <c r="R123" i="4" s="1"/>
  <c r="BK149" i="4"/>
  <c r="J149" i="4" s="1"/>
  <c r="J102" i="4" s="1"/>
  <c r="T125" i="5"/>
  <c r="R160" i="5"/>
  <c r="T133" i="6"/>
  <c r="T149" i="8"/>
  <c r="T123" i="8" s="1"/>
  <c r="T122" i="8" s="1"/>
  <c r="BK171" i="9"/>
  <c r="J171" i="9" s="1"/>
  <c r="J100" i="9" s="1"/>
  <c r="T121" i="10"/>
  <c r="T120" i="10" s="1"/>
  <c r="T119" i="10" s="1"/>
  <c r="P120" i="11"/>
  <c r="P119" i="11"/>
  <c r="P118" i="11" s="1"/>
  <c r="AU104" i="1" s="1"/>
  <c r="P175" i="7"/>
  <c r="BK255" i="7"/>
  <c r="J255" i="7" s="1"/>
  <c r="J104" i="7" s="1"/>
  <c r="R149" i="8"/>
  <c r="BK123" i="9"/>
  <c r="J123" i="9" s="1"/>
  <c r="J98" i="9" s="1"/>
  <c r="T120" i="11"/>
  <c r="T119" i="11"/>
  <c r="T118" i="11" s="1"/>
  <c r="BK120" i="12"/>
  <c r="BK119" i="12" s="1"/>
  <c r="BK143" i="2"/>
  <c r="J143" i="2"/>
  <c r="J99" i="2" s="1"/>
  <c r="R143" i="2"/>
  <c r="P146" i="2"/>
  <c r="BK134" i="3"/>
  <c r="J134" i="3" s="1"/>
  <c r="J100" i="3" s="1"/>
  <c r="T134" i="3"/>
  <c r="BK126" i="7"/>
  <c r="J126" i="7" s="1"/>
  <c r="J98" i="7" s="1"/>
  <c r="T126" i="7"/>
  <c r="BK233" i="7"/>
  <c r="J233" i="7"/>
  <c r="J101" i="7" s="1"/>
  <c r="T233" i="7"/>
  <c r="T124" i="8"/>
  <c r="T143" i="8"/>
  <c r="P123" i="9"/>
  <c r="R121" i="10"/>
  <c r="R120" i="10" s="1"/>
  <c r="R119" i="10" s="1"/>
  <c r="P120" i="12"/>
  <c r="P119" i="12"/>
  <c r="P118" i="12" s="1"/>
  <c r="AU105" i="1" s="1"/>
  <c r="T125" i="2"/>
  <c r="R159" i="2"/>
  <c r="T125" i="3"/>
  <c r="R139" i="3"/>
  <c r="P125" i="5"/>
  <c r="BK142" i="5"/>
  <c r="J142" i="5" s="1"/>
  <c r="J101" i="5" s="1"/>
  <c r="P160" i="5"/>
  <c r="BK133" i="6"/>
  <c r="J133" i="6" s="1"/>
  <c r="J100" i="6" s="1"/>
  <c r="P138" i="6"/>
  <c r="BK175" i="7"/>
  <c r="J175" i="7" s="1"/>
  <c r="J100" i="7" s="1"/>
  <c r="R255" i="7"/>
  <c r="R254" i="7"/>
  <c r="BK149" i="8"/>
  <c r="J149" i="8" s="1"/>
  <c r="J100" i="8" s="1"/>
  <c r="R123" i="9"/>
  <c r="P120" i="13"/>
  <c r="P119" i="13"/>
  <c r="P118" i="13"/>
  <c r="AU106" i="1"/>
  <c r="BK146" i="2"/>
  <c r="J146" i="2" s="1"/>
  <c r="J100" i="2" s="1"/>
  <c r="R146" i="2"/>
  <c r="R125" i="3"/>
  <c r="R134" i="3"/>
  <c r="R124" i="3" s="1"/>
  <c r="R123" i="3" s="1"/>
  <c r="BK124" i="4"/>
  <c r="J124" i="4" s="1"/>
  <c r="J98" i="4" s="1"/>
  <c r="R125" i="5"/>
  <c r="R142" i="5"/>
  <c r="T125" i="6"/>
  <c r="BK138" i="6"/>
  <c r="J138" i="6"/>
  <c r="J101" i="6" s="1"/>
  <c r="R126" i="7"/>
  <c r="P255" i="7"/>
  <c r="P254" i="7"/>
  <c r="P124" i="7" s="1"/>
  <c r="AU100" i="1" s="1"/>
  <c r="P149" i="8"/>
  <c r="P171" i="9"/>
  <c r="BK121" i="10"/>
  <c r="BK120" i="10" s="1"/>
  <c r="BK119" i="10" s="1"/>
  <c r="J119" i="10" s="1"/>
  <c r="J96" i="10" s="1"/>
  <c r="BK120" i="13"/>
  <c r="J120" i="13" s="1"/>
  <c r="J98" i="13" s="1"/>
  <c r="P143" i="2"/>
  <c r="T143" i="2"/>
  <c r="T146" i="2"/>
  <c r="BK125" i="3"/>
  <c r="J125" i="3" s="1"/>
  <c r="J98" i="3" s="1"/>
  <c r="P139" i="3"/>
  <c r="P124" i="4"/>
  <c r="P123" i="4"/>
  <c r="T149" i="4"/>
  <c r="T148" i="4" s="1"/>
  <c r="T142" i="5"/>
  <c r="BK125" i="6"/>
  <c r="P133" i="6"/>
  <c r="P124" i="6" s="1"/>
  <c r="P123" i="6" s="1"/>
  <c r="AU99" i="1" s="1"/>
  <c r="R138" i="6"/>
  <c r="T175" i="7"/>
  <c r="R233" i="7"/>
  <c r="BK124" i="8"/>
  <c r="J124" i="8" s="1"/>
  <c r="J98" i="8" s="1"/>
  <c r="BK143" i="8"/>
  <c r="J143" i="8" s="1"/>
  <c r="J99" i="8" s="1"/>
  <c r="T171" i="9"/>
  <c r="BK120" i="11"/>
  <c r="J120" i="11" s="1"/>
  <c r="J98" i="11" s="1"/>
  <c r="T120" i="12"/>
  <c r="T119" i="12" s="1"/>
  <c r="T118" i="12" s="1"/>
  <c r="R120" i="13"/>
  <c r="R119" i="13"/>
  <c r="R118" i="13" s="1"/>
  <c r="BK125" i="2"/>
  <c r="BK159" i="2"/>
  <c r="J159" i="2"/>
  <c r="J101" i="2" s="1"/>
  <c r="T139" i="3"/>
  <c r="R149" i="4"/>
  <c r="R148" i="4" s="1"/>
  <c r="P142" i="5"/>
  <c r="BK160" i="5"/>
  <c r="J160" i="5"/>
  <c r="J102" i="5" s="1"/>
  <c r="R125" i="6"/>
  <c r="R133" i="6"/>
  <c r="R124" i="6" s="1"/>
  <c r="R123" i="6" s="1"/>
  <c r="R175" i="7"/>
  <c r="P233" i="7"/>
  <c r="P124" i="8"/>
  <c r="P123" i="8"/>
  <c r="P122" i="8" s="1"/>
  <c r="AU101" i="1" s="1"/>
  <c r="P143" i="8"/>
  <c r="T123" i="9"/>
  <c r="T122" i="9" s="1"/>
  <c r="T121" i="9" s="1"/>
  <c r="R120" i="12"/>
  <c r="R119" i="12"/>
  <c r="R118" i="12" s="1"/>
  <c r="P125" i="2"/>
  <c r="P124" i="2"/>
  <c r="P123" i="2"/>
  <c r="AU95" i="1" s="1"/>
  <c r="T159" i="2"/>
  <c r="P134" i="3"/>
  <c r="T124" i="4"/>
  <c r="T123" i="4" s="1"/>
  <c r="P149" i="4"/>
  <c r="P148" i="4"/>
  <c r="BK125" i="5"/>
  <c r="J125" i="5" s="1"/>
  <c r="J98" i="5" s="1"/>
  <c r="T160" i="5"/>
  <c r="P125" i="6"/>
  <c r="T138" i="6"/>
  <c r="P126" i="7"/>
  <c r="P125" i="7"/>
  <c r="T255" i="7"/>
  <c r="T254" i="7" s="1"/>
  <c r="R124" i="8"/>
  <c r="R123" i="8" s="1"/>
  <c r="R122" i="8" s="1"/>
  <c r="R143" i="8"/>
  <c r="R171" i="9"/>
  <c r="P121" i="10"/>
  <c r="P120" i="10"/>
  <c r="P119" i="10"/>
  <c r="AU103" i="1"/>
  <c r="R120" i="11"/>
  <c r="R119" i="11" s="1"/>
  <c r="R118" i="11" s="1"/>
  <c r="T120" i="13"/>
  <c r="T119" i="13" s="1"/>
  <c r="T118" i="13" s="1"/>
  <c r="BK150" i="3"/>
  <c r="J150" i="3" s="1"/>
  <c r="J102" i="3" s="1"/>
  <c r="BK153" i="9"/>
  <c r="J153" i="9" s="1"/>
  <c r="J99" i="9" s="1"/>
  <c r="BK146" i="4"/>
  <c r="J146" i="4" s="1"/>
  <c r="J100" i="4" s="1"/>
  <c r="BK208" i="9"/>
  <c r="J208" i="9" s="1"/>
  <c r="J101" i="9" s="1"/>
  <c r="BK182" i="2"/>
  <c r="J182" i="2"/>
  <c r="J102" i="2" s="1"/>
  <c r="BK152" i="3"/>
  <c r="J152" i="3"/>
  <c r="J103" i="3"/>
  <c r="BK140" i="5"/>
  <c r="J140" i="5" s="1"/>
  <c r="J100" i="5" s="1"/>
  <c r="BK184" i="2"/>
  <c r="J184" i="2" s="1"/>
  <c r="J103" i="2" s="1"/>
  <c r="BK132" i="3"/>
  <c r="J132" i="3"/>
  <c r="J99" i="3" s="1"/>
  <c r="BK136" i="5"/>
  <c r="J136" i="5"/>
  <c r="J99" i="5"/>
  <c r="BK141" i="4"/>
  <c r="J141" i="4" s="1"/>
  <c r="J99" i="4" s="1"/>
  <c r="BK174" i="5"/>
  <c r="J174" i="5" s="1"/>
  <c r="J103" i="5" s="1"/>
  <c r="BK142" i="6"/>
  <c r="J142" i="6" s="1"/>
  <c r="J102" i="6" s="1"/>
  <c r="BK144" i="6"/>
  <c r="J144" i="6" s="1"/>
  <c r="J103" i="6" s="1"/>
  <c r="BK252" i="7"/>
  <c r="J252" i="7" s="1"/>
  <c r="J102" i="7" s="1"/>
  <c r="BK185" i="8"/>
  <c r="J185" i="8" s="1"/>
  <c r="J102" i="8" s="1"/>
  <c r="BK131" i="6"/>
  <c r="J131" i="6" s="1"/>
  <c r="J99" i="6" s="1"/>
  <c r="BK161" i="7"/>
  <c r="J161" i="7"/>
  <c r="J99" i="7" s="1"/>
  <c r="BK183" i="8"/>
  <c r="J183" i="8"/>
  <c r="J101" i="8"/>
  <c r="BK237" i="10"/>
  <c r="J237" i="10" s="1"/>
  <c r="J99" i="10" s="1"/>
  <c r="J120" i="12"/>
  <c r="J98" i="12" s="1"/>
  <c r="J89" i="13"/>
  <c r="E108" i="13"/>
  <c r="BF124" i="13"/>
  <c r="BF121" i="13"/>
  <c r="BF127" i="13"/>
  <c r="E85" i="12"/>
  <c r="J89" i="12"/>
  <c r="BF121" i="12"/>
  <c r="BF127" i="12"/>
  <c r="BF124" i="12"/>
  <c r="BK119" i="11"/>
  <c r="J119" i="11" s="1"/>
  <c r="J97" i="11" s="1"/>
  <c r="BF121" i="11"/>
  <c r="BF124" i="11"/>
  <c r="J112" i="11"/>
  <c r="AZ104" i="1"/>
  <c r="BF127" i="11"/>
  <c r="E85" i="11"/>
  <c r="E85" i="10"/>
  <c r="BF147" i="10"/>
  <c r="BF168" i="10"/>
  <c r="BF219" i="10"/>
  <c r="BF223" i="10"/>
  <c r="BF238" i="10"/>
  <c r="J89" i="10"/>
  <c r="BF122" i="10"/>
  <c r="BF181" i="10"/>
  <c r="BF184" i="10"/>
  <c r="BF188" i="10"/>
  <c r="BF193" i="10"/>
  <c r="BF213" i="10"/>
  <c r="BF214" i="10"/>
  <c r="BF126" i="10"/>
  <c r="BF130" i="10"/>
  <c r="BF156" i="10"/>
  <c r="BF194" i="10"/>
  <c r="BF195" i="10"/>
  <c r="BF216" i="10"/>
  <c r="BF222" i="10"/>
  <c r="BF137" i="10"/>
  <c r="BF205" i="10"/>
  <c r="BF152" i="10"/>
  <c r="BF159" i="10"/>
  <c r="BF165" i="10"/>
  <c r="BF169" i="10"/>
  <c r="BF177" i="10"/>
  <c r="BF196" i="10"/>
  <c r="BF202" i="10"/>
  <c r="BF203" i="10"/>
  <c r="BF204" i="10"/>
  <c r="BF236" i="10"/>
  <c r="BF206" i="10"/>
  <c r="BF234" i="10"/>
  <c r="BF172" i="10"/>
  <c r="BF173" i="10"/>
  <c r="BF178" i="10"/>
  <c r="BF180" i="10"/>
  <c r="BF227" i="10"/>
  <c r="BF140" i="10"/>
  <c r="BF162" i="10"/>
  <c r="BF170" i="10"/>
  <c r="BF171" i="10"/>
  <c r="BF179" i="10"/>
  <c r="BF230" i="10"/>
  <c r="BF134" i="9"/>
  <c r="BF172" i="9"/>
  <c r="BF178" i="9"/>
  <c r="BF205" i="9"/>
  <c r="BF209" i="9"/>
  <c r="BF141" i="9"/>
  <c r="BF154" i="9"/>
  <c r="BF196" i="9"/>
  <c r="BF197" i="9"/>
  <c r="BF200" i="9"/>
  <c r="E85" i="9"/>
  <c r="BF142" i="9"/>
  <c r="BF143" i="9"/>
  <c r="BF201" i="9"/>
  <c r="BF204" i="9"/>
  <c r="BF193" i="9"/>
  <c r="J89" i="9"/>
  <c r="BF146" i="9"/>
  <c r="BF164" i="9"/>
  <c r="BF124" i="9"/>
  <c r="BF135" i="9"/>
  <c r="BF138" i="9"/>
  <c r="BF189" i="9"/>
  <c r="BF192" i="9"/>
  <c r="BD102" i="1"/>
  <c r="BF132" i="8"/>
  <c r="BF133" i="8"/>
  <c r="BF134" i="8"/>
  <c r="BF135" i="8"/>
  <c r="BF148" i="8"/>
  <c r="BF163" i="8"/>
  <c r="BF175" i="8"/>
  <c r="BF180" i="8"/>
  <c r="BF181" i="8"/>
  <c r="BF186" i="8"/>
  <c r="BF131" i="8"/>
  <c r="BF138" i="8"/>
  <c r="BF139" i="8"/>
  <c r="BF144" i="8"/>
  <c r="BF151" i="8"/>
  <c r="BF155" i="8"/>
  <c r="BF160" i="8"/>
  <c r="BF162" i="8"/>
  <c r="BF172" i="8"/>
  <c r="BF178" i="8"/>
  <c r="BK254" i="7"/>
  <c r="J254" i="7" s="1"/>
  <c r="J103" i="7" s="1"/>
  <c r="E112" i="8"/>
  <c r="BF136" i="8"/>
  <c r="BF140" i="8"/>
  <c r="BF145" i="8"/>
  <c r="BF146" i="8"/>
  <c r="BF152" i="8"/>
  <c r="BF157" i="8"/>
  <c r="BF168" i="8"/>
  <c r="BF179" i="8"/>
  <c r="BF128" i="8"/>
  <c r="BF130" i="8"/>
  <c r="BF141" i="8"/>
  <c r="BF147" i="8"/>
  <c r="BF158" i="8"/>
  <c r="BF165" i="8"/>
  <c r="BF166" i="8"/>
  <c r="BF176" i="8"/>
  <c r="BF184" i="8"/>
  <c r="BF142" i="8"/>
  <c r="BF153" i="8"/>
  <c r="BF154" i="8"/>
  <c r="BF167" i="8"/>
  <c r="BF182" i="8"/>
  <c r="BF125" i="8"/>
  <c r="BF126" i="8"/>
  <c r="BF150" i="8"/>
  <c r="BF164" i="8"/>
  <c r="BF170" i="8"/>
  <c r="BF173" i="8"/>
  <c r="BF177" i="8"/>
  <c r="J89" i="8"/>
  <c r="BF127" i="8"/>
  <c r="BF129" i="8"/>
  <c r="BF156" i="8"/>
  <c r="BF159" i="8"/>
  <c r="BF169" i="8"/>
  <c r="BF174" i="8"/>
  <c r="BF137" i="8"/>
  <c r="BF161" i="8"/>
  <c r="BF171" i="8"/>
  <c r="J125" i="6"/>
  <c r="J98" i="6" s="1"/>
  <c r="BF131" i="7"/>
  <c r="BF237" i="7"/>
  <c r="BF256" i="7"/>
  <c r="BF282" i="7"/>
  <c r="E85" i="7"/>
  <c r="BF181" i="7"/>
  <c r="BF189" i="7"/>
  <c r="BF195" i="7"/>
  <c r="BF205" i="7"/>
  <c r="BF245" i="7"/>
  <c r="BF264" i="7"/>
  <c r="BF269" i="7"/>
  <c r="BF148" i="7"/>
  <c r="BF156" i="7"/>
  <c r="BF188" i="7"/>
  <c r="BF209" i="7"/>
  <c r="BF234" i="7"/>
  <c r="BF241" i="7"/>
  <c r="BF277" i="7"/>
  <c r="J89" i="7"/>
  <c r="BF152" i="7"/>
  <c r="BF194" i="7"/>
  <c r="BF212" i="7"/>
  <c r="BF224" i="7"/>
  <c r="BF230" i="7"/>
  <c r="BF248" i="7"/>
  <c r="BF273" i="7"/>
  <c r="BF281" i="7"/>
  <c r="BF220" i="7"/>
  <c r="BF249" i="7"/>
  <c r="BF268" i="7"/>
  <c r="BF151" i="7"/>
  <c r="BF162" i="7"/>
  <c r="BF176" i="7"/>
  <c r="BF196" i="7"/>
  <c r="BF238" i="7"/>
  <c r="BF253" i="7"/>
  <c r="BF270" i="7"/>
  <c r="BF144" i="7"/>
  <c r="BF145" i="7"/>
  <c r="BF180" i="7"/>
  <c r="BF187" i="7"/>
  <c r="BF200" i="7"/>
  <c r="BF204" i="7"/>
  <c r="BF127" i="7"/>
  <c r="BF132" i="7"/>
  <c r="BF190" i="7"/>
  <c r="BF244" i="7"/>
  <c r="BF246" i="7"/>
  <c r="BF247" i="7"/>
  <c r="BF278" i="7"/>
  <c r="BF135" i="6"/>
  <c r="BF143" i="6"/>
  <c r="E85" i="6"/>
  <c r="BF132" i="6"/>
  <c r="BF136" i="6"/>
  <c r="BF141" i="6"/>
  <c r="J117" i="6"/>
  <c r="BF128" i="6"/>
  <c r="BF129" i="6"/>
  <c r="BF140" i="6"/>
  <c r="BF145" i="6"/>
  <c r="BF134" i="6"/>
  <c r="BF137" i="6"/>
  <c r="BF130" i="6"/>
  <c r="BF126" i="6"/>
  <c r="BF127" i="6"/>
  <c r="BF139" i="6"/>
  <c r="BF130" i="5"/>
  <c r="BF131" i="5"/>
  <c r="BF135" i="5"/>
  <c r="BF143" i="5"/>
  <c r="BF152" i="5"/>
  <c r="BF169" i="5"/>
  <c r="E113" i="5"/>
  <c r="BF126" i="5"/>
  <c r="BF134" i="5"/>
  <c r="BK123" i="4"/>
  <c r="J123" i="4" s="1"/>
  <c r="J97" i="4" s="1"/>
  <c r="J117" i="5"/>
  <c r="BF137" i="5"/>
  <c r="BF153" i="5"/>
  <c r="BF156" i="5"/>
  <c r="BF161" i="5"/>
  <c r="BF165" i="5"/>
  <c r="BF141" i="5"/>
  <c r="BF149" i="5"/>
  <c r="BF170" i="5"/>
  <c r="BF129" i="5"/>
  <c r="BF144" i="5"/>
  <c r="BF166" i="5"/>
  <c r="BF175" i="5"/>
  <c r="BF148" i="5"/>
  <c r="BF132" i="4"/>
  <c r="BF133" i="4"/>
  <c r="J89" i="4"/>
  <c r="BF125" i="4"/>
  <c r="BF142" i="4"/>
  <c r="BF147" i="4"/>
  <c r="BF129" i="4"/>
  <c r="E85" i="4"/>
  <c r="BF137" i="4"/>
  <c r="BF151" i="4"/>
  <c r="BF150" i="4"/>
  <c r="J125" i="2"/>
  <c r="J98" i="2" s="1"/>
  <c r="E85" i="3"/>
  <c r="BF133" i="3"/>
  <c r="BF137" i="3"/>
  <c r="BF147" i="3"/>
  <c r="BF151" i="3"/>
  <c r="BF127" i="3"/>
  <c r="BF128" i="3"/>
  <c r="BF136" i="3"/>
  <c r="BF142" i="3"/>
  <c r="BF148" i="3"/>
  <c r="BF149" i="3"/>
  <c r="J89" i="3"/>
  <c r="BF140" i="3"/>
  <c r="BF144" i="3"/>
  <c r="BF145" i="3"/>
  <c r="BF129" i="3"/>
  <c r="BF130" i="3"/>
  <c r="BF131" i="3"/>
  <c r="BF138" i="3"/>
  <c r="BF143" i="3"/>
  <c r="BF146" i="3"/>
  <c r="BF153" i="3"/>
  <c r="BF126" i="3"/>
  <c r="BF135" i="3"/>
  <c r="BF141" i="3"/>
  <c r="BC95" i="1"/>
  <c r="E85" i="2"/>
  <c r="J89" i="2"/>
  <c r="BF126" i="2"/>
  <c r="BF127" i="2"/>
  <c r="BF128" i="2"/>
  <c r="BF129" i="2"/>
  <c r="BF130" i="2"/>
  <c r="BF131" i="2"/>
  <c r="BF132" i="2"/>
  <c r="BF133" i="2"/>
  <c r="BF134" i="2"/>
  <c r="BF135" i="2"/>
  <c r="BF136" i="2"/>
  <c r="BF137" i="2"/>
  <c r="BF138" i="2"/>
  <c r="BF139" i="2"/>
  <c r="BF140" i="2"/>
  <c r="BF141" i="2"/>
  <c r="BF142" i="2"/>
  <c r="BF144" i="2"/>
  <c r="BF145" i="2"/>
  <c r="BF147" i="2"/>
  <c r="BF148" i="2"/>
  <c r="BF149" i="2"/>
  <c r="BF150" i="2"/>
  <c r="BF151" i="2"/>
  <c r="BF152" i="2"/>
  <c r="BF153" i="2"/>
  <c r="BF154" i="2"/>
  <c r="BF155" i="2"/>
  <c r="BF156" i="2"/>
  <c r="BF157" i="2"/>
  <c r="BF158" i="2"/>
  <c r="BF160" i="2"/>
  <c r="BF161" i="2"/>
  <c r="BF162" i="2"/>
  <c r="BF163" i="2"/>
  <c r="BF164" i="2"/>
  <c r="BF165" i="2"/>
  <c r="BF166" i="2"/>
  <c r="BF167" i="2"/>
  <c r="BF168" i="2"/>
  <c r="BF169" i="2"/>
  <c r="BF170" i="2"/>
  <c r="BF171" i="2"/>
  <c r="BF172" i="2"/>
  <c r="BF173" i="2"/>
  <c r="BF174" i="2"/>
  <c r="BF175" i="2"/>
  <c r="BF176" i="2"/>
  <c r="BF177" i="2"/>
  <c r="BF178" i="2"/>
  <c r="BF179" i="2"/>
  <c r="BF180" i="2"/>
  <c r="BF181" i="2"/>
  <c r="BF183" i="2"/>
  <c r="BF185" i="2"/>
  <c r="AZ95" i="1"/>
  <c r="AV95" i="1"/>
  <c r="BD95" i="1"/>
  <c r="F33" i="3"/>
  <c r="AZ96" i="1" s="1"/>
  <c r="F36" i="4"/>
  <c r="BC97" i="1" s="1"/>
  <c r="F36" i="6"/>
  <c r="BC99" i="1" s="1"/>
  <c r="F33" i="8"/>
  <c r="AZ101" i="1" s="1"/>
  <c r="F35" i="8"/>
  <c r="BB101" i="1" s="1"/>
  <c r="F36" i="10"/>
  <c r="BC103" i="1"/>
  <c r="F37" i="3"/>
  <c r="BD96" i="1" s="1"/>
  <c r="J33" i="5"/>
  <c r="AV98" i="1" s="1"/>
  <c r="F35" i="7"/>
  <c r="BB100" i="1" s="1"/>
  <c r="J33" i="9"/>
  <c r="AV102" i="1" s="1"/>
  <c r="F36" i="11"/>
  <c r="BC104" i="1"/>
  <c r="J33" i="12"/>
  <c r="AV105" i="1" s="1"/>
  <c r="F33" i="13"/>
  <c r="AZ106" i="1" s="1"/>
  <c r="F33" i="4"/>
  <c r="AZ97" i="1" s="1"/>
  <c r="F33" i="5"/>
  <c r="AZ98" i="1" s="1"/>
  <c r="J33" i="7"/>
  <c r="AV100" i="1" s="1"/>
  <c r="F33" i="10"/>
  <c r="AZ103" i="1" s="1"/>
  <c r="F37" i="12"/>
  <c r="BD105" i="1" s="1"/>
  <c r="F36" i="13"/>
  <c r="BC106" i="1" s="1"/>
  <c r="F36" i="3"/>
  <c r="BC96" i="1" s="1"/>
  <c r="F37" i="5"/>
  <c r="BD98" i="1" s="1"/>
  <c r="F36" i="7"/>
  <c r="BC100" i="1" s="1"/>
  <c r="F33" i="9"/>
  <c r="AZ102" i="1" s="1"/>
  <c r="F37" i="11"/>
  <c r="BD104" i="1" s="1"/>
  <c r="F33" i="12"/>
  <c r="AZ105" i="1" s="1"/>
  <c r="J33" i="13"/>
  <c r="AV106" i="1" s="1"/>
  <c r="F35" i="4"/>
  <c r="BB97" i="1" s="1"/>
  <c r="F37" i="4"/>
  <c r="BD97" i="1" s="1"/>
  <c r="J33" i="6"/>
  <c r="AV99" i="1" s="1"/>
  <c r="F37" i="7"/>
  <c r="BD100" i="1" s="1"/>
  <c r="J33" i="10"/>
  <c r="AV103" i="1" s="1"/>
  <c r="F36" i="12"/>
  <c r="BC105" i="1" s="1"/>
  <c r="F37" i="13"/>
  <c r="BD106" i="1" s="1"/>
  <c r="J33" i="3"/>
  <c r="AV96" i="1" s="1"/>
  <c r="F33" i="6"/>
  <c r="AZ99" i="1" s="1"/>
  <c r="F35" i="6"/>
  <c r="BB99" i="1" s="1"/>
  <c r="J33" i="8"/>
  <c r="AV101" i="1" s="1"/>
  <c r="F36" i="8"/>
  <c r="BC101" i="1" s="1"/>
  <c r="F35" i="10"/>
  <c r="BB103" i="1" s="1"/>
  <c r="J33" i="4"/>
  <c r="AV97" i="1" s="1"/>
  <c r="F36" i="5"/>
  <c r="BC98" i="1" s="1"/>
  <c r="F33" i="7"/>
  <c r="AZ100" i="1" s="1"/>
  <c r="F36" i="9"/>
  <c r="BC102" i="1" s="1"/>
  <c r="F35" i="11"/>
  <c r="BB104" i="1" s="1"/>
  <c r="J33" i="11"/>
  <c r="AV104" i="1" s="1"/>
  <c r="F35" i="12"/>
  <c r="BB105" i="1" s="1"/>
  <c r="F35" i="13"/>
  <c r="BB106" i="1" s="1"/>
  <c r="F35" i="3"/>
  <c r="BB96" i="1" s="1"/>
  <c r="F35" i="5"/>
  <c r="BB98" i="1" s="1"/>
  <c r="F37" i="6"/>
  <c r="BD99" i="1" s="1"/>
  <c r="F37" i="8"/>
  <c r="BD101" i="1" s="1"/>
  <c r="F35" i="9"/>
  <c r="BB102" i="1" s="1"/>
  <c r="F37" i="10"/>
  <c r="BD103" i="1"/>
  <c r="J119" i="12" l="1"/>
  <c r="J97" i="12" s="1"/>
  <c r="BK118" i="12"/>
  <c r="J118" i="12" s="1"/>
  <c r="J30" i="12" s="1"/>
  <c r="J121" i="10"/>
  <c r="J98" i="10" s="1"/>
  <c r="BK148" i="4"/>
  <c r="J148" i="4" s="1"/>
  <c r="J101" i="4" s="1"/>
  <c r="T122" i="4"/>
  <c r="BK122" i="9"/>
  <c r="BK121" i="9" s="1"/>
  <c r="J121" i="9" s="1"/>
  <c r="J30" i="9" s="1"/>
  <c r="AG102" i="1" s="1"/>
  <c r="BK124" i="5"/>
  <c r="J124" i="5" s="1"/>
  <c r="J97" i="5" s="1"/>
  <c r="BK124" i="2"/>
  <c r="BK123" i="2" s="1"/>
  <c r="J123" i="2" s="1"/>
  <c r="J96" i="2" s="1"/>
  <c r="P122" i="4"/>
  <c r="AU97" i="1" s="1"/>
  <c r="T125" i="7"/>
  <c r="T124" i="7" s="1"/>
  <c r="R122" i="9"/>
  <c r="R121" i="9" s="1"/>
  <c r="P122" i="9"/>
  <c r="P121" i="9"/>
  <c r="AU102" i="1"/>
  <c r="R122" i="4"/>
  <c r="R124" i="5"/>
  <c r="R123" i="5" s="1"/>
  <c r="BK123" i="8"/>
  <c r="J123" i="8" s="1"/>
  <c r="J97" i="8" s="1"/>
  <c r="R125" i="7"/>
  <c r="R124" i="7"/>
  <c r="P124" i="5"/>
  <c r="P123" i="5" s="1"/>
  <c r="AU98" i="1" s="1"/>
  <c r="T124" i="5"/>
  <c r="T123" i="5" s="1"/>
  <c r="P124" i="3"/>
  <c r="P123" i="3"/>
  <c r="AU96" i="1"/>
  <c r="BK124" i="6"/>
  <c r="BK123" i="6" s="1"/>
  <c r="J123" i="6" s="1"/>
  <c r="J96" i="6" s="1"/>
  <c r="BK124" i="3"/>
  <c r="J124" i="3"/>
  <c r="J97" i="3"/>
  <c r="T124" i="6"/>
  <c r="T123" i="6"/>
  <c r="T124" i="2"/>
  <c r="T123" i="2" s="1"/>
  <c r="T124" i="3"/>
  <c r="T123" i="3" s="1"/>
  <c r="R124" i="2"/>
  <c r="R123" i="2" s="1"/>
  <c r="BK125" i="7"/>
  <c r="BK124" i="7" s="1"/>
  <c r="J124" i="7" s="1"/>
  <c r="J30" i="7" s="1"/>
  <c r="AG100" i="1" s="1"/>
  <c r="J125" i="7"/>
  <c r="J97" i="7" s="1"/>
  <c r="BK119" i="13"/>
  <c r="J119" i="13"/>
  <c r="J97" i="13" s="1"/>
  <c r="AG105" i="1"/>
  <c r="J96" i="12"/>
  <c r="BK118" i="11"/>
  <c r="J118" i="11"/>
  <c r="J96" i="11" s="1"/>
  <c r="J120" i="10"/>
  <c r="J97" i="10" s="1"/>
  <c r="J122" i="9"/>
  <c r="J97" i="9" s="1"/>
  <c r="BK123" i="5"/>
  <c r="J123" i="5"/>
  <c r="J96" i="5" s="1"/>
  <c r="BK122" i="4"/>
  <c r="J122" i="4" s="1"/>
  <c r="J30" i="4" s="1"/>
  <c r="AG97" i="1" s="1"/>
  <c r="J34" i="4"/>
  <c r="AW97" i="1" s="1"/>
  <c r="AT97" i="1" s="1"/>
  <c r="F34" i="7"/>
  <c r="BA100" i="1" s="1"/>
  <c r="J34" i="12"/>
  <c r="AW105" i="1"/>
  <c r="AT105" i="1" s="1"/>
  <c r="AN105" i="1" s="1"/>
  <c r="F34" i="3"/>
  <c r="BA96" i="1" s="1"/>
  <c r="J34" i="5"/>
  <c r="AW98" i="1" s="1"/>
  <c r="AT98" i="1" s="1"/>
  <c r="J34" i="7"/>
  <c r="AW100" i="1" s="1"/>
  <c r="AT100" i="1" s="1"/>
  <c r="J34" i="13"/>
  <c r="AW106" i="1" s="1"/>
  <c r="AT106" i="1" s="1"/>
  <c r="F34" i="5"/>
  <c r="BA98" i="1"/>
  <c r="F34" i="8"/>
  <c r="BA101" i="1" s="1"/>
  <c r="F34" i="12"/>
  <c r="BA105" i="1" s="1"/>
  <c r="F34" i="2"/>
  <c r="BA95" i="1" s="1"/>
  <c r="J34" i="8"/>
  <c r="AW101" i="1" s="1"/>
  <c r="AT101" i="1" s="1"/>
  <c r="J34" i="11"/>
  <c r="AW104" i="1" s="1"/>
  <c r="AT104" i="1" s="1"/>
  <c r="BC94" i="1"/>
  <c r="W32" i="1" s="1"/>
  <c r="F34" i="4"/>
  <c r="BA97" i="1" s="1"/>
  <c r="F34" i="6"/>
  <c r="BA99" i="1" s="1"/>
  <c r="F34" i="9"/>
  <c r="BA102" i="1" s="1"/>
  <c r="J30" i="10"/>
  <c r="AG103" i="1" s="1"/>
  <c r="AZ94" i="1"/>
  <c r="W29" i="1" s="1"/>
  <c r="J34" i="3"/>
  <c r="AW96" i="1" s="1"/>
  <c r="AT96" i="1" s="1"/>
  <c r="J34" i="6"/>
  <c r="AW99" i="1" s="1"/>
  <c r="AT99" i="1" s="1"/>
  <c r="J34" i="9"/>
  <c r="AW102" i="1" s="1"/>
  <c r="AT102" i="1" s="1"/>
  <c r="AN102" i="1" s="1"/>
  <c r="F34" i="11"/>
  <c r="BA104" i="1"/>
  <c r="F34" i="13"/>
  <c r="BA106" i="1" s="1"/>
  <c r="J34" i="2"/>
  <c r="AW95" i="1" s="1"/>
  <c r="AT95" i="1" s="1"/>
  <c r="J34" i="10"/>
  <c r="AW103" i="1" s="1"/>
  <c r="AT103" i="1" s="1"/>
  <c r="BD94" i="1"/>
  <c r="W33" i="1" s="1"/>
  <c r="F34" i="10"/>
  <c r="BA103" i="1" s="1"/>
  <c r="BB94" i="1"/>
  <c r="W31" i="1" s="1"/>
  <c r="J96" i="9" l="1"/>
  <c r="BK123" i="3"/>
  <c r="J123" i="3" s="1"/>
  <c r="J96" i="3" s="1"/>
  <c r="BK122" i="8"/>
  <c r="J122" i="8" s="1"/>
  <c r="J96" i="8" s="1"/>
  <c r="J124" i="6"/>
  <c r="J97" i="6"/>
  <c r="J124" i="2"/>
  <c r="J97" i="2"/>
  <c r="BK118" i="13"/>
  <c r="J118" i="13" s="1"/>
  <c r="J30" i="13" s="1"/>
  <c r="AG106" i="1" s="1"/>
  <c r="J39" i="12"/>
  <c r="AN103" i="1"/>
  <c r="J39" i="10"/>
  <c r="J39" i="9"/>
  <c r="AN100" i="1"/>
  <c r="J96" i="7"/>
  <c r="J39" i="7"/>
  <c r="AN97" i="1"/>
  <c r="J96" i="4"/>
  <c r="J39" i="4"/>
  <c r="AU94" i="1"/>
  <c r="J30" i="6"/>
  <c r="AG99" i="1" s="1"/>
  <c r="J30" i="2"/>
  <c r="AG95" i="1" s="1"/>
  <c r="AX94" i="1"/>
  <c r="BA94" i="1"/>
  <c r="W30" i="1" s="1"/>
  <c r="J30" i="5"/>
  <c r="AG98" i="1" s="1"/>
  <c r="AV94" i="1"/>
  <c r="AK29" i="1" s="1"/>
  <c r="J30" i="11"/>
  <c r="AG104" i="1"/>
  <c r="AN104" i="1"/>
  <c r="AY94" i="1"/>
  <c r="J39" i="6" l="1"/>
  <c r="J39" i="2"/>
  <c r="J39" i="13"/>
  <c r="J96" i="13"/>
  <c r="J39" i="11"/>
  <c r="J39" i="5"/>
  <c r="AN98" i="1"/>
  <c r="AN106" i="1"/>
  <c r="AN99" i="1"/>
  <c r="AN95" i="1"/>
  <c r="AW94" i="1"/>
  <c r="AK30" i="1" s="1"/>
  <c r="J30" i="8"/>
  <c r="AG101" i="1" s="1"/>
  <c r="AN101" i="1" s="1"/>
  <c r="J30" i="3"/>
  <c r="AG96" i="1" s="1"/>
  <c r="AN96" i="1" s="1"/>
  <c r="J39" i="8" l="1"/>
  <c r="J39" i="3"/>
  <c r="AG94" i="1"/>
  <c r="AK26" i="1" s="1"/>
  <c r="AT94" i="1"/>
  <c r="AN94" i="1" l="1"/>
  <c r="AK35" i="1"/>
</calcChain>
</file>

<file path=xl/sharedStrings.xml><?xml version="1.0" encoding="utf-8"?>
<sst xmlns="http://schemas.openxmlformats.org/spreadsheetml/2006/main" count="8970" uniqueCount="1239">
  <si>
    <t>Export Komplet</t>
  </si>
  <si>
    <t/>
  </si>
  <si>
    <t>2.0</t>
  </si>
  <si>
    <t>False</t>
  </si>
  <si>
    <t>{56a71971-3d4a-4a23-ac39-cf2cf2017c84}</t>
  </si>
  <si>
    <t>&gt;&gt;  skryté stĺpce  &lt;&lt;</t>
  </si>
  <si>
    <t>0,001</t>
  </si>
  <si>
    <t>20</t>
  </si>
  <si>
    <t>0,01</t>
  </si>
  <si>
    <t>REKAPITULÁCIA STAVBY</t>
  </si>
  <si>
    <t>v ---  nižšie sa nachádzajú doplnkové a pomocné údaje k zostavám  --- v</t>
  </si>
  <si>
    <t>Kód:</t>
  </si>
  <si>
    <t>2021042</t>
  </si>
  <si>
    <t>Stavba:</t>
  </si>
  <si>
    <t>Oprava spevnených plôch a okolitého areálu Zimného štadióna v Banskej Bystrici</t>
  </si>
  <si>
    <t>JKSO:</t>
  </si>
  <si>
    <t>KS:</t>
  </si>
  <si>
    <t>Miesto:</t>
  </si>
  <si>
    <t>parc.č.4212,4211/2 k.ú.Banská Bystrica</t>
  </si>
  <si>
    <t>Dátum:</t>
  </si>
  <si>
    <t>10. 9. 2021</t>
  </si>
  <si>
    <t>Objednávateľ:</t>
  </si>
  <si>
    <t>IČO:</t>
  </si>
  <si>
    <t>MBB a.s.</t>
  </si>
  <si>
    <t>IČ DPH:</t>
  </si>
  <si>
    <t>Zhotoviteľ:</t>
  </si>
  <si>
    <t>podľa výberového konania</t>
  </si>
  <si>
    <t>Projektant:</t>
  </si>
  <si>
    <t>CREAT s.r.o.</t>
  </si>
  <si>
    <t>True</t>
  </si>
  <si>
    <t>Spracovateľ:</t>
  </si>
  <si>
    <t>Ing.Jedlička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</si>
  <si>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</si>
  <si>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</si>
  <si>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</si>
  <si>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</si>
  <si>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</si>
  <si>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</si>
  <si>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</si>
  <si>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</si>
  <si>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</si>
  <si>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</si>
  <si>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</si>
  <si>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</si>
  <si>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</si>
  <si>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</si>
  <si>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</si>
  <si>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</si>
  <si>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</si>
  <si>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</si>
  <si>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</si>
  <si>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</si>
  <si>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</si>
  <si>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</si>
  <si>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</si>
  <si>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</si>
  <si>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</si>
  <si>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</si>
  <si>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</si>
  <si>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</si>
  <si>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</si>
  <si>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</si>
  <si>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</si>
  <si>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</si>
  <si>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</si>
  <si>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</si>
  <si>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</si>
  <si>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</si>
  <si>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</si>
  <si>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</si>
  <si>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</si>
  <si>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</si>
  <si>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</si>
  <si>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</si>
  <si>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###NOIMPORT###</t>
  </si>
  <si>
    <t>IMPORT</t>
  </si>
  <si>
    <t>{00000000-0000-0000-0000-000000000000}</t>
  </si>
  <si>
    <t>/</t>
  </si>
  <si>
    <t>SO01</t>
  </si>
  <si>
    <t>SO01  Oprava spevnených plôch</t>
  </si>
  <si>
    <t>STA</t>
  </si>
  <si>
    <t>1</t>
  </si>
  <si>
    <t>{9c1a28d4-ce8f-4d27-983a-62adfd2ecbc3}</t>
  </si>
  <si>
    <t>SO01.1</t>
  </si>
  <si>
    <t>SO01.1  Spevnené plochy a komunikácie - technické zázemie pre depo rolby</t>
  </si>
  <si>
    <t>{977e5559-b607-48e7-8372-db216145f8eb}</t>
  </si>
  <si>
    <t>SO01.2</t>
  </si>
  <si>
    <t>SO01.2  Oprava spevnených plôch - úprava sokla</t>
  </si>
  <si>
    <t>{56f138e3-b549-4431-97db-43859aa5408a}</t>
  </si>
  <si>
    <t>SO01.3</t>
  </si>
  <si>
    <t>SO01.3  Oprava spevnených plôch - terénne schody</t>
  </si>
  <si>
    <t>{8bc6b923-db36-4671-b517-a767cdc63efa}</t>
  </si>
  <si>
    <t>SO01.4</t>
  </si>
  <si>
    <t>SO01.4  Oprava spevnených plôch - mimo riešené územie</t>
  </si>
  <si>
    <t>{425017d0-776b-407e-b56c-a1993a19707e}</t>
  </si>
  <si>
    <t>SO02</t>
  </si>
  <si>
    <t>SO02  Oplotenie</t>
  </si>
  <si>
    <t>{0a2010cd-72c4-49f1-a296-94dab3f71431}</t>
  </si>
  <si>
    <t>SO03</t>
  </si>
  <si>
    <t>SO03  Kanalizácia</t>
  </si>
  <si>
    <t>{2fbafb92-d450-4b6f-a1c9-833ac59d1b21}</t>
  </si>
  <si>
    <t>SO04</t>
  </si>
  <si>
    <t>SO04  Drobná architektúra</t>
  </si>
  <si>
    <t>{7c8063e7-71d4-4155-b83e-716075d3e628}</t>
  </si>
  <si>
    <t>SO05</t>
  </si>
  <si>
    <t>SO05  Sadovnícke úpravy</t>
  </si>
  <si>
    <t>{73062915-4f1b-476d-9eef-2e348cfd15ae}</t>
  </si>
  <si>
    <t>SO06.1</t>
  </si>
  <si>
    <t>SO06.1  Prekládka VO</t>
  </si>
  <si>
    <t>{1f6439c1-7b84-4a69-9659-193b2bfba0a6}</t>
  </si>
  <si>
    <t>SO06.2</t>
  </si>
  <si>
    <t>SO06.2  Areálové rozvody NN</t>
  </si>
  <si>
    <t>{f4de286a-2b47-465f-bd40-4082cdd5eb93}</t>
  </si>
  <si>
    <t>SO06.3</t>
  </si>
  <si>
    <t>SO06.3  Nabíjacia stanica</t>
  </si>
  <si>
    <t>{d1da158f-bba4-483c-bfc4-90aff62efda4}</t>
  </si>
  <si>
    <t>KRYCÍ LIST ROZPOČTU</t>
  </si>
  <si>
    <t>Objekt:</t>
  </si>
  <si>
    <t>SO01 - SO01  Oprava spevnených plôch</t>
  </si>
  <si>
    <t>REKAPITULÁCIA ROZPOČTU</t>
  </si>
  <si>
    <t>Kód dielu - Popis</t>
  </si>
  <si>
    <t>Cena celkom [EUR]</t>
  </si>
  <si>
    <t>Náklady z rozpočtu</t>
  </si>
  <si>
    <t>-1</t>
  </si>
  <si>
    <t>HSV - Práce a dodávky HSV</t>
  </si>
  <si>
    <t xml:space="preserve">    1 - Zemné práce</t>
  </si>
  <si>
    <t xml:space="preserve">    4 - Vodorovné konštrukcie</t>
  </si>
  <si>
    <t xml:space="preserve">    5 - Komunikácie</t>
  </si>
  <si>
    <t xml:space="preserve">    9 - Ostatné konštrukcie a práce-búranie</t>
  </si>
  <si>
    <t xml:space="preserve">    99 - Presun hmôt HSV</t>
  </si>
  <si>
    <t>VRN - Investičné náklady neobsiahnuté v cenách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</si>
  <si>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</si>
  <si>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</si>
  <si>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</si>
  <si>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</si>
  <si>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</si>
  <si>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</si>
  <si>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</si>
  <si>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</si>
  <si>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</si>
  <si>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</si>
  <si>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</si>
  <si>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</si>
  <si>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</si>
  <si>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</si>
  <si>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</si>
  <si>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Zemné práce</t>
  </si>
  <si>
    <t>K</t>
  </si>
  <si>
    <t>113106612.S</t>
  </si>
  <si>
    <t>Rozoberanie zámkovej dlažby všetkých druhov v ploche nad 20 m2,  -0,26000t</t>
  </si>
  <si>
    <t>m2</t>
  </si>
  <si>
    <t>4</t>
  </si>
  <si>
    <t>2</t>
  </si>
  <si>
    <t>1231037072</t>
  </si>
  <si>
    <t>113107243.S</t>
  </si>
  <si>
    <t>Odstránenie krytu asfaltového v ploche nad 200 m2, hr. nad 100 do 150 mm,  -0,31600t</t>
  </si>
  <si>
    <t>-453586835</t>
  </si>
  <si>
    <t>3</t>
  </si>
  <si>
    <t>113205121.S</t>
  </si>
  <si>
    <t>Vytrhanie obrúb betónových, cestných ležatých,  -0,29000t</t>
  </si>
  <si>
    <t>m</t>
  </si>
  <si>
    <t>-725255878</t>
  </si>
  <si>
    <t>113206111.S</t>
  </si>
  <si>
    <t>Vytrhanie obrúb betónových, s vybúraním lôžka, z krajníkov alebo obrubníkov stojatých,  -0,14500t</t>
  </si>
  <si>
    <t>-620086406</t>
  </si>
  <si>
    <t>5</t>
  </si>
  <si>
    <t>113208111.S</t>
  </si>
  <si>
    <t>Vytrhanie obrúb betonových, s vybúraním lôžka, záhonových,  -0,04000t</t>
  </si>
  <si>
    <t>685371006</t>
  </si>
  <si>
    <t>6</t>
  </si>
  <si>
    <t>113307224.S</t>
  </si>
  <si>
    <t>Odstránenie podkladu v ploche nad 200 m2 z kameniva hrubého drveného, hr. 300 do 400mm,  -0,56000t</t>
  </si>
  <si>
    <t>-2085372244</t>
  </si>
  <si>
    <t>7</t>
  </si>
  <si>
    <t>121101112.S</t>
  </si>
  <si>
    <t>Odstránenie ornice s premiestn. na hromady, so zložením na vzdialenosť do 100 m a do 1000 m3</t>
  </si>
  <si>
    <t>m3</t>
  </si>
  <si>
    <t>2054897843</t>
  </si>
  <si>
    <t>8</t>
  </si>
  <si>
    <t>122202202.S</t>
  </si>
  <si>
    <t>Odkopávka a prekopávka nezapažená pre cesty, v hornine 3 nad 100 do 1000 m3</t>
  </si>
  <si>
    <t>-413288536</t>
  </si>
  <si>
    <t>9</t>
  </si>
  <si>
    <t>162301101.S</t>
  </si>
  <si>
    <t>Vodorovné premiestnenie výkopku po spevnenej ceste z horniny tr.1-4, do 100 m3 na vzdialenosť do 500 m</t>
  </si>
  <si>
    <t>1713233146</t>
  </si>
  <si>
    <t>10</t>
  </si>
  <si>
    <t>162501122.S</t>
  </si>
  <si>
    <t>Vodorovné premiestnenie výkopku po spevnenej ceste z horniny tr.1-4, nad 100 do 1000 m3 na vzdialenosť do 3000 m</t>
  </si>
  <si>
    <t>1953896555</t>
  </si>
  <si>
    <t>11</t>
  </si>
  <si>
    <t>167101101.S</t>
  </si>
  <si>
    <t>Nakladanie neuľahnutého výkopku z hornín tr.1-4 do 100 m3</t>
  </si>
  <si>
    <t>-1790572092</t>
  </si>
  <si>
    <t>12</t>
  </si>
  <si>
    <t>171101121.S</t>
  </si>
  <si>
    <t>Uloženie sypaniny do násypu  -okapový chodník</t>
  </si>
  <si>
    <t>-1916665550</t>
  </si>
  <si>
    <t>13</t>
  </si>
  <si>
    <t>M</t>
  </si>
  <si>
    <t>583410002900.S</t>
  </si>
  <si>
    <t>Kamenivo drvené hrubé frakcia 16-32 mm</t>
  </si>
  <si>
    <t>t</t>
  </si>
  <si>
    <t>-1163406380</t>
  </si>
  <si>
    <t>14</t>
  </si>
  <si>
    <t>171201202.S</t>
  </si>
  <si>
    <t>Uloženie sypaniny na skládky nad 100 do 1000 m3</t>
  </si>
  <si>
    <t>1868849959</t>
  </si>
  <si>
    <t>15</t>
  </si>
  <si>
    <t>171209002.S</t>
  </si>
  <si>
    <t>Poplatok za skladovanie - zemina a kamenivo (17 05) ostatné</t>
  </si>
  <si>
    <t>2109142903</t>
  </si>
  <si>
    <t>16</t>
  </si>
  <si>
    <t>181101102.S</t>
  </si>
  <si>
    <t>Úprava pláne v hornine 1-4 so zhutnením</t>
  </si>
  <si>
    <t>-1369193849</t>
  </si>
  <si>
    <t>17</t>
  </si>
  <si>
    <t>181301111.S</t>
  </si>
  <si>
    <t>Rozprestretie ornice v rovine, plocha nad 500 m2, hr.do 100 m</t>
  </si>
  <si>
    <t>1020655609</t>
  </si>
  <si>
    <t>Vodorovné konštrukcie</t>
  </si>
  <si>
    <t>18</t>
  </si>
  <si>
    <t>451577777.S</t>
  </si>
  <si>
    <t>Podklad pod dlažbu v ploche vodorovnej alebo v sklone do 1:5 hr. 30-100 mm z kameniva ťaženého</t>
  </si>
  <si>
    <t>-219770818</t>
  </si>
  <si>
    <t>19</t>
  </si>
  <si>
    <t>452311141.S</t>
  </si>
  <si>
    <t>Dosky, bloky, sedlá z betónu v otvorenom výkope tr. C 16/20</t>
  </si>
  <si>
    <t>-1291542763</t>
  </si>
  <si>
    <t>Komunikácie</t>
  </si>
  <si>
    <t>564751114.S</t>
  </si>
  <si>
    <t>Podklad alebo kryt z kameniva hrubého drveného veľ. 0-63 mm s rozprestretím a zhutnením hr. 180 mm</t>
  </si>
  <si>
    <t>-1438637281</t>
  </si>
  <si>
    <t>21</t>
  </si>
  <si>
    <t>564851112.S</t>
  </si>
  <si>
    <t>Podklad zo štrkodrviny s rozprestretím a zhutnením, po zhutnení hr. 160 mm</t>
  </si>
  <si>
    <t>-2029478211</t>
  </si>
  <si>
    <t>22</t>
  </si>
  <si>
    <t>564861111.S</t>
  </si>
  <si>
    <t>Podklad zo štrkodrviny s rozprestretím a zhutnením, po zhutnení hr. 200 mm</t>
  </si>
  <si>
    <t>1190165649</t>
  </si>
  <si>
    <t>23</t>
  </si>
  <si>
    <t>564871111.S</t>
  </si>
  <si>
    <t>Podklad zo štrkodrviny s rozprestretím a zhutnením, po zhutnení hr. 300 mm</t>
  </si>
  <si>
    <t>-1871480127</t>
  </si>
  <si>
    <t>24</t>
  </si>
  <si>
    <t>567123114.S</t>
  </si>
  <si>
    <t>Podklad z kameniva stmeleného cementom, s rozprestrenm a zhutnením CBGM C 5/6, po zhutnení hr. 100 mm</t>
  </si>
  <si>
    <t>-1384222292</t>
  </si>
  <si>
    <t>25</t>
  </si>
  <si>
    <t>567142115.S</t>
  </si>
  <si>
    <t>Podklad z kameniva stmeleného cementom s rozprestretím a zhutnením, CBGM C 8/10 (C 6/8), po zhutnení hr. 250 mm</t>
  </si>
  <si>
    <t>2094759054</t>
  </si>
  <si>
    <t>26</t>
  </si>
  <si>
    <t>569903321.S</t>
  </si>
  <si>
    <t>Zhotovenie zemných krajníc z hornín akejkoľvek triedy bez zhutnenia</t>
  </si>
  <si>
    <t>1423286670</t>
  </si>
  <si>
    <t>27</t>
  </si>
  <si>
    <t>583310001600.S</t>
  </si>
  <si>
    <t>Kamenivo ťažené hrubé frakcia 16-32 mm</t>
  </si>
  <si>
    <t>742375352</t>
  </si>
  <si>
    <t>28</t>
  </si>
  <si>
    <t>596911244.S</t>
  </si>
  <si>
    <t>Kladenie betónovej zámkovej dlažby pozemných komunikácií hr. 100 mm pre peších nad 300 m2 so zriadením lôžka z kameniva hr. 50 mm</t>
  </si>
  <si>
    <t>1108857036</t>
  </si>
  <si>
    <t>29</t>
  </si>
  <si>
    <t>592460019800.S</t>
  </si>
  <si>
    <t>Dlažba betónová hrúbky 100 mm, rozmerov 200x200</t>
  </si>
  <si>
    <t>-197782591</t>
  </si>
  <si>
    <t>30</t>
  </si>
  <si>
    <t>596912213.S</t>
  </si>
  <si>
    <t>Kladenie betónovej dlažby z vegetačných tvárnic hr. 80 mm, do lôžka z kameniva ťaženého, veľkosti do 0,25 m2, plochy nad 100 do 300 m2</t>
  </si>
  <si>
    <t>247857487</t>
  </si>
  <si>
    <t>31</t>
  </si>
  <si>
    <t>592460013500.S</t>
  </si>
  <si>
    <t>Dlažba betónová zatrávňovacia, rozmer 610x405x80 mm, prírodná</t>
  </si>
  <si>
    <t>1689804814</t>
  </si>
  <si>
    <t>Ostatné konštrukcie a práce-búranie</t>
  </si>
  <si>
    <t>32</t>
  </si>
  <si>
    <t>Demontáž závory</t>
  </si>
  <si>
    <t>ks</t>
  </si>
  <si>
    <t>1985242341</t>
  </si>
  <si>
    <t>33</t>
  </si>
  <si>
    <t>914001211.S</t>
  </si>
  <si>
    <t>Montáž cestnej zvislej dopravnej značky základnej veľkosti do 1 m2 objímkami na stĺpiky alebo konzoly</t>
  </si>
  <si>
    <t>652962745</t>
  </si>
  <si>
    <t>34</t>
  </si>
  <si>
    <t>404410035295</t>
  </si>
  <si>
    <t>Regulačná značka ZDZ 231 "Zákaz vjazdu v oboch smeroch", Zn lisovaná, V1 - kruh 420 mm, RA1, P3, E2, SP1</t>
  </si>
  <si>
    <t>-750854367</t>
  </si>
  <si>
    <t>35</t>
  </si>
  <si>
    <t>404410178866</t>
  </si>
  <si>
    <t>Všeobecná dodatková tabuľa ZDZ 507</t>
  </si>
  <si>
    <t>-636127569</t>
  </si>
  <si>
    <t>36</t>
  </si>
  <si>
    <t>914501121.S</t>
  </si>
  <si>
    <t>Montáž stĺpika zvislej dopravnej značky dĺžky do 3,5 m do betónového základu</t>
  </si>
  <si>
    <t>-726418547</t>
  </si>
  <si>
    <t>37</t>
  </si>
  <si>
    <t>404490008400.S</t>
  </si>
  <si>
    <t>Stĺpik Zn, d 60 mm pre dopravné značky</t>
  </si>
  <si>
    <t>-2023166967</t>
  </si>
  <si>
    <t>38</t>
  </si>
  <si>
    <t>916561111.S</t>
  </si>
  <si>
    <t>Osadenie záhonového alebo parkového obrubníka betón., do lôžka z bet. pros. tr. C 12/15 s bočnou oporou</t>
  </si>
  <si>
    <t>-1994064360</t>
  </si>
  <si>
    <t>39</t>
  </si>
  <si>
    <t>592170001800.S</t>
  </si>
  <si>
    <t>Obrubník parkový, lxšxv 1000x50x200 mm, prírodný</t>
  </si>
  <si>
    <t>-7778309</t>
  </si>
  <si>
    <t>40</t>
  </si>
  <si>
    <t>917862111.S</t>
  </si>
  <si>
    <t>Osadenie chodník. obrubníka betónového stojatého do lôžka z betónu prosteho tr. C 12/15 s bočnou oporou</t>
  </si>
  <si>
    <t>-1677388465</t>
  </si>
  <si>
    <t>41</t>
  </si>
  <si>
    <t>592170003500.S</t>
  </si>
  <si>
    <t>Obrubník rovný, lxšxv 1000x100x200 mm, prírodný</t>
  </si>
  <si>
    <t>-640277311</t>
  </si>
  <si>
    <t>42</t>
  </si>
  <si>
    <t>592170000900.S</t>
  </si>
  <si>
    <t>Obrubník cestný rovný, lxšxv 1000x150x260 mm</t>
  </si>
  <si>
    <t>-401284914</t>
  </si>
  <si>
    <t>43</t>
  </si>
  <si>
    <t>918101111.S</t>
  </si>
  <si>
    <t>Lôžko pod obrubníky, krajníky alebo obruby z dlažobných kociek z betónu prostého tr. C 12/15</t>
  </si>
  <si>
    <t>-762732871</t>
  </si>
  <si>
    <t>44</t>
  </si>
  <si>
    <t>919735112.S</t>
  </si>
  <si>
    <t>Rezanie existujúceho asfaltového krytu alebo podkladu hĺbky nad 50 do 100 mm</t>
  </si>
  <si>
    <t>1578855256</t>
  </si>
  <si>
    <t>45</t>
  </si>
  <si>
    <t>935141424.S</t>
  </si>
  <si>
    <t>Osadenie odvodňovacieho polymérbetónového žľabu monolitického svetlej šírky 150 mm pre triedu zaťaženia D 400</t>
  </si>
  <si>
    <t>415491381</t>
  </si>
  <si>
    <t>46</t>
  </si>
  <si>
    <t>592270095400.S</t>
  </si>
  <si>
    <t>Odvodňovací žľab monolitický polymérbetónový, svetlej šírky 150 mm, dĺ. 1 m</t>
  </si>
  <si>
    <t>-244726609</t>
  </si>
  <si>
    <t>47</t>
  </si>
  <si>
    <t>592270095800.S</t>
  </si>
  <si>
    <t>Kombi stena pre začiatok/koniec polymérbetónová, hr. 40 mm, pre odvodňovacie žľaby monolitické svetlej šírky 150 mm</t>
  </si>
  <si>
    <t>-952972737</t>
  </si>
  <si>
    <t>48</t>
  </si>
  <si>
    <t>935141492.S</t>
  </si>
  <si>
    <t>Osadenie vpustu pre odvodňovací polymérbetónový žľab monolitický svetlej šírky 150 mm</t>
  </si>
  <si>
    <t>-1083164752</t>
  </si>
  <si>
    <t>49</t>
  </si>
  <si>
    <t>592270100600.S</t>
  </si>
  <si>
    <t>Vpust polymérbetónový s liatinovým roštom, horný diel, dĺ. 0,66 m, pre odvodňovacie žľaby monolitické svetlej šírky 150 mm</t>
  </si>
  <si>
    <t>1139119840</t>
  </si>
  <si>
    <t>50</t>
  </si>
  <si>
    <t>592270101100.S</t>
  </si>
  <si>
    <t>Vpust polymérbetónový dolný diel, výška 365 mm, dĺ. 0,5 m, pre odvodňovacie žľaby monolitické svetlej šírky 150/200 mm</t>
  </si>
  <si>
    <t>616310465</t>
  </si>
  <si>
    <t>51</t>
  </si>
  <si>
    <t>592270101300.S</t>
  </si>
  <si>
    <t>Kalový kôš PP pre vpust odvodňovacích monolitických žľabov svetlej šírky 150/200 mm</t>
  </si>
  <si>
    <t>291479470</t>
  </si>
  <si>
    <t>52</t>
  </si>
  <si>
    <t>979083114.S</t>
  </si>
  <si>
    <t>Vodorovné premiestnenie sutiny na skládku s naložením a zložením nad 2000 do 3000 m</t>
  </si>
  <si>
    <t>1729472545</t>
  </si>
  <si>
    <t>53</t>
  </si>
  <si>
    <t>979089012.S</t>
  </si>
  <si>
    <t>Poplatok za skladovanie alebo recykláciu</t>
  </si>
  <si>
    <t>2062702837</t>
  </si>
  <si>
    <t>99</t>
  </si>
  <si>
    <t>Presun hmôt HSV</t>
  </si>
  <si>
    <t>54</t>
  </si>
  <si>
    <t>998223011.S</t>
  </si>
  <si>
    <t>Presun hmôt pre pozemné komunikácie s krytom dláždeným (822 2.3, 822 5.3) akejkoľvek dĺžky objektu</t>
  </si>
  <si>
    <t>-2072957971</t>
  </si>
  <si>
    <t>VRN</t>
  </si>
  <si>
    <t>Investičné náklady neobsiahnuté v cenách</t>
  </si>
  <si>
    <t>55</t>
  </si>
  <si>
    <t>000300016.S</t>
  </si>
  <si>
    <t>Geodetické práce - vykonávané pred výstavbou určenie vytyčovacej siete, vytýčenie staveniska, staveb. objektu</t>
  </si>
  <si>
    <t>eur</t>
  </si>
  <si>
    <t>1024</t>
  </si>
  <si>
    <t>-1532557556</t>
  </si>
  <si>
    <t>SO01.1 - SO01.1  Spevnené plochy a komunikácie - technické zázemie pre depo rolby</t>
  </si>
  <si>
    <t>113107223.S</t>
  </si>
  <si>
    <t>Odstránenie krytu v ploche nad 200 m2 z kameniva hrubého drveného, hr. 200 do 300 mm,  -0,40000t</t>
  </si>
  <si>
    <t>978512278</t>
  </si>
  <si>
    <t>-1090228429</t>
  </si>
  <si>
    <t>-418363328</t>
  </si>
  <si>
    <t>1909531366</t>
  </si>
  <si>
    <t>-519305185</t>
  </si>
  <si>
    <t>847501375</t>
  </si>
  <si>
    <t>-1567472607</t>
  </si>
  <si>
    <t>1419597999</t>
  </si>
  <si>
    <t>-1337431981</t>
  </si>
  <si>
    <t>-2024284809</t>
  </si>
  <si>
    <t>1218241484</t>
  </si>
  <si>
    <t>746597819</t>
  </si>
  <si>
    <t>979164383</t>
  </si>
  <si>
    <t>1891474885</t>
  </si>
  <si>
    <t>935141434.S</t>
  </si>
  <si>
    <t>Osadenie odvodňovacieho polymérbetónového žľabu monolitického svetlej šírky 200 mm pre triedu zaťaženia D 400</t>
  </si>
  <si>
    <t>-12633059</t>
  </si>
  <si>
    <t>592270096200.S</t>
  </si>
  <si>
    <t>Odvodňovací žľab monolitický polymérbetónový, svetlej šírky 200 mm, dĺ. 1 m</t>
  </si>
  <si>
    <t>-706059336</t>
  </si>
  <si>
    <t>592270096800.S</t>
  </si>
  <si>
    <t>Kombi stena pre začiatok/koniec polymérbetónová, hr. 40 mm, pre odvodňovacie žľaby monolitické svetlej šírky 200 mm</t>
  </si>
  <si>
    <t>1832421875</t>
  </si>
  <si>
    <t>935141493.S</t>
  </si>
  <si>
    <t>Osadenie vpustu pre odvodňovací polymérbetónový žľab monolitický svetlej šírky 200 mm</t>
  </si>
  <si>
    <t>658815006</t>
  </si>
  <si>
    <t>592270096600.S</t>
  </si>
  <si>
    <t>Vpust polymérbetónový s roštom, výška 645 mm, dĺ. 0,5 m, odtok s tesnením, vrátane kalového koša, pre odvodňovacie žľaby monolitické svetlej šírky 200 mm</t>
  </si>
  <si>
    <t>-412816542</t>
  </si>
  <si>
    <t>1275651991</t>
  </si>
  <si>
    <t>-553836161</t>
  </si>
  <si>
    <t>1748135377</t>
  </si>
  <si>
    <t>1453975016</t>
  </si>
  <si>
    <t>SO01.2 - SO01.2  Oprava spevnených plôch - úprava sokla</t>
  </si>
  <si>
    <t xml:space="preserve">    6 - Úpravy povrchov, podlahy, osadenie</t>
  </si>
  <si>
    <t>PSV - Práce a dodávky PSV</t>
  </si>
  <si>
    <t xml:space="preserve">    711 - Izolácie proti vode a vlhkosti</t>
  </si>
  <si>
    <t>Úpravy povrchov, podlahy, osadenie</t>
  </si>
  <si>
    <t>622451071.S</t>
  </si>
  <si>
    <t>Vyspravenie povrchu neomietaných betónových stien vonkajších maltou cementovou pre omietky</t>
  </si>
  <si>
    <t>-402358400</t>
  </si>
  <si>
    <t>VV</t>
  </si>
  <si>
    <t>" vyspravenie povrchu sokla pod hydroizoláciu "</t>
  </si>
  <si>
    <t>186,00*1,20</t>
  </si>
  <si>
    <t>Súčet</t>
  </si>
  <si>
    <t>622461052</t>
  </si>
  <si>
    <t>Vonkajšia omietka stien pastovitá silikónová roztieraná, hr. 1,5 mm</t>
  </si>
  <si>
    <t>586838086</t>
  </si>
  <si>
    <t>186,00*0,80</t>
  </si>
  <si>
    <t>622481119.S</t>
  </si>
  <si>
    <t>Potiahnutie vonkajších stien sklotextílnou mriežkou s celoplošným prilepením</t>
  </si>
  <si>
    <t>-70609067</t>
  </si>
  <si>
    <t>625251383</t>
  </si>
  <si>
    <t>-684545552</t>
  </si>
  <si>
    <t>" zateplenie sokla "</t>
  </si>
  <si>
    <t>625251385</t>
  </si>
  <si>
    <t>1474738305</t>
  </si>
  <si>
    <t>938902071.S</t>
  </si>
  <si>
    <t>Očistenie povrchu betónových konštrukcií tlakovou vodou</t>
  </si>
  <si>
    <t>2168684</t>
  </si>
  <si>
    <t>" očistenie povrchu sokla pod hydroizoláciu "</t>
  </si>
  <si>
    <t>998011001.S</t>
  </si>
  <si>
    <t>Presun hmôt pre budovy (801, 803, 812), zvislá konštr. z tehál, tvárnic, z kovu výšky do 6 m</t>
  </si>
  <si>
    <t>1173741115</t>
  </si>
  <si>
    <t>PSV</t>
  </si>
  <si>
    <t>Práce a dodávky PSV</t>
  </si>
  <si>
    <t>711</t>
  </si>
  <si>
    <t>Izolácie proti vode a vlhkosti</t>
  </si>
  <si>
    <t>711463301.S</t>
  </si>
  <si>
    <t>Izolácia proti povrchovej a podpovrchovej tlakovej vode 2-zložkovou stierkou hydroizolačnou minerálnou pružnou hr. 2,5 mm na ploche zvislej</t>
  </si>
  <si>
    <t>1013933929</t>
  </si>
  <si>
    <t>998711201.S</t>
  </si>
  <si>
    <t>Presun hmôt pre izoláciu proti vode v objektoch výšky do 6 m</t>
  </si>
  <si>
    <t>%</t>
  </si>
  <si>
    <t>-1431420450</t>
  </si>
  <si>
    <t>SO01.3 - SO01.3  Oprava spevnených plôch - terénne schody</t>
  </si>
  <si>
    <t xml:space="preserve">    2 - Zakladanie</t>
  </si>
  <si>
    <t>122201101.S</t>
  </si>
  <si>
    <t>Odkopávka a prekopávka nezapažená v hornine 3, do 100 m3</t>
  </si>
  <si>
    <t>-642582039</t>
  </si>
  <si>
    <t>3,30*1,40*0,50</t>
  </si>
  <si>
    <t>122201109.S</t>
  </si>
  <si>
    <t>Odkopávky a prekopávky nezapažené. Príplatok k cenám za lepivosť horniny 3</t>
  </si>
  <si>
    <t>1448675482</t>
  </si>
  <si>
    <t>162501102.S</t>
  </si>
  <si>
    <t>Vodorovné premiestnenie výkopku po spevnenej ceste z horniny tr.1-4, do 100 m3 na vzdialenosť do 3000 m</t>
  </si>
  <si>
    <t>57188317</t>
  </si>
  <si>
    <t>162501105.S</t>
  </si>
  <si>
    <t>Vodorovné premiestnenie výkopku po spevnenej ceste z horniny tr.1-4, do 100 m3, príplatok k cene za každých ďalšich a začatých 1000 m</t>
  </si>
  <si>
    <t>228972041</t>
  </si>
  <si>
    <t>2,31*5</t>
  </si>
  <si>
    <t>171201201.S</t>
  </si>
  <si>
    <t>Uloženie sypaniny na skládky do 100 m3</t>
  </si>
  <si>
    <t>-664577076</t>
  </si>
  <si>
    <t>1732527834</t>
  </si>
  <si>
    <t>Zakladanie</t>
  </si>
  <si>
    <t>215901101.S</t>
  </si>
  <si>
    <t>Zhutnenie podložia z rastlej horniny 1 až 4 pod násypy, z hornina súdržných do 92 % PS a nesúdržných</t>
  </si>
  <si>
    <t>-1485813747</t>
  </si>
  <si>
    <t>3,30*1,40</t>
  </si>
  <si>
    <t>1941497449</t>
  </si>
  <si>
    <t>-1436244748</t>
  </si>
  <si>
    <t>567134215.S</t>
  </si>
  <si>
    <t>Podklad z podkladového betónu PB II tr. C 16/20 hr. 200 mm</t>
  </si>
  <si>
    <t>-901328966</t>
  </si>
  <si>
    <t>" podkladná vrstva pod schodiskovými blokmi "</t>
  </si>
  <si>
    <t>1,00*0,40*5</t>
  </si>
  <si>
    <t>2085984842</t>
  </si>
  <si>
    <t>596911116.R</t>
  </si>
  <si>
    <t>Osadzovanie schodiskových stupňov betónových do lôžka z betónu</t>
  </si>
  <si>
    <t>1518390053</t>
  </si>
  <si>
    <t>1,00*5</t>
  </si>
  <si>
    <t>9368</t>
  </si>
  <si>
    <t>-1406923425</t>
  </si>
  <si>
    <t>596911221.S</t>
  </si>
  <si>
    <t>Kladenie betónovej zámkovej dlažby pozemných komunikácií hr. 80 mm pre peších do 50 m2 so zriadením lôžka z kameniva hr. 50 mm</t>
  </si>
  <si>
    <t>46744462</t>
  </si>
  <si>
    <t>1,63</t>
  </si>
  <si>
    <t>Dlažba betónová, systémová, hrúbky 100 mm, rozmerov 100x200, 200x200, 300x200, 300x100 mm</t>
  </si>
  <si>
    <t>-1123161126</t>
  </si>
  <si>
    <t>1,63*1,10</t>
  </si>
  <si>
    <t>1,793*1,02 'Prepočítané koeficientom množstva</t>
  </si>
  <si>
    <t>-1541593379</t>
  </si>
  <si>
    <t>" olemovanie v časti doplnenia chodníka "</t>
  </si>
  <si>
    <t>1,30+0,40+0,85+0,75</t>
  </si>
  <si>
    <t>1507137487</t>
  </si>
  <si>
    <t>917831512.S</t>
  </si>
  <si>
    <t>Osadenie palisád hranatých betónových do betónu dĺžky 60 cm - do radu</t>
  </si>
  <si>
    <t>1028890973</t>
  </si>
  <si>
    <t>" v časti terénnych schodov "  1,63*2</t>
  </si>
  <si>
    <t>592170005500</t>
  </si>
  <si>
    <t>-2064944917</t>
  </si>
  <si>
    <t>-1308886122</t>
  </si>
  <si>
    <t>3,26*0,35*0,30</t>
  </si>
  <si>
    <t>3,30*0,25*0,20</t>
  </si>
  <si>
    <t>1180176438</t>
  </si>
  <si>
    <t>SO01.4 - SO01.4  Oprava spevnených plôch - mimo riešené územie</t>
  </si>
  <si>
    <t>122202201.S</t>
  </si>
  <si>
    <t>Odkopávka a prekopávka nezapažená pre cesty, v hornine 3 do 100 m3</t>
  </si>
  <si>
    <t>162322974</t>
  </si>
  <si>
    <t>-487879357</t>
  </si>
  <si>
    <t>326195685</t>
  </si>
  <si>
    <t>884926173</t>
  </si>
  <si>
    <t>-693779669</t>
  </si>
  <si>
    <t>-740759896</t>
  </si>
  <si>
    <t>-521173417</t>
  </si>
  <si>
    <t>943779307</t>
  </si>
  <si>
    <t>596911243.S</t>
  </si>
  <si>
    <t>Kladenie betónovej zámkovej dlažby pozemných komunikácií hr. 100 mm pre peších do 300 m2 so zriadením lôžka z kameniva hr. 50 mm</t>
  </si>
  <si>
    <t>-2034980831</t>
  </si>
  <si>
    <t>-8919126</t>
  </si>
  <si>
    <t>758239695</t>
  </si>
  <si>
    <t>200992962</t>
  </si>
  <si>
    <t>1168319074</t>
  </si>
  <si>
    <t>1420045959</t>
  </si>
  <si>
    <t>-1661080216</t>
  </si>
  <si>
    <t>SO02 - SO02  Oplotenie</t>
  </si>
  <si>
    <t xml:space="preserve">    3 - Zvislé a kompletné konštrukcie</t>
  </si>
  <si>
    <t xml:space="preserve">    767 - Konštrukcie doplnkové kovové</t>
  </si>
  <si>
    <t>132201101.S</t>
  </si>
  <si>
    <t>Výkop ryhy do šírky 600 mm v horn.3 do 100 m3</t>
  </si>
  <si>
    <t>-1681364910</t>
  </si>
  <si>
    <t>" výkop pre lôžko palisád "</t>
  </si>
  <si>
    <t>26,00*0,40*0,40</t>
  </si>
  <si>
    <t>132201109.S</t>
  </si>
  <si>
    <t>Príplatok k cene za lepivosť pri hĺbení rýh šírky do 600 mm zapažených i nezapažených s urovnaním dna v hornine 3</t>
  </si>
  <si>
    <t>-2117285050</t>
  </si>
  <si>
    <t>133311101.S</t>
  </si>
  <si>
    <t>Hĺbenie šachiet v  hornine tr. 4 súdržných - ručným alebo pneumatickým náradím plocha výkopu do 4 m2</t>
  </si>
  <si>
    <t>-528003190</t>
  </si>
  <si>
    <t>" výkop pre pätky oplotenie zo zvarovaných plotových dielcov "</t>
  </si>
  <si>
    <t>0,30*0,30*1,00*49         " samostatný základ pre stĺpik "</t>
  </si>
  <si>
    <t>0,30*0,30*1,00*4            " samostatný základ pre stĺpik 1krd bráničky "</t>
  </si>
  <si>
    <t>0,50*0,30*1,00*2             " spoločný základ pre stĺpik oplotenia a 1krd bráničky "</t>
  </si>
  <si>
    <t>0,50*0,50*1,00*2             " samostatný základ pre stĺpik 2krd brány "</t>
  </si>
  <si>
    <t>Medzisúčet</t>
  </si>
  <si>
    <t>" výkop pre pätky oplotenia betónového "</t>
  </si>
  <si>
    <t>0,30*0,30*1,00*87            " samostatný základ pre stĺpik "</t>
  </si>
  <si>
    <t>0,30*0,30*1,00*4                " samostatný základ pre stĺpik 1krd bráničky "</t>
  </si>
  <si>
    <t>133311109.S</t>
  </si>
  <si>
    <t>Príplatok za lepivosť pri hĺbení šachiet ručným alebo pneumatickým náradím v horninách tr. 4</t>
  </si>
  <si>
    <t>-21408304</t>
  </si>
  <si>
    <t>162201211.S</t>
  </si>
  <si>
    <t>Vodorovné premiestnenie výkopku horniny tr. 1 až 4 stavebným fúrikom do 10 m v rovine alebo vo svahu do 1:5</t>
  </si>
  <si>
    <t>-1504160036</t>
  </si>
  <si>
    <t>13,76+4,16</t>
  </si>
  <si>
    <t>162201219.S</t>
  </si>
  <si>
    <t>Príplatok za k.ď. 10m v rovine alebo vo svahu do 1:5 k vodorov. premiestneniu výkopku stavebným fúrikom horn. tr.1 až 4</t>
  </si>
  <si>
    <t>1670258671</t>
  </si>
  <si>
    <t>17,92*7</t>
  </si>
  <si>
    <t>167101100.S</t>
  </si>
  <si>
    <t>Nakladanie výkopku tr.1-4 ručne</t>
  </si>
  <si>
    <t>1516412064</t>
  </si>
  <si>
    <t>174201101.S</t>
  </si>
  <si>
    <t>Zásyp sypaninou bez zhutnenia jám, šachiet, rýh, zárezov alebo okolo objektov do 100 m3</t>
  </si>
  <si>
    <t>-991695430</t>
  </si>
  <si>
    <t>" zásyp v úseku oplotenia s palisádami "</t>
  </si>
  <si>
    <t>26,00*1,00*0,50</t>
  </si>
  <si>
    <t>181201101.S</t>
  </si>
  <si>
    <t>Úprava pláne v násypoch v hornine 1-4 bez zhutnenia</t>
  </si>
  <si>
    <t>1752710776</t>
  </si>
  <si>
    <t>" výšková úprava terénu s rozprestrením výkopku "</t>
  </si>
  <si>
    <t>102,00*2,00</t>
  </si>
  <si>
    <t>165,00*2,00</t>
  </si>
  <si>
    <t>271573001</t>
  </si>
  <si>
    <t>Násyp pod základové  konštrukcie so zhutnením zo štrkopiesku fr.0-32 mm</t>
  </si>
  <si>
    <t>1552900942</t>
  </si>
  <si>
    <t>" spevnenie základovej škáry pod základovými pätkami "</t>
  </si>
  <si>
    <t>0,30*0,30*0,20*49         " samostatný základ pre stĺpik "</t>
  </si>
  <si>
    <t>0,30*0,30*0,20*4            " samostatný základ pre stĺpik 1krd bráničky "</t>
  </si>
  <si>
    <t>0,50*0,30*0,20*2             " spoločný základ pre stĺpik oplotenia a 1krd bráničky "</t>
  </si>
  <si>
    <t>0,50*0,50*0,20*2             " samostatný základ pre stĺpik 2krd brány "</t>
  </si>
  <si>
    <t>0,30*0,30*0,20*87            " samostatný základ pre stĺpik "</t>
  </si>
  <si>
    <t>0,30*0,30*0,20*4                " samostatný základ pre stĺpik 1krd bráničky "</t>
  </si>
  <si>
    <t>Zvislé a kompletné konštrukcie</t>
  </si>
  <si>
    <t>318271065</t>
  </si>
  <si>
    <t>1115108427</t>
  </si>
  <si>
    <t>" oplotenie betónové "</t>
  </si>
  <si>
    <t>80+4+3</t>
  </si>
  <si>
    <t>592310006604.PC5</t>
  </si>
  <si>
    <t>-1792442925</t>
  </si>
  <si>
    <t>338121125</t>
  </si>
  <si>
    <t>Osadenie stĺpika železobetónového so zabetónovaním pätky o objeme do 0.20 m3</t>
  </si>
  <si>
    <t>-1818794026</t>
  </si>
  <si>
    <t>" stĺpik priebežný "  80</t>
  </si>
  <si>
    <t>" stĺpik koncový "  4</t>
  </si>
  <si>
    <t>" stĺpik rohový "  3</t>
  </si>
  <si>
    <t>592310006601.PC6</t>
  </si>
  <si>
    <t>39784838</t>
  </si>
  <si>
    <t>592310006602.PC7</t>
  </si>
  <si>
    <t>-1837938369</t>
  </si>
  <si>
    <t>592310006603.PC8</t>
  </si>
  <si>
    <t>-1964215872</t>
  </si>
  <si>
    <t>338171214.R1</t>
  </si>
  <si>
    <t>Osadzovanie stĺpika pre pletivové panelové ploty s výškou do 2 m zabetónovaním do vopred vykopaných dier s objemom pätky do 0,075 m3 vrátane montáže betónového podhrabového panela</t>
  </si>
  <si>
    <t>-961585581</t>
  </si>
  <si>
    <t>" oplotenie zo zvarovaných plotových dielcov "</t>
  </si>
  <si>
    <t>" stĺpik oplotenia v úseku s podhrabovou doskou "  38+2</t>
  </si>
  <si>
    <t>553510029299.PC2</t>
  </si>
  <si>
    <t>-1916089914</t>
  </si>
  <si>
    <t>553500002600.PC3</t>
  </si>
  <si>
    <t>Stabilizačný držiak podhrabovej dosky hr. 50 mm v. 300 mm na stĺpik 60x40 mm  priebežný</t>
  </si>
  <si>
    <t>-557026774</t>
  </si>
  <si>
    <t>592330003200.PC4</t>
  </si>
  <si>
    <t>Betónový panel lxvxhr 2450x300x50 mm, podhrabová doska pre oplotenie</t>
  </si>
  <si>
    <t>-1587158642</t>
  </si>
  <si>
    <t>26                 " dosky bez úpravy dĺžky "</t>
  </si>
  <si>
    <t>6                   " dosky s úpravou dĺžky "</t>
  </si>
  <si>
    <t>338171222.R2</t>
  </si>
  <si>
    <t>Osadzovanie stĺpika pre pletivové panelové ploty s výškou nad 2 m zabetónovaním do vopred vykopaných dier s objemom pätky do 0,075 m3</t>
  </si>
  <si>
    <t>1163885446</t>
  </si>
  <si>
    <t>" stĺpik oplotenia v úseku s palisádami "  11</t>
  </si>
  <si>
    <t>553510029299.PC4</t>
  </si>
  <si>
    <t>2065926651</t>
  </si>
  <si>
    <t>389381001.S</t>
  </si>
  <si>
    <t>Dobetónovanie prefabrikovaných konštrukcií</t>
  </si>
  <si>
    <t>-2056844047</t>
  </si>
  <si>
    <t>" dobetónovanie radu palisád v mieste stĺpikov "</t>
  </si>
  <si>
    <t>0,12*0,16*0,60*9</t>
  </si>
  <si>
    <t>HZS000312</t>
  </si>
  <si>
    <t>Stavebno montážne práce náročnejšie, ucelené, obtiažne, rutinné (Tr. 2) v rozsahu menej ako 4 hodimy</t>
  </si>
  <si>
    <t>hod</t>
  </si>
  <si>
    <t>512</t>
  </si>
  <si>
    <t>-2017773586</t>
  </si>
  <si>
    <t xml:space="preserve">" delenie a úprava podhrabových dosiek na mieru /7ks/ "  2,0  </t>
  </si>
  <si>
    <t>338171214.R2</t>
  </si>
  <si>
    <t xml:space="preserve">Osadzovanie stĺpika pre bráničky v plotoch s výškou do 2 m zabetónovaním do vopred vykopaných dier s objemom pätky do 0,075 m3 </t>
  </si>
  <si>
    <t>-631503083</t>
  </si>
  <si>
    <t>3*2                               " stĺpiky bráničky 1krd "</t>
  </si>
  <si>
    <t>2*2                               " stĺpiky bráničky 1krd "</t>
  </si>
  <si>
    <t>338171214.R3</t>
  </si>
  <si>
    <t xml:space="preserve">Osadzovanie stĺpika pre brány v plotoch s výškou do 2 m zabetónovaním do vopred vykopaných dier s objemom pätky do 0,20 m3 </t>
  </si>
  <si>
    <t>306537325</t>
  </si>
  <si>
    <t>1*2                               " stĺpiky brány 2krd "</t>
  </si>
  <si>
    <t>348131153</t>
  </si>
  <si>
    <t>Osadenie dosiek plotových železobetónových prefabrikovaných do drážok stĺpikov nasucho pri rozmere dosiek 500x50x2000 mm</t>
  </si>
  <si>
    <t>-803733130</t>
  </si>
  <si>
    <t>1,90*0,50*4*(58+15+3+3+3)</t>
  </si>
  <si>
    <t>1,105*0,50*4*1</t>
  </si>
  <si>
    <t>0,435*0,50*4*1</t>
  </si>
  <si>
    <t>592330001001.PC1</t>
  </si>
  <si>
    <t>620966221</t>
  </si>
  <si>
    <t>4*(58+15+3+4+4)</t>
  </si>
  <si>
    <t>1460943151</t>
  </si>
  <si>
    <t>" oplotenie zo zvarovaných plotových dielcov v úseku s palisádami "  25,95</t>
  </si>
  <si>
    <t>1260525279</t>
  </si>
  <si>
    <t>1509162305</t>
  </si>
  <si>
    <t>25,95*0,35*0,30</t>
  </si>
  <si>
    <t>966067112.S</t>
  </si>
  <si>
    <t>Rozobratie plotov výšky do 250 cm, z drôteného pletiva alebo z plechu,  -0,01000t</t>
  </si>
  <si>
    <t>1072284029</t>
  </si>
  <si>
    <t>" dmtz pôvodného oplotenia "  144,10</t>
  </si>
  <si>
    <t>979081111.S</t>
  </si>
  <si>
    <t>Odvoz sutiny a vybúraných hmôt na skládku do 1 km</t>
  </si>
  <si>
    <t>-1585766142</t>
  </si>
  <si>
    <t>979081121.S</t>
  </si>
  <si>
    <t>Odvoz sutiny a vybúraných hmôt na skládku za každý ďalší 1 km</t>
  </si>
  <si>
    <t>1408167721</t>
  </si>
  <si>
    <t>979082111.S</t>
  </si>
  <si>
    <t>Vnútrostavenisková doprava sutiny a vybúraných hmôt do 10 m</t>
  </si>
  <si>
    <t>1759914655</t>
  </si>
  <si>
    <t>979082121.S</t>
  </si>
  <si>
    <t>Vnútrostavenisková doprava sutiny a vybúraných hmôt za každých ďalších 5 m</t>
  </si>
  <si>
    <t>1775477100</t>
  </si>
  <si>
    <t>979089312.S</t>
  </si>
  <si>
    <t>Poplatok za skladovanie - kovy (meď, bronz, mosadz atď.) (17 04 ), ostatné</t>
  </si>
  <si>
    <t>-390053141</t>
  </si>
  <si>
    <t>HZS000211.S</t>
  </si>
  <si>
    <t>Stavebno montážne práce menej náročne, pomocné alebo manipulačné (Tr. 1) v rozsahu viac 4 a menej ako 8 hodínn</t>
  </si>
  <si>
    <t>610481279</t>
  </si>
  <si>
    <t>" odstránenie stĺpikov demontovaného oplotenia "  5,00</t>
  </si>
  <si>
    <t>998151111.S</t>
  </si>
  <si>
    <t>Presun hmôt pre obj.8152, 8153,8159,zvislá nosná konštr.z tehál,tvárnic,blokov výšky do 10 m</t>
  </si>
  <si>
    <t>-232972927</t>
  </si>
  <si>
    <t>767</t>
  </si>
  <si>
    <t>Konštrukcie doplnkové kovové</t>
  </si>
  <si>
    <t>767914130</t>
  </si>
  <si>
    <t>Montáž oplotenia rámového, na oceľové stĺpiky, vo výške nad 1,5 do 2,0 m</t>
  </si>
  <si>
    <t>1953658779</t>
  </si>
  <si>
    <t>" oplotenie zo zvarovaných plotových dielcov /úsek s podhrabovými doskami/ "</t>
  </si>
  <si>
    <t>33,531+6,441+3,934+16,383+9,252+2,27+0,55-1,00</t>
  </si>
  <si>
    <t>" oplotenie zo zvarovaných plotových dielcov /úsek s palisádami/ "</t>
  </si>
  <si>
    <t>25,95</t>
  </si>
  <si>
    <t>553510024000.PC1</t>
  </si>
  <si>
    <t>-565847886</t>
  </si>
  <si>
    <t>36                 " panely bez úpravy dĺžky "</t>
  </si>
  <si>
    <t>6                   " panely s úpravou dĺžky "</t>
  </si>
  <si>
    <t>553510024000.PC2</t>
  </si>
  <si>
    <t>Príslušenstvo k panelovým plotovým systémom - objímka priebežná 60x40 mm, poplastovaná na pozinkovanej oceli</t>
  </si>
  <si>
    <t>-131471206</t>
  </si>
  <si>
    <t>553510024000.PC3</t>
  </si>
  <si>
    <t>Príslušenstvo k panelovým plotovým systémom - objímka koncová 60x40 mm, poplastovaná na pozinkovanej oceli</t>
  </si>
  <si>
    <t>61616300</t>
  </si>
  <si>
    <t>-272094079</t>
  </si>
  <si>
    <t xml:space="preserve">" delenie a úprava zvarovaných plotových dielcov na mieru /7ks/ "  2,0  </t>
  </si>
  <si>
    <t>767920010.S</t>
  </si>
  <si>
    <t>Montáž vrát a vrátok k panelovému oploteniu osadzovaných na stĺpiky oceľové, s plochou jednotlivo do 2 m2</t>
  </si>
  <si>
    <t>1426211463</t>
  </si>
  <si>
    <t>" oplotenie zo zvarovaných plotových dielcov "  3</t>
  </si>
  <si>
    <t>" oplotenie betónové "  2</t>
  </si>
  <si>
    <t>553510010510.PC1</t>
  </si>
  <si>
    <t>Bránka jednokrídlová, šxv 1,00x1,90 m, rám Jakl 40/40, výplň pletivo 3D, stĺpiky Jakl 80/80, povrchová úprava Zn+PVC,  farba RAL</t>
  </si>
  <si>
    <t>1208619087</t>
  </si>
  <si>
    <t>767920040.S</t>
  </si>
  <si>
    <t>Montáž vrát a vrátok k panelovému oploteniu osadzovaných na stĺpiky oceľové, s plochou jednotlivo nad 6 do 8 m2</t>
  </si>
  <si>
    <t>1207653015</t>
  </si>
  <si>
    <t>" oplotenie zo zvarovaných plotových dielcov "  1</t>
  </si>
  <si>
    <t>553510010510.PC2</t>
  </si>
  <si>
    <t>Brána dvojkrídlová, šxv 3,00x1,75 m, rám Jakl 40/40, výplň pletivo 3D, stĺpiky Jakl 80/80, povrchová úprava Zn+PVC, farba RAL</t>
  </si>
  <si>
    <t>-1770219768</t>
  </si>
  <si>
    <t>998767201.S</t>
  </si>
  <si>
    <t>Presun hmôt pre kovové stavebné doplnkové konštrukcie v objektoch výšky do 6 m</t>
  </si>
  <si>
    <t>-1051885154</t>
  </si>
  <si>
    <t>SO03 - SO03  Kanalizácia</t>
  </si>
  <si>
    <t>VHS projekcia s.r.o.</t>
  </si>
  <si>
    <t>Ing.Koleníková</t>
  </si>
  <si>
    <t xml:space="preserve">HSV - Práce a dodávky HSV   </t>
  </si>
  <si>
    <t xml:space="preserve">    1 - Zemné práce   </t>
  </si>
  <si>
    <t xml:space="preserve">    4 - Vodorovné konštrukcie   </t>
  </si>
  <si>
    <t xml:space="preserve">    8 - Rúrové vedenie   </t>
  </si>
  <si>
    <t xml:space="preserve">    9 - Ostatné konštrukcie a práce-búranie   </t>
  </si>
  <si>
    <t xml:space="preserve">    99 - Presun hmôt HSV   </t>
  </si>
  <si>
    <t xml:space="preserve">Práce a dodávky HSV   </t>
  </si>
  <si>
    <t xml:space="preserve">Zemné práce   </t>
  </si>
  <si>
    <t>115101201.S</t>
  </si>
  <si>
    <t>Čerpanie vody na dopravnú výšku do 10 m s priemerným prítokom litrov za minútu nad 100 do 500 l</t>
  </si>
  <si>
    <t>1198548219</t>
  </si>
  <si>
    <t>119001422.S</t>
  </si>
  <si>
    <t>Dočasné zaistenie káblov a káblových tratí do 6 káblov</t>
  </si>
  <si>
    <t>-1619287778</t>
  </si>
  <si>
    <t>131201101.S</t>
  </si>
  <si>
    <t>Výkop nezapaženej jamy v hornine 3, do 100 m3</t>
  </si>
  <si>
    <t>559760370</t>
  </si>
  <si>
    <t>131201109.S</t>
  </si>
  <si>
    <t>Hĺbenie nezapažených jám a zárezov. Príplatok za lepivosť horniny 3</t>
  </si>
  <si>
    <t>-738423048</t>
  </si>
  <si>
    <t>132201202.S</t>
  </si>
  <si>
    <t>Výkop ryhy šírky 600-2000mm horn.3 od 100 do 1000 m3</t>
  </si>
  <si>
    <t>1953506403</t>
  </si>
  <si>
    <t>132201209.S</t>
  </si>
  <si>
    <t>Príplatok k cenám za lepivosť pri hĺbení rýh š. nad 600 do 2 000 mm zapaž. i nezapažených, s urovnaním dna v hornine 3</t>
  </si>
  <si>
    <t>-1313169858</t>
  </si>
  <si>
    <t>133201101.S</t>
  </si>
  <si>
    <t>Výkop šachty zapaženej, hornina 3 do 100 m3</t>
  </si>
  <si>
    <t>-555179309</t>
  </si>
  <si>
    <t>133201109.S</t>
  </si>
  <si>
    <t>Príplatok k cenám za lepivosť pri hĺbení šachiet zapažených i nezapažených v hornine 3</t>
  </si>
  <si>
    <t>-613809261</t>
  </si>
  <si>
    <t>151831052.S</t>
  </si>
  <si>
    <t>Zriadenie paženia a rozopretie stien rýh š. do 2 m, hĺ. do 6 m pažiacimi boxami STANDARD 3x2,25m (obojstranné) horn. stredne tlačivá</t>
  </si>
  <si>
    <t>-639755789</t>
  </si>
  <si>
    <t>151831152.S</t>
  </si>
  <si>
    <t>Odstránenie paženia a rozopretie stien rýh š. do 2 m, hĺ. do 6 m pažiacimi boxami STANDARD 3x2,25m (obojstranné) horn. stredne tlačivá</t>
  </si>
  <si>
    <t>722953160</t>
  </si>
  <si>
    <t>-516126124</t>
  </si>
  <si>
    <t>162501123.S</t>
  </si>
  <si>
    <t>Vodorovné premiestnenie výkopku po spevnenej ceste z horniny tr.1-4, nad 100 do 1000 m3, príplatok k cene za každých ďalšich a začatých 1000 m</t>
  </si>
  <si>
    <t>-1325521665</t>
  </si>
  <si>
    <t>-378673691</t>
  </si>
  <si>
    <t>-116782322</t>
  </si>
  <si>
    <t>174101002.S</t>
  </si>
  <si>
    <t>Zásyp sypaninou so zhutnením jám, šachiet, rýh, zárezov alebo okolo objektov nad 100 do 1000 m3</t>
  </si>
  <si>
    <t>121243301</t>
  </si>
  <si>
    <t>583410004400.S</t>
  </si>
  <si>
    <t>Štrkodrva</t>
  </si>
  <si>
    <t>-2031019686</t>
  </si>
  <si>
    <t>175101201.S</t>
  </si>
  <si>
    <t>Obsyp objektov sypaninou z vhodných hornín 1 až 4 bez prehodenia sypaniny</t>
  </si>
  <si>
    <t>-1291684558</t>
  </si>
  <si>
    <t>583310002900.S</t>
  </si>
  <si>
    <t>Štrkopiesok</t>
  </si>
  <si>
    <t>-1310556485</t>
  </si>
  <si>
    <t xml:space="preserve">Vodorovné konštrukcie   </t>
  </si>
  <si>
    <t>451573111.S</t>
  </si>
  <si>
    <t>Lôžko pod potrubie, stoky a drobné objekty, v otvorenom výkope z piesku a štrkopiesku do 63 mm</t>
  </si>
  <si>
    <t>364015459</t>
  </si>
  <si>
    <t>452311131.S</t>
  </si>
  <si>
    <t>Dosky, bloky, sedlá z betónu v otvorenom výkope tr. C 12/15</t>
  </si>
  <si>
    <t>587060129</t>
  </si>
  <si>
    <t>452351101.S</t>
  </si>
  <si>
    <t>Debnenie v otvorenom výkope dosiek, sedlových lôžok a blokov pod potrubie,stoky a drobné objekty</t>
  </si>
  <si>
    <t>-1120699542</t>
  </si>
  <si>
    <t>452386151.S</t>
  </si>
  <si>
    <t>Vyrovnávací prstenec z prostého betónu tr. C 12/15 pod poklopy a mreže, výška do 100 mm</t>
  </si>
  <si>
    <t>-703155675</t>
  </si>
  <si>
    <t>452386161.S</t>
  </si>
  <si>
    <t>Vyrovnávací prstenec z prostého betónu tr. C 12/15 pod poklopy a mreže, výška nad 100 do 200 mm</t>
  </si>
  <si>
    <t>1371478344</t>
  </si>
  <si>
    <t xml:space="preserve">Rúrové vedenie   </t>
  </si>
  <si>
    <t>831379011.S</t>
  </si>
  <si>
    <t>Demontáž kanalizačného potrubia z kameninových rúr od DN 300 do DN 500 -0,230 t</t>
  </si>
  <si>
    <t>1823303339</t>
  </si>
  <si>
    <t>871319021.S</t>
  </si>
  <si>
    <t>Demontáž kanalizačného potrubia z plastových rúr od DN 150 do DN 300 -0,01700 t</t>
  </si>
  <si>
    <t>983421376</t>
  </si>
  <si>
    <t>871326026.S</t>
  </si>
  <si>
    <t>Montáž kanalizačného PVC-U potrubia hladkého plnostenného DN 150</t>
  </si>
  <si>
    <t>-781212604</t>
  </si>
  <si>
    <t>286110004900.S</t>
  </si>
  <si>
    <t>Rúra PVC-U hladký, kanalizačný, gravitačný systém D 160 mm, dĺ. 6 m, SN10 - plnostenná</t>
  </si>
  <si>
    <t>292165575</t>
  </si>
  <si>
    <t>871356028.S</t>
  </si>
  <si>
    <t>Montáž kanalizačného PVC-U potrubia hladkého plnostenného DN 200</t>
  </si>
  <si>
    <t>-1086646448</t>
  </si>
  <si>
    <t>286110003100</t>
  </si>
  <si>
    <t>Rúra kanalizačná PVC-U gravitačná, hladká SN10 plnostenná, DN 200, dĺ. 6 m</t>
  </si>
  <si>
    <t>2074604378</t>
  </si>
  <si>
    <t>877326028.S</t>
  </si>
  <si>
    <t>Montáž kanalizačnej PVC-U odbočky DN 150</t>
  </si>
  <si>
    <t>1998274153</t>
  </si>
  <si>
    <t>286510013600.S</t>
  </si>
  <si>
    <t>Odbočka 45° PVC, DN 160/160 pre hladký, kanalizačný, gravitačný systém</t>
  </si>
  <si>
    <t>-801758319</t>
  </si>
  <si>
    <t>877356030.S</t>
  </si>
  <si>
    <t>Montáž kanalizačnej PVC-U odbočky DN 200</t>
  </si>
  <si>
    <t>-797168167</t>
  </si>
  <si>
    <t>286510017500.S</t>
  </si>
  <si>
    <t>Odbočka 45° PVC-U, DN 200/160 pre hladký, kanalizačný, gravitačný systém</t>
  </si>
  <si>
    <t>-2136660577</t>
  </si>
  <si>
    <t>877426038.S</t>
  </si>
  <si>
    <t>Montáž kanalizačnej PVC-U odbočky DN 500</t>
  </si>
  <si>
    <t>1919343023</t>
  </si>
  <si>
    <t>286510016000.S</t>
  </si>
  <si>
    <t>Odbočka 45° PVC, DN 500/160 pre hladký, kanalizačný, gravitačný systém</t>
  </si>
  <si>
    <t>1962813844</t>
  </si>
  <si>
    <t>892311000.S</t>
  </si>
  <si>
    <t>Skúška tesnosti kanalizácie D 150 mm</t>
  </si>
  <si>
    <t>-910349095</t>
  </si>
  <si>
    <t>892351000.S</t>
  </si>
  <si>
    <t>Skúška tesnosti kanalizácie D 200 mm</t>
  </si>
  <si>
    <t>761422862</t>
  </si>
  <si>
    <t>892354111.S</t>
  </si>
  <si>
    <t>Monitoring potrubia kamerovým systémom do DN 200</t>
  </si>
  <si>
    <t>709979843</t>
  </si>
  <si>
    <t>894170032.S</t>
  </si>
  <si>
    <t>Montáž filtračno-usadzovacej šachty DN 400, výška 1800 mm</t>
  </si>
  <si>
    <t>-626209299</t>
  </si>
  <si>
    <t>286610047500.S</t>
  </si>
  <si>
    <t>Filtračno-usadzovacia šachta s poklopom, DN 400, výška 1,8 m</t>
  </si>
  <si>
    <t>-1373439118</t>
  </si>
  <si>
    <t>894401111.S</t>
  </si>
  <si>
    <t>Osadenie betónového dielca pre šachty, rovná alebo prechodová skruž TBS</t>
  </si>
  <si>
    <t>-1625275123</t>
  </si>
  <si>
    <t>592240012700.S</t>
  </si>
  <si>
    <t>Betónová šachtová prechodová skruž  DN 600, dĺžka 600 mm</t>
  </si>
  <si>
    <t>373290378</t>
  </si>
  <si>
    <t>-1232659296</t>
  </si>
  <si>
    <t>592240009700.S</t>
  </si>
  <si>
    <t>Betónová šachtová skruž DN 1000, dĺžka 500 mm</t>
  </si>
  <si>
    <t>-1920420797</t>
  </si>
  <si>
    <t>592240009800.S</t>
  </si>
  <si>
    <t>Betónová šachtová skruž  DN 1000, dĺžka 250 mm</t>
  </si>
  <si>
    <t>-590714179</t>
  </si>
  <si>
    <t>894403011.S</t>
  </si>
  <si>
    <t>Osadenie betónového dielca pre šachty, stropný akéhokoľvek druhu</t>
  </si>
  <si>
    <t>-135291390</t>
  </si>
  <si>
    <t>592240004600.S</t>
  </si>
  <si>
    <t>Doska prechodová pre kanalizačnú šachtu DN 1000</t>
  </si>
  <si>
    <t>738733020</t>
  </si>
  <si>
    <t>894403021.S</t>
  </si>
  <si>
    <t>Osadenie betónového dielca pre šachty, dno akéhokoľvek druhu</t>
  </si>
  <si>
    <t>465649319</t>
  </si>
  <si>
    <t>592240003600.S</t>
  </si>
  <si>
    <t>Dno betónové pre kanalizačnú šachtu DN 1000, výška 800 mm</t>
  </si>
  <si>
    <t>-1635798730</t>
  </si>
  <si>
    <t>592240003600.S_1</t>
  </si>
  <si>
    <t>Otvor do dna šachty DN200</t>
  </si>
  <si>
    <t>-217626681</t>
  </si>
  <si>
    <t>895941111.S</t>
  </si>
  <si>
    <t>Zriadenie kanalizačného vpustu uličného</t>
  </si>
  <si>
    <t>-1313847562</t>
  </si>
  <si>
    <t>592230001800.S</t>
  </si>
  <si>
    <t>Vpust dvojdielny+rošt liatinový D400</t>
  </si>
  <si>
    <t>-428719623</t>
  </si>
  <si>
    <t>895970003.S</t>
  </si>
  <si>
    <t>Montáž vsakovacieho bloku neinšpekčného 1200x600x600 mm vrátane geotextílie</t>
  </si>
  <si>
    <t>1520302466</t>
  </si>
  <si>
    <t>286650000200.S</t>
  </si>
  <si>
    <t>Vsakovací blok, rozmer 600x600x400 mm, pre vsakovanie dažďovej vody, PP</t>
  </si>
  <si>
    <t>-1364249945</t>
  </si>
  <si>
    <t>899104111.S</t>
  </si>
  <si>
    <t>Osadenie poklopu liatinového a oceľového vrátane rámu hmotn. nad 150 kg</t>
  </si>
  <si>
    <t>-1747725411</t>
  </si>
  <si>
    <t>56</t>
  </si>
  <si>
    <t>899104111.S_1</t>
  </si>
  <si>
    <t>Poklop D400</t>
  </si>
  <si>
    <t>-125985898</t>
  </si>
  <si>
    <t xml:space="preserve">Ostatné konštrukcie a práce-búranie   </t>
  </si>
  <si>
    <t>57</t>
  </si>
  <si>
    <t>979085001.S</t>
  </si>
  <si>
    <t>Vodorovná doprava vybúraných hmôt po suchu bez naloženia a so zložením na vzdialenosť do 1 km</t>
  </si>
  <si>
    <t>270119128</t>
  </si>
  <si>
    <t xml:space="preserve">Presun hmôt HSV   </t>
  </si>
  <si>
    <t>58</t>
  </si>
  <si>
    <t>998276101.S</t>
  </si>
  <si>
    <t>Presun hmôt pre rúrové vedenie hĺbené z rúr z plast., hmôt alebo sklolamin. v otvorenom výkope</t>
  </si>
  <si>
    <t>-1149501621</t>
  </si>
  <si>
    <t>SO04 - SO04  Drobná architektúra</t>
  </si>
  <si>
    <t>131311101</t>
  </si>
  <si>
    <t>Hĺbenie jám v  hornine tr.4 súdržných - ručným alebo pneumatickým náradím</t>
  </si>
  <si>
    <t>106019504</t>
  </si>
  <si>
    <t>" výkop pre základové bloky mobiliáru "</t>
  </si>
  <si>
    <t>" základ pre smetné koše ozn.3 "  1,00*0,80*0,40*8</t>
  </si>
  <si>
    <t>" základ pre parkové lavičky ozn.1 "  1,00*0,65*0,30*2*12</t>
  </si>
  <si>
    <t>" základ pre stojan pre bicykle lavičky ozn.2 "  (6,50+4,90)*2*0,80*0,60</t>
  </si>
  <si>
    <t xml:space="preserve">" výkop pre základy ostatné " </t>
  </si>
  <si>
    <t>" základ stožiara vlajkoslávy "  1,00*1,00*1,10*6</t>
  </si>
  <si>
    <t>131311119</t>
  </si>
  <si>
    <t>Príplatok za lepivosť pri hĺbení jám ručným alebo pneumatickým náradím v horninetr. 4</t>
  </si>
  <si>
    <t>-1557831529</t>
  </si>
  <si>
    <t>162501102</t>
  </si>
  <si>
    <t xml:space="preserve">Vodorovné premiestnenie výkopku po spevnenej ceste z horniny tr.1-4, do 100 m3 na vzdialenosť do 3000 m </t>
  </si>
  <si>
    <t>-1876439402</t>
  </si>
  <si>
    <t>24,784-9,919</t>
  </si>
  <si>
    <t>162501105</t>
  </si>
  <si>
    <t>1290198197</t>
  </si>
  <si>
    <t>14,865*5</t>
  </si>
  <si>
    <t>167101100</t>
  </si>
  <si>
    <t>-1870556264</t>
  </si>
  <si>
    <t>171201201</t>
  </si>
  <si>
    <t>1277490503</t>
  </si>
  <si>
    <t>171209002</t>
  </si>
  <si>
    <t>Poplatok za skladovanie - zemina a kamenivo (17 05) ostatné /bez poplatku/</t>
  </si>
  <si>
    <t>531786366</t>
  </si>
  <si>
    <t>14,865*1,85</t>
  </si>
  <si>
    <t>174101001</t>
  </si>
  <si>
    <t>Zásyp sypaninou so zhutnením jám, šachiet, rýh, zárezov alebo okolo objektov do 100 m3</t>
  </si>
  <si>
    <t>1884166934</t>
  </si>
  <si>
    <t>" spätný zásyp a obsyp základových blokov mobiliáru - zásypový materál výkopok "</t>
  </si>
  <si>
    <t>" výkop "  24,784</t>
  </si>
  <si>
    <t>" objem štrkového podsypu "  -5,224</t>
  </si>
  <si>
    <t>" objem základových pätiek "  -5,94</t>
  </si>
  <si>
    <t>" objem základových blokov "  -3,701</t>
  </si>
  <si>
    <t>1381979888</t>
  </si>
  <si>
    <t>" vyrovnanie základovej škáry pod základové bloky mestského mobiliáru "</t>
  </si>
  <si>
    <t>" základ pre smetné koše ozn.3 "  1,00*0,80*0,10*8</t>
  </si>
  <si>
    <t>" základ pre parkové lavičky ozn.1 "  1,00*0,65*0,10*2*12</t>
  </si>
  <si>
    <t>" základ pre stojan na bicykle ozn.2 "  (6,50+4,90)*2*0,80*0,10</t>
  </si>
  <si>
    <t>" vyrovnanie základovej škáry pod základové bloky ostatné "</t>
  </si>
  <si>
    <t>" základ pre stožiar vlajkoslávy ozn.4 "  1,00*1,00*0,20*6</t>
  </si>
  <si>
    <t>275313612</t>
  </si>
  <si>
    <t>Betón základových pätiek, prostý tr. C 20/25</t>
  </si>
  <si>
    <t>-1315728045</t>
  </si>
  <si>
    <t>" základová pätka stožiara vlajkoslávy "</t>
  </si>
  <si>
    <t>1,00*1,00*0,90*6</t>
  </si>
  <si>
    <t>5,40*0,10                         " betonáž do výkopu "</t>
  </si>
  <si>
    <t>936104102</t>
  </si>
  <si>
    <t>Montáž prvkov drobnej architektúry, hmotnosti nad 0,1 do 1,5 t</t>
  </si>
  <si>
    <t>1049493265</t>
  </si>
  <si>
    <t>" osadenie základových blokov mobiliáru "</t>
  </si>
  <si>
    <t>" základový blok k odpadkovému košu ozn.3 "  8</t>
  </si>
  <si>
    <t>" základový blok k parkovej lavičke ozn.1 "  12*2</t>
  </si>
  <si>
    <t>" základový blok k stojanu na bicykle ozn.2 "  2*2</t>
  </si>
  <si>
    <t>59222000-PC001</t>
  </si>
  <si>
    <t>Betónové kotevné základové bloky - staveniskové prefabrikáty</t>
  </si>
  <si>
    <t>1751956840</t>
  </si>
  <si>
    <t>" základový blok k odpadkovému košu ozn.3 "</t>
  </si>
  <si>
    <t>0,35*0,55*0,30*8</t>
  </si>
  <si>
    <t>" základový blok k stojanu na bicykle ozn.2 "</t>
  </si>
  <si>
    <t>(5,95+4,45)*0,35*0,35*2</t>
  </si>
  <si>
    <t>" základový blok k parkovej lavičke ozn.1 "</t>
  </si>
  <si>
    <t>0,60*0,24*0,20*2*12</t>
  </si>
  <si>
    <t>936104212</t>
  </si>
  <si>
    <t>Osadenie odpadkového koša kotevnými skrutkami na pevný podklad</t>
  </si>
  <si>
    <t>-1820911305</t>
  </si>
  <si>
    <t>" ozn.3 - odpadkový kôš /katalóg MMCITÉ/ Prax typ PRX 315t "  8</t>
  </si>
  <si>
    <t>55356000-PC01</t>
  </si>
  <si>
    <t>-1518576373</t>
  </si>
  <si>
    <t>936124122</t>
  </si>
  <si>
    <t>Osadenie parkovej lavičky kotevnými skrutkami bez zabetónovania nôh na pevný podklad</t>
  </si>
  <si>
    <t>-339552418</t>
  </si>
  <si>
    <t>" ozn.1 - parková lavička /katalóg MMCITÉ/ Preva Urbana typ LPU121t "  12</t>
  </si>
  <si>
    <t>55356000-PC03</t>
  </si>
  <si>
    <t>603442286</t>
  </si>
  <si>
    <t>936174312</t>
  </si>
  <si>
    <t>Osadenie stojana na bicykle kotevnými skrutkami bez zabetónovania nôh na pevný podklad</t>
  </si>
  <si>
    <t>880592310</t>
  </si>
  <si>
    <t>" ozn.2 - stojan na bycikle EDGETYRE STE 110 "  14</t>
  </si>
  <si>
    <t>55356000-PC04</t>
  </si>
  <si>
    <t>1293477042</t>
  </si>
  <si>
    <t>936941125.R</t>
  </si>
  <si>
    <t>Osadenie stožiarov vlajkoslávy s nasunutím a ukotvením o zabetónované zemné púzdro</t>
  </si>
  <si>
    <t>-1066043400</t>
  </si>
  <si>
    <t>" ozn.4 - stožiar vlajkoslávy "  6</t>
  </si>
  <si>
    <t>55356000-PC09</t>
  </si>
  <si>
    <t>1586623892</t>
  </si>
  <si>
    <t>953943123.S</t>
  </si>
  <si>
    <t>Osadenie drobných kovových predmetov do betónu pred zabetónovaním, hmotnosti 5-15 kg/kus (bez dodávky)</t>
  </si>
  <si>
    <t>-403648868</t>
  </si>
  <si>
    <t>" zemné púzdro k vlajkovému stožiaru "  6</t>
  </si>
  <si>
    <t>998231311</t>
  </si>
  <si>
    <t>Presun hmôt pre sadovnícke a krajinárske úpravy do 5000 m vodorovne bez zvislého presunu</t>
  </si>
  <si>
    <t>907752398</t>
  </si>
  <si>
    <t>SO05 - SO05  Sadovnícke úpravy</t>
  </si>
  <si>
    <t>111101000.R</t>
  </si>
  <si>
    <t>Odstránenie zvyškov stavebných materiálov z plochy vrátane odvozu a likvidácie odpadu</t>
  </si>
  <si>
    <t>1845297440</t>
  </si>
  <si>
    <t>" riešené územie "  936,30</t>
  </si>
  <si>
    <t>" mimo riešeného územia "  417,15</t>
  </si>
  <si>
    <t>111101111.S</t>
  </si>
  <si>
    <t>Odstránenie ruderálneho porastu s odvozom zhrabkov do 20km a so zlož. v rovine alebo na svahu do 1:5</t>
  </si>
  <si>
    <t>-197449686</t>
  </si>
  <si>
    <t>180402111.S</t>
  </si>
  <si>
    <t>Založenie trávnika parkového výsevom v rovine do 1:5</t>
  </si>
  <si>
    <t>-283308209</t>
  </si>
  <si>
    <t>" riešené územie - odpočet plochy s úpravou môlčovaním "  -271,20</t>
  </si>
  <si>
    <t>005720001400.S</t>
  </si>
  <si>
    <t>Osivá tráv - semená zmesi parkových tráv</t>
  </si>
  <si>
    <t>kg</t>
  </si>
  <si>
    <t>1745696260</t>
  </si>
  <si>
    <t>1082,45*0,045</t>
  </si>
  <si>
    <t>181301101.S</t>
  </si>
  <si>
    <t>Rozprestretie ornice v rovine, plocha do 500 m2, hr.do 100 mm</t>
  </si>
  <si>
    <t>753066693</t>
  </si>
  <si>
    <t>103110000100.PC</t>
  </si>
  <si>
    <t>Trávnikový substrát pre vytvorenie vegetačnej vrstvy trávnatých plôch</t>
  </si>
  <si>
    <t>907605989</t>
  </si>
  <si>
    <t>1082,25*0,10</t>
  </si>
  <si>
    <t>108,225*0,55</t>
  </si>
  <si>
    <t>182001131.S</t>
  </si>
  <si>
    <t>Plošná úprava terénu pri nerovnostiach terénu nad 150-200 mm v rovine alebo na svahu do 1:5</t>
  </si>
  <si>
    <t>-586762746</t>
  </si>
  <si>
    <t>183101214.S</t>
  </si>
  <si>
    <t>Hĺbenie jamiek pre výsadbu v horn. 1-4 s výmenou pôdy do 50% v rovine alebo na svahu do 1:5 objemu nad 0,05 do 0,125 m3</t>
  </si>
  <si>
    <t>908462376</t>
  </si>
  <si>
    <t>" výsadba kríkov "  120</t>
  </si>
  <si>
    <t>183101215.S</t>
  </si>
  <si>
    <t>Hĺbenie jamiek pre výsadbu v horn. 1-4 s výmenou pôdy do 50% v rovine alebo na svahu do 1:5 objemu nad 0,125 do 0,40 m3</t>
  </si>
  <si>
    <t>-1347462894</t>
  </si>
  <si>
    <t>" výsadba stromov "  4</t>
  </si>
  <si>
    <t>183101221.S</t>
  </si>
  <si>
    <t>Hĺbenie jamiek pre výsadbu v horn. 1-4 s výmenou pôdy do 50% v rovine alebo na svahu do 1:5 objemu nad 0, 40 do 1,00 m3</t>
  </si>
  <si>
    <t>-861065687</t>
  </si>
  <si>
    <t>" výsadba stromov "  15+11</t>
  </si>
  <si>
    <t>183204112.S</t>
  </si>
  <si>
    <t>Výsadba kvetín do pripravovanej pôdy so zaliatím s jednoduchými koreňami trvaliek</t>
  </si>
  <si>
    <t>-1316920821</t>
  </si>
  <si>
    <t>" ozn.F "  36+36+26+56+26</t>
  </si>
  <si>
    <t>026520007200.S</t>
  </si>
  <si>
    <t>Tráva okrasná Imperáta valcovitá Imperata cylindrica, v. 20-30 cm, kontajner 1,5 lt</t>
  </si>
  <si>
    <t>2063089349</t>
  </si>
  <si>
    <t>026520007300.S</t>
  </si>
  <si>
    <t>Tráva okrasná Smlz ostrokvetý - Calamangrostis X acudiflora Karl Forrester, v. 20-30 cm, kontajner 2,0 lt</t>
  </si>
  <si>
    <t>247099257</t>
  </si>
  <si>
    <t>026510008400.S</t>
  </si>
  <si>
    <t>Rastlina ozdobná trvalka Rochodník vzpriamený - Sedum telephinum herbsfreude, kontajner 2 lt</t>
  </si>
  <si>
    <t>-652399270</t>
  </si>
  <si>
    <t>026510008500.S</t>
  </si>
  <si>
    <t>Rastlina ozdobná trvalka Bergenia sdrcovolistá - Bergenia cordifolia, kontajner 2 lt</t>
  </si>
  <si>
    <t>1943602339</t>
  </si>
  <si>
    <t>026520006200.S</t>
  </si>
  <si>
    <t>Rastlina ozdobná Juka vláknitá - Yucca filamentosa, v. 30-40 cm, kontajner 2,5 lt</t>
  </si>
  <si>
    <t>-874570936</t>
  </si>
  <si>
    <t>183403132.S</t>
  </si>
  <si>
    <t>Obrobenie pôdy rýľovaním pôdy hĺbky do 200 mm v hornine 3 v rovine alebo na svahu do 1:5</t>
  </si>
  <si>
    <t>-1328089945</t>
  </si>
  <si>
    <t>183403153.S</t>
  </si>
  <si>
    <t>Obrobenie pôdy hrabaním v rovine alebo na svahu do 1:5</t>
  </si>
  <si>
    <t>1848706842</t>
  </si>
  <si>
    <t>183403161.S</t>
  </si>
  <si>
    <t>Obrobenie pôdy valcovaním v rovine alebo na svahu do 1:5</t>
  </si>
  <si>
    <t>1715322231</t>
  </si>
  <si>
    <t>183405311.S</t>
  </si>
  <si>
    <t>Prevzdušnenie trávnika bez pieskovania</t>
  </si>
  <si>
    <t>ha</t>
  </si>
  <si>
    <t>396434823</t>
  </si>
  <si>
    <t>183406214.S</t>
  </si>
  <si>
    <t>Prerezanie trávnika s prísevom trávneho semena</t>
  </si>
  <si>
    <t>-748846353</t>
  </si>
  <si>
    <t>183410025.S</t>
  </si>
  <si>
    <t>Vertikutácia trávnika plochy nad 500 m2 v rovine alebo na svahu do 1:5</t>
  </si>
  <si>
    <t>-1887008291</t>
  </si>
  <si>
    <t>1082,25</t>
  </si>
  <si>
    <t>184102114.S</t>
  </si>
  <si>
    <t>Výsadba dreviny s balom v rovine alebo na svahu do 1:5, priemer balu nad 400 do 500 mm</t>
  </si>
  <si>
    <t>-1676332586</t>
  </si>
  <si>
    <t xml:space="preserve">" výsadba stromov " </t>
  </si>
  <si>
    <t>" ozn.D "  4</t>
  </si>
  <si>
    <t>184102116.S</t>
  </si>
  <si>
    <t>Výsadba dreviny s balom v rovine alebo na svahu do 1:5, priemer balu nad 600 do 800 mm</t>
  </si>
  <si>
    <t>370870427</t>
  </si>
  <si>
    <t>" ozn.A "  15</t>
  </si>
  <si>
    <t>" ozn.B "  11</t>
  </si>
  <si>
    <t>026510003200.S</t>
  </si>
  <si>
    <t>Drevina listnatá Lipa malolistá - Tylia cordata raucho, podchod.v. 5-6 m</t>
  </si>
  <si>
    <t>385608876</t>
  </si>
  <si>
    <t>026510003300.S</t>
  </si>
  <si>
    <t>Drevina listnatá Hrab obyčajný stĺpovitý - Carpinus betulus fastigiadaTylia cordata raucho, podchod.v. 2,2 m</t>
  </si>
  <si>
    <t>-1666345924</t>
  </si>
  <si>
    <t>026610003800.S</t>
  </si>
  <si>
    <t>Drevina ihličnatá Smrek pichľavý - Picea pungens glauca, v. 4-6 m</t>
  </si>
  <si>
    <t>-175164116</t>
  </si>
  <si>
    <t>184102211.S</t>
  </si>
  <si>
    <t>Výsadba kríku bez balu do vopred vyhĺbenej jamky v rovine alebo na svahu do 1:5 výšky do 1 m</t>
  </si>
  <si>
    <t>-1323733874</t>
  </si>
  <si>
    <t xml:space="preserve">" výsadba kríkov a tráv "  </t>
  </si>
  <si>
    <t>" ozn.E "  20</t>
  </si>
  <si>
    <t>" ozn.F "  30+30</t>
  </si>
  <si>
    <t>" ozn.C "  40</t>
  </si>
  <si>
    <t>026620002600.S</t>
  </si>
  <si>
    <t>Drevina ihličnatá kompaktná Borovica horská - Pinus mugo, v. 30-40 cm, kontajner 3 lt</t>
  </si>
  <si>
    <t>924245209</t>
  </si>
  <si>
    <t>026550000400</t>
  </si>
  <si>
    <t>Rastlina popínavá Brečtan popínavý - Hedera helix White Riple, v. 30-40 cm, kont. 2,5 lt</t>
  </si>
  <si>
    <t>1300729662</t>
  </si>
  <si>
    <t>026520002200.S</t>
  </si>
  <si>
    <t>Krík listnatý stálozelený Vavrínovec lekársky - Prunus laurocerasus Otto Luyken, v. 50-60 cm, kontajner 3 lt</t>
  </si>
  <si>
    <t>100153564</t>
  </si>
  <si>
    <t>026520000101.S</t>
  </si>
  <si>
    <t>Krík listnatý stálozelený Dráč Júliin - Berberis julianae, v. 30-40 cm, kontajner 2 lt</t>
  </si>
  <si>
    <t>-499435572</t>
  </si>
  <si>
    <t>103113000200</t>
  </si>
  <si>
    <t xml:space="preserve">Záhradnícky substrát voľne ložený obj.hmotnosť 900 kg/m3 </t>
  </si>
  <si>
    <t>-634351296</t>
  </si>
  <si>
    <t>" substrát k výsadbe stromov 400 lt/ks "  26*400,00</t>
  </si>
  <si>
    <t>" substrát k výsadbe stromov 150 lt/ks "  4*150,00</t>
  </si>
  <si>
    <t>" substrát k výsadbe kríkov 35 lt/ks "  120*35,00</t>
  </si>
  <si>
    <t>15,20*900,00*0,001</t>
  </si>
  <si>
    <t>184802111.S</t>
  </si>
  <si>
    <t>Chemické odburinenie pôdy v rovine alebo na svahu do 1:5 postrekom naširoko</t>
  </si>
  <si>
    <t>-1997871413</t>
  </si>
  <si>
    <t>252310000100</t>
  </si>
  <si>
    <t>l</t>
  </si>
  <si>
    <t>-1346132005</t>
  </si>
  <si>
    <t>5000*0,0004 'Prepočítané koeficientom množstva</t>
  </si>
  <si>
    <t>184804199.S</t>
  </si>
  <si>
    <t>Ochrana drevín pred poškodením pri kosení obalením upravenou plastovou rúrou na v. 300 mm</t>
  </si>
  <si>
    <t>53449480</t>
  </si>
  <si>
    <t>184901111.S</t>
  </si>
  <si>
    <t>Osadenie kolov k drevine s uviazaním, dĺžky kolov do 2 m</t>
  </si>
  <si>
    <t>-88712040</t>
  </si>
  <si>
    <t>(11+4)*3</t>
  </si>
  <si>
    <t>0521719000</t>
  </si>
  <si>
    <t>Drevené koly ku stromom</t>
  </si>
  <si>
    <t>755023816</t>
  </si>
  <si>
    <t>184921093.S</t>
  </si>
  <si>
    <t>Mulčovanie rastlín pri hrúbke mulča nad 50 do 100 mm v rovine alebo na svahu do 1:5</t>
  </si>
  <si>
    <t>-1631800863</t>
  </si>
  <si>
    <t>" v ploche s novou výsadbou tráv a kríkov "</t>
  </si>
  <si>
    <t>271,20</t>
  </si>
  <si>
    <t>055410000100.S</t>
  </si>
  <si>
    <t>Mulčovacia kôra</t>
  </si>
  <si>
    <t>-120166164</t>
  </si>
  <si>
    <t>271,20*0,10*1000</t>
  </si>
  <si>
    <t>185802114.S</t>
  </si>
  <si>
    <t>Hnojenie pôdy v rovine alebo na svahu do 1:5 umelým hnojivom jednotlivo k rastlinám</t>
  </si>
  <si>
    <t>-161487991</t>
  </si>
  <si>
    <t>" hnojenie stromov "  26*0,10*0,001</t>
  </si>
  <si>
    <t>" hnojenie kríkov "  120*0,03*0,001</t>
  </si>
  <si>
    <t>251910000110.S</t>
  </si>
  <si>
    <t>220597712</t>
  </si>
  <si>
    <t>6,79611650485437*1,03 'Prepočítané koeficientom množstva</t>
  </si>
  <si>
    <t>185803111.S</t>
  </si>
  <si>
    <t>Ošetrenie trávnika v rovine alebo na svahu do 1:5</t>
  </si>
  <si>
    <t>1793935116</t>
  </si>
  <si>
    <t>998231311.S</t>
  </si>
  <si>
    <t>-1176438997</t>
  </si>
  <si>
    <t>SO06.1 - SO06.1  Prekládka VO</t>
  </si>
  <si>
    <t>MGE GFroup s.r.o.</t>
  </si>
  <si>
    <t>Ing.Jančovič</t>
  </si>
  <si>
    <t>M - Práce a dodávky M</t>
  </si>
  <si>
    <t xml:space="preserve">    21-M - Elektromontáže</t>
  </si>
  <si>
    <t>Práce a dodávky M</t>
  </si>
  <si>
    <t>21-M</t>
  </si>
  <si>
    <t>Elektromontáže</t>
  </si>
  <si>
    <t>2100001-001</t>
  </si>
  <si>
    <t>súb</t>
  </si>
  <si>
    <t>64</t>
  </si>
  <si>
    <t>-1362247864</t>
  </si>
  <si>
    <t>" podľa špecifikácie v rozpise PD časť prekládka VO "  1</t>
  </si>
  <si>
    <t>2100001-002</t>
  </si>
  <si>
    <t>1131822805</t>
  </si>
  <si>
    <t>3419000000.1</t>
  </si>
  <si>
    <t>kpl</t>
  </si>
  <si>
    <t>256</t>
  </si>
  <si>
    <t>1321782500</t>
  </si>
  <si>
    <t>SO06.2 - SO06.2  Areálové rozvody NN</t>
  </si>
  <si>
    <t>MGE Group s.r.o.</t>
  </si>
  <si>
    <t>1646817563</t>
  </si>
  <si>
    <t>" podľa špecifikácie v rozpise PD časť Areálové rozvody NN "  1</t>
  </si>
  <si>
    <t>1632060663</t>
  </si>
  <si>
    <t>372886060</t>
  </si>
  <si>
    <t>SO06.3 - SO06.3  Nabíjacia stanica</t>
  </si>
  <si>
    <t>-730046367</t>
  </si>
  <si>
    <t>" podľa špecifikácie v rozpise PD časť Nabíjacia stanica "  1</t>
  </si>
  <si>
    <t>-1125458955</t>
  </si>
  <si>
    <t>-652774083</t>
  </si>
  <si>
    <t>Kontaktný zatepľovací systém hr. 60 mm BAUMIT STAR alebo ekvivalent - riešenie pre sokel (XPS), skrutkovacie kotvy</t>
  </si>
  <si>
    <t>Kontaktný zatepľovací systém hr. 100 mm BAUMIT STAR alebo ekvivalent  - riešenie pre sokel (XPS), skrutkovacie kotvy</t>
  </si>
  <si>
    <t xml:space="preserve">Schodiskový blok napr. PREMAC BLOK flair schod15/35/100 cm alebo ekvivalent </t>
  </si>
  <si>
    <t>Palisáda napr. PREMAC Altiko 12, rozmer 120x165x800 mm alebo ekvivalent , sivá</t>
  </si>
  <si>
    <t xml:space="preserve">Krycia platňa pilierová pre oplotenie z z plotového systému Brož Modern alebo ekvivalent </t>
  </si>
  <si>
    <t xml:space="preserve">Strieška na stĺpik betónový plotový, šxvxl 170x170x35 mm napr. plotový systém Brož Modern alebo ekvivalent </t>
  </si>
  <si>
    <t xml:space="preserve">Stĺpik betónový plotový koncový pre plot výšky 2000 mm, šxvxl 100x130x2720 mm napr. plotový systém Brož Modern alebo ekvivalent </t>
  </si>
  <si>
    <t xml:space="preserve">Stĺpik betónový plotový rohový pre plot výšky 2000 mm, šxvxl 130x130x2720 mm napr. plotový systém Brož Modern alebo ekvivalent </t>
  </si>
  <si>
    <t xml:space="preserve">Stĺpik betónový plotový priebežný pre plot výšky 2000 mm, šxvxl 100x100x2720 mm napr. plotový systém Brož Modern alebo ekvivalent </t>
  </si>
  <si>
    <t>Stĺpik Jakl 60/40/1,5 mm napr. BRAVO alebo ekvivalent   v.2,40 m, poplastovaný na pozinkovanej oceli, pre panelový plotový systém s PVC krytkou</t>
  </si>
  <si>
    <t>Stĺpik Jakl 60/40/1,5 mm napr. BRAVO alebo ekvivalent  v.2,60 m, poplastovaný na pozinkovanej oceli, pre panelový plotový systém s PVC krytkou</t>
  </si>
  <si>
    <t xml:space="preserve">Doska betónová plotová rovná, lxvxhr 1900x500x48 mm, sivá, napr. plotový systém Brož Modern alebo ekvivalent </t>
  </si>
  <si>
    <t>Palisáda napr. PREMAC Altiko 12 alebo ekvivalent , rozmer 120x165x800 mm, sivá</t>
  </si>
  <si>
    <t>Panel plotový napr. BRAVO 3D alebo ekvivalent  veľkosť oka 200x50x5 mm, vxl 1,73x2,48 m, poplastovaný na pozinkovanej oceli, pre panelový plotový systém</t>
  </si>
  <si>
    <t>Kôš odpadkový PRAX typ PRX 315t alebo ekvivalent , objem 120 lt, materiál plášť a strieška z pozinkovaného plechy s nástrekom, dvierkam s výplňou z exotického dreva, vrátane kotviaceho materiálu podľa špecifikácie dodávateľa</t>
  </si>
  <si>
    <t>Lavička parková s operadlom PREVA URBANA typ LPU 121t alebo ekvivalent , oceľová konštrukcia, sedadlo z lamiel z tropického dreva, dĺžka 1800 mm vrátane kotviaceho materiálu podľa špecifikácie dodávateľa</t>
  </si>
  <si>
    <t>Stojan na bycikle EDGE-TYRE STE 110 alebo ekvivalent , na ukotvenie vrátane kotviaceho materiálu podľa špecifikácie dodávateľa</t>
  </si>
  <si>
    <t>Stožiar so skrytým lankovým vedením MANUTAN typ Enkel alebo ekvivalent , dl. 9,00 m vrátane zemného úzdra</t>
  </si>
  <si>
    <t>Postrekový prípravok Bofix alebo ekvivalent   na ničenie burín</t>
  </si>
  <si>
    <t xml:space="preserve">Hnojivo záhradné Osmocote exact Standart alebo ekvivalent </t>
  </si>
  <si>
    <t>Prekládka VO - montážne práce - viď Príloha Výkaz výmer Príloha SO 06</t>
  </si>
  <si>
    <t>Prekládka VO - ostatné práce - viď Príloha Výkaz výmer Príloha SO 06</t>
  </si>
  <si>
    <t>Prekládka VO - dodávka materiálu - viď Príloha Výkaz výmer Príloha SO 06</t>
  </si>
  <si>
    <t>Areálové rozvody NN - montážne práce  - viď Príloha Výkaz výmer Príloha SO 06</t>
  </si>
  <si>
    <t>Areálové rozvody NN - ostatné práce - viď Príloha Výkaz výmer Príloha SO 06</t>
  </si>
  <si>
    <t>Areálové rozvody NN - dodávka materiálu - viď Príloha Výkaz výmer Príloha SO 06</t>
  </si>
  <si>
    <t>Nabíjacia stanica - montážne práce - viď Príloha Výkaz výmer Príloha SO 06</t>
  </si>
  <si>
    <t>Nabíjacia stanica - ostatné práce  - viď Príloha Výkaz výmer Príloha SO 06</t>
  </si>
  <si>
    <t>Nabíjacia stanica - dodávka materiálu - viď Príloha Výkaz výmer Príloha SO 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</si>
</sst>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39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800080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0000A8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0"/>
      <name val="Arial CE"/>
    </font>
    <font>
      <sz val="10"/>
      <color rgb="FFFFFFFF"/>
      <name val="Arial CE"/>
    </font>
    <font>
      <b/>
      <sz val="10"/>
      <color rgb="FFFFFFFF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sz val="7"/>
      <color rgb="FF969696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8" fillId="0" borderId="0" applyNumberFormat="0" applyFill="0" applyBorder="0" applyAlignment="0" applyProtection="0"/>
  </cellStyleXfs>
  <cellXfs count="247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5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16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17" fillId="0" borderId="0" xfId="0" applyFont="1" applyAlignment="1">
      <alignment horizontal="left" vertical="center"/>
    </xf>
    <xf numFmtId="0" fontId="17" fillId="0" borderId="0" xfId="0" applyFont="1" applyAlignment="1">
      <alignment vertical="center"/>
    </xf>
    <xf numFmtId="0" fontId="17" fillId="0" borderId="3" xfId="0" applyFont="1" applyBorder="1" applyAlignment="1">
      <alignment vertical="center"/>
    </xf>
    <xf numFmtId="0" fontId="0" fillId="3" borderId="0" xfId="0" applyFont="1" applyFill="1" applyAlignment="1">
      <alignment vertical="center"/>
    </xf>
    <xf numFmtId="0" fontId="4" fillId="3" borderId="6" xfId="0" applyFont="1" applyFill="1" applyBorder="1" applyAlignment="1">
      <alignment horizontal="left" vertical="center"/>
    </xf>
    <xf numFmtId="0" fontId="0" fillId="3" borderId="7" xfId="0" applyFont="1" applyFill="1" applyBorder="1" applyAlignment="1">
      <alignment vertical="center"/>
    </xf>
    <xf numFmtId="0" fontId="4" fillId="3" borderId="7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20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4" borderId="7" xfId="0" applyFont="1" applyFill="1" applyBorder="1" applyAlignment="1">
      <alignment vertical="center"/>
    </xf>
    <xf numFmtId="0" fontId="23" fillId="4" borderId="0" xfId="0" applyFont="1" applyFill="1" applyAlignment="1">
      <alignment horizontal="center" vertical="center"/>
    </xf>
    <xf numFmtId="0" fontId="24" fillId="0" borderId="16" xfId="0" applyFont="1" applyBorder="1" applyAlignment="1">
      <alignment horizontal="center" vertical="center" wrapText="1"/>
    </xf>
    <xf numFmtId="0" fontId="24" fillId="0" borderId="17" xfId="0" applyFont="1" applyBorder="1" applyAlignment="1">
      <alignment horizontal="center" vertical="center" wrapText="1"/>
    </xf>
    <xf numFmtId="0" fontId="24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25" fillId="0" borderId="0" xfId="0" applyFont="1" applyAlignment="1">
      <alignment horizontal="left" vertical="center"/>
    </xf>
    <xf numFmtId="0" fontId="25" fillId="0" borderId="0" xfId="0" applyFont="1" applyAlignment="1">
      <alignment vertical="center"/>
    </xf>
    <xf numFmtId="4" fontId="25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21" fillId="0" borderId="14" xfId="0" applyNumberFormat="1" applyFont="1" applyBorder="1" applyAlignment="1">
      <alignment vertical="center"/>
    </xf>
    <xf numFmtId="4" fontId="21" fillId="0" borderId="0" xfId="0" applyNumberFormat="1" applyFont="1" applyBorder="1" applyAlignment="1">
      <alignment vertical="center"/>
    </xf>
    <xf numFmtId="166" fontId="21" fillId="0" borderId="0" xfId="0" applyNumberFormat="1" applyFont="1" applyBorder="1" applyAlignment="1">
      <alignment vertical="center"/>
    </xf>
    <xf numFmtId="4" fontId="21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7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8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30" fillId="0" borderId="14" xfId="0" applyNumberFormat="1" applyFont="1" applyBorder="1" applyAlignment="1">
      <alignment vertical="center"/>
    </xf>
    <xf numFmtId="4" fontId="30" fillId="0" borderId="0" xfId="0" applyNumberFormat="1" applyFont="1" applyBorder="1" applyAlignment="1">
      <alignment vertical="center"/>
    </xf>
    <xf numFmtId="166" fontId="30" fillId="0" borderId="0" xfId="0" applyNumberFormat="1" applyFont="1" applyBorder="1" applyAlignment="1">
      <alignment vertical="center"/>
    </xf>
    <xf numFmtId="4" fontId="30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4" fontId="30" fillId="0" borderId="19" xfId="0" applyNumberFormat="1" applyFont="1" applyBorder="1" applyAlignment="1">
      <alignment vertical="center"/>
    </xf>
    <xf numFmtId="4" fontId="30" fillId="0" borderId="20" xfId="0" applyNumberFormat="1" applyFont="1" applyBorder="1" applyAlignment="1">
      <alignment vertical="center"/>
    </xf>
    <xf numFmtId="166" fontId="30" fillId="0" borderId="20" xfId="0" applyNumberFormat="1" applyFont="1" applyBorder="1" applyAlignment="1">
      <alignment vertical="center"/>
    </xf>
    <xf numFmtId="4" fontId="30" fillId="0" borderId="21" xfId="0" applyNumberFormat="1" applyFont="1" applyBorder="1" applyAlignment="1">
      <alignment vertical="center"/>
    </xf>
    <xf numFmtId="0" fontId="0" fillId="0" borderId="0" xfId="0" applyProtection="1"/>
    <xf numFmtId="0" fontId="31" fillId="0" borderId="0" xfId="0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6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4" fontId="17" fillId="0" borderId="0" xfId="0" applyNumberFormat="1" applyFont="1" applyAlignment="1">
      <alignment vertical="center"/>
    </xf>
    <xf numFmtId="0" fontId="13" fillId="0" borderId="0" xfId="0" applyFont="1" applyAlignment="1">
      <alignment vertical="center"/>
    </xf>
    <xf numFmtId="164" fontId="17" fillId="0" borderId="0" xfId="0" applyNumberFormat="1" applyFont="1" applyAlignment="1">
      <alignment horizontal="righ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23" fillId="4" borderId="0" xfId="0" applyFont="1" applyFill="1" applyAlignment="1">
      <alignment horizontal="left" vertical="center"/>
    </xf>
    <xf numFmtId="0" fontId="23" fillId="4" borderId="0" xfId="0" applyFont="1" applyFill="1" applyAlignment="1">
      <alignment horizontal="right" vertical="center"/>
    </xf>
    <xf numFmtId="0" fontId="32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23" fillId="4" borderId="16" xfId="0" applyFont="1" applyFill="1" applyBorder="1" applyAlignment="1">
      <alignment horizontal="center" vertical="center" wrapText="1"/>
    </xf>
    <xf numFmtId="0" fontId="23" fillId="4" borderId="17" xfId="0" applyFont="1" applyFill="1" applyBorder="1" applyAlignment="1">
      <alignment horizontal="center" vertical="center" wrapText="1"/>
    </xf>
    <xf numFmtId="0" fontId="23" fillId="4" borderId="18" xfId="0" applyFont="1" applyFill="1" applyBorder="1" applyAlignment="1">
      <alignment horizontal="center" vertical="center" wrapText="1"/>
    </xf>
    <xf numFmtId="0" fontId="23" fillId="4" borderId="0" xfId="0" applyFont="1" applyFill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5" fillId="0" borderId="0" xfId="0" applyNumberFormat="1" applyFont="1" applyAlignment="1"/>
    <xf numFmtId="166" fontId="33" fillId="0" borderId="12" xfId="0" applyNumberFormat="1" applyFont="1" applyBorder="1" applyAlignment="1"/>
    <xf numFmtId="166" fontId="33" fillId="0" borderId="13" xfId="0" applyNumberFormat="1" applyFont="1" applyBorder="1" applyAlignment="1"/>
    <xf numFmtId="4" fontId="34" fillId="0" borderId="0" xfId="0" applyNumberFormat="1" applyFont="1" applyAlignment="1">
      <alignment vertical="center"/>
    </xf>
    <xf numFmtId="0" fontId="8" fillId="0" borderId="3" xfId="0" applyFont="1" applyBorder="1" applyAlignme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4" fontId="6" fillId="0" borderId="0" xfId="0" applyNumberFormat="1" applyFont="1" applyAlignment="1"/>
    <xf numFmtId="0" fontId="8" fillId="0" borderId="14" xfId="0" applyFont="1" applyBorder="1" applyAlignment="1"/>
    <xf numFmtId="0" fontId="8" fillId="0" borderId="0" xfId="0" applyFont="1" applyBorder="1" applyAlignment="1"/>
    <xf numFmtId="166" fontId="8" fillId="0" borderId="0" xfId="0" applyNumberFormat="1" applyFont="1" applyBorder="1" applyAlignment="1"/>
    <xf numFmtId="166" fontId="8" fillId="0" borderId="15" xfId="0" applyNumberFormat="1" applyFont="1" applyBorder="1" applyAlignment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 applyAlignment="1"/>
    <xf numFmtId="0" fontId="0" fillId="0" borderId="3" xfId="0" applyFont="1" applyBorder="1" applyAlignment="1" applyProtection="1">
      <alignment vertical="center"/>
      <protection locked="0"/>
    </xf>
    <xf numFmtId="0" fontId="23" fillId="0" borderId="22" xfId="0" applyFont="1" applyBorder="1" applyAlignment="1" applyProtection="1">
      <alignment horizontal="center" vertical="center"/>
      <protection locked="0"/>
    </xf>
    <xf numFmtId="49" fontId="23" fillId="0" borderId="22" xfId="0" applyNumberFormat="1" applyFont="1" applyBorder="1" applyAlignment="1" applyProtection="1">
      <alignment horizontal="left" vertical="center" wrapText="1"/>
      <protection locked="0"/>
    </xf>
    <xf numFmtId="0" fontId="23" fillId="0" borderId="22" xfId="0" applyFont="1" applyBorder="1" applyAlignment="1" applyProtection="1">
      <alignment horizontal="left" vertical="center" wrapText="1"/>
      <protection locked="0"/>
    </xf>
    <xf numFmtId="0" fontId="23" fillId="0" borderId="22" xfId="0" applyFont="1" applyBorder="1" applyAlignment="1" applyProtection="1">
      <alignment horizontal="center" vertical="center" wrapText="1"/>
      <protection locked="0"/>
    </xf>
    <xf numFmtId="167" fontId="23" fillId="0" borderId="22" xfId="0" applyNumberFormat="1" applyFont="1" applyBorder="1" applyAlignment="1" applyProtection="1">
      <alignment vertical="center"/>
      <protection locked="0"/>
    </xf>
    <xf numFmtId="4" fontId="23" fillId="0" borderId="22" xfId="0" applyNumberFormat="1" applyFont="1" applyBorder="1" applyAlignment="1" applyProtection="1">
      <alignment vertical="center"/>
      <protection locked="0"/>
    </xf>
    <xf numFmtId="0" fontId="0" fillId="0" borderId="22" xfId="0" applyFont="1" applyBorder="1" applyAlignment="1" applyProtection="1">
      <alignment vertical="center"/>
      <protection locked="0"/>
    </xf>
    <xf numFmtId="0" fontId="24" fillId="0" borderId="14" xfId="0" applyFont="1" applyBorder="1" applyAlignment="1">
      <alignment horizontal="left" vertical="center"/>
    </xf>
    <xf numFmtId="0" fontId="24" fillId="0" borderId="0" xfId="0" applyFont="1" applyBorder="1" applyAlignment="1">
      <alignment horizontal="center" vertical="center"/>
    </xf>
    <xf numFmtId="166" fontId="24" fillId="0" borderId="0" xfId="0" applyNumberFormat="1" applyFont="1" applyBorder="1" applyAlignment="1">
      <alignment vertical="center"/>
    </xf>
    <xf numFmtId="166" fontId="24" fillId="0" borderId="15" xfId="0" applyNumberFormat="1" applyFont="1" applyBorder="1" applyAlignment="1">
      <alignment vertical="center"/>
    </xf>
    <xf numFmtId="0" fontId="23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5" fillId="0" borderId="22" xfId="0" applyFont="1" applyBorder="1" applyAlignment="1" applyProtection="1">
      <alignment horizontal="center" vertical="center"/>
      <protection locked="0"/>
    </xf>
    <xf numFmtId="49" fontId="35" fillId="0" borderId="22" xfId="0" applyNumberFormat="1" applyFont="1" applyBorder="1" applyAlignment="1" applyProtection="1">
      <alignment horizontal="left" vertical="center" wrapText="1"/>
      <protection locked="0"/>
    </xf>
    <xf numFmtId="0" fontId="35" fillId="0" borderId="22" xfId="0" applyFont="1" applyBorder="1" applyAlignment="1" applyProtection="1">
      <alignment horizontal="left" vertical="center" wrapText="1"/>
      <protection locked="0"/>
    </xf>
    <xf numFmtId="0" fontId="35" fillId="0" borderId="22" xfId="0" applyFont="1" applyBorder="1" applyAlignment="1" applyProtection="1">
      <alignment horizontal="center" vertical="center" wrapText="1"/>
      <protection locked="0"/>
    </xf>
    <xf numFmtId="167" fontId="35" fillId="0" borderId="22" xfId="0" applyNumberFormat="1" applyFont="1" applyBorder="1" applyAlignment="1" applyProtection="1">
      <alignment vertical="center"/>
      <protection locked="0"/>
    </xf>
    <xf numFmtId="4" fontId="35" fillId="0" borderId="22" xfId="0" applyNumberFormat="1" applyFont="1" applyBorder="1" applyAlignment="1" applyProtection="1">
      <alignment vertical="center"/>
      <protection locked="0"/>
    </xf>
    <xf numFmtId="0" fontId="36" fillId="0" borderId="22" xfId="0" applyFont="1" applyBorder="1" applyAlignment="1" applyProtection="1">
      <alignment vertical="center"/>
      <protection locked="0"/>
    </xf>
    <xf numFmtId="0" fontId="36" fillId="0" borderId="3" xfId="0" applyFont="1" applyBorder="1" applyAlignment="1">
      <alignment vertical="center"/>
    </xf>
    <xf numFmtId="0" fontId="35" fillId="0" borderId="14" xfId="0" applyFont="1" applyBorder="1" applyAlignment="1">
      <alignment horizontal="left" vertical="center"/>
    </xf>
    <xf numFmtId="0" fontId="35" fillId="0" borderId="0" xfId="0" applyFont="1" applyBorder="1" applyAlignment="1">
      <alignment horizontal="center" vertical="center"/>
    </xf>
    <xf numFmtId="0" fontId="24" fillId="0" borderId="19" xfId="0" applyFont="1" applyBorder="1" applyAlignment="1">
      <alignment horizontal="left" vertical="center"/>
    </xf>
    <xf numFmtId="0" fontId="24" fillId="0" borderId="20" xfId="0" applyFont="1" applyBorder="1" applyAlignment="1">
      <alignment horizontal="center" vertical="center"/>
    </xf>
    <xf numFmtId="166" fontId="24" fillId="0" borderId="20" xfId="0" applyNumberFormat="1" applyFont="1" applyBorder="1" applyAlignment="1">
      <alignment vertical="center"/>
    </xf>
    <xf numFmtId="166" fontId="24" fillId="0" borderId="21" xfId="0" applyNumberFormat="1" applyFont="1" applyBorder="1" applyAlignment="1">
      <alignment vertical="center"/>
    </xf>
    <xf numFmtId="0" fontId="9" fillId="0" borderId="3" xfId="0" applyFont="1" applyBorder="1" applyAlignment="1">
      <alignment vertical="center"/>
    </xf>
    <xf numFmtId="0" fontId="37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9" fillId="0" borderId="14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167" fontId="10" fillId="0" borderId="0" xfId="0" applyNumberFormat="1" applyFont="1" applyAlignment="1">
      <alignment vertical="center"/>
    </xf>
    <xf numFmtId="0" fontId="10" fillId="0" borderId="14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167" fontId="11" fillId="0" borderId="0" xfId="0" applyNumberFormat="1" applyFont="1" applyAlignment="1">
      <alignment vertical="center"/>
    </xf>
    <xf numFmtId="0" fontId="11" fillId="0" borderId="14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15" xfId="0" applyFont="1" applyBorder="1" applyAlignment="1">
      <alignment vertical="center"/>
    </xf>
    <xf numFmtId="0" fontId="12" fillId="0" borderId="3" xfId="0" applyFont="1" applyBorder="1" applyAlignment="1">
      <alignment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 wrapText="1"/>
    </xf>
    <xf numFmtId="167" fontId="12" fillId="0" borderId="0" xfId="0" applyNumberFormat="1" applyFont="1" applyAlignment="1">
      <alignment vertical="center"/>
    </xf>
    <xf numFmtId="0" fontId="12" fillId="0" borderId="14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2" fillId="0" borderId="15" xfId="0" applyFont="1" applyBorder="1" applyAlignment="1">
      <alignment vertical="center"/>
    </xf>
    <xf numFmtId="0" fontId="11" fillId="0" borderId="19" xfId="0" applyFont="1" applyBorder="1" applyAlignment="1">
      <alignment vertical="center"/>
    </xf>
    <xf numFmtId="0" fontId="11" fillId="0" borderId="20" xfId="0" applyFont="1" applyBorder="1" applyAlignment="1">
      <alignment vertical="center"/>
    </xf>
    <xf numFmtId="0" fontId="11" fillId="0" borderId="21" xfId="0" applyFont="1" applyBorder="1" applyAlignment="1">
      <alignment vertical="center"/>
    </xf>
    <xf numFmtId="0" fontId="23" fillId="4" borderId="6" xfId="0" applyFont="1" applyFill="1" applyBorder="1" applyAlignment="1">
      <alignment horizontal="center" vertical="center"/>
    </xf>
    <xf numFmtId="0" fontId="23" fillId="4" borderId="7" xfId="0" applyFont="1" applyFill="1" applyBorder="1" applyAlignment="1">
      <alignment horizontal="left" vertical="center"/>
    </xf>
    <xf numFmtId="0" fontId="28" fillId="0" borderId="0" xfId="0" applyFont="1" applyAlignment="1">
      <alignment horizontal="left" vertical="center" wrapText="1"/>
    </xf>
    <xf numFmtId="0" fontId="23" fillId="4" borderId="7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4" fontId="25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center" wrapText="1"/>
    </xf>
    <xf numFmtId="4" fontId="16" fillId="0" borderId="5" xfId="0" applyNumberFormat="1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164" fontId="17" fillId="0" borderId="0" xfId="0" applyNumberFormat="1" applyFont="1" applyAlignment="1">
      <alignment horizontal="left" vertical="center"/>
    </xf>
    <xf numFmtId="0" fontId="17" fillId="0" borderId="0" xfId="0" applyFont="1" applyAlignment="1">
      <alignment vertical="center"/>
    </xf>
    <xf numFmtId="4" fontId="18" fillId="0" borderId="0" xfId="0" applyNumberFormat="1" applyFont="1" applyAlignment="1">
      <alignment vertical="center"/>
    </xf>
    <xf numFmtId="4" fontId="19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4" fontId="4" fillId="3" borderId="7" xfId="0" applyNumberFormat="1" applyFont="1" applyFill="1" applyBorder="1" applyAlignment="1">
      <alignment vertical="center"/>
    </xf>
    <xf numFmtId="0" fontId="0" fillId="3" borderId="7" xfId="0" applyFont="1" applyFill="1" applyBorder="1" applyAlignment="1">
      <alignment vertical="center"/>
    </xf>
    <xf numFmtId="0" fontId="0" fillId="3" borderId="8" xfId="0" applyFont="1" applyFill="1" applyBorder="1" applyAlignment="1">
      <alignment vertical="center"/>
    </xf>
    <xf numFmtId="0" fontId="4" fillId="3" borderId="7" xfId="0" applyFont="1" applyFill="1" applyBorder="1" applyAlignment="1">
      <alignment horizontal="left" vertical="center"/>
    </xf>
    <xf numFmtId="0" fontId="14" fillId="2" borderId="0" xfId="0" applyFont="1" applyFill="1" applyAlignment="1">
      <alignment horizontal="center" vertical="center"/>
    </xf>
    <xf numFmtId="4" fontId="29" fillId="0" borderId="0" xfId="0" applyNumberFormat="1" applyFont="1" applyAlignment="1">
      <alignment vertical="center"/>
    </xf>
    <xf numFmtId="0" fontId="29" fillId="0" borderId="0" xfId="0" applyFont="1" applyAlignment="1">
      <alignment vertical="center"/>
    </xf>
    <xf numFmtId="0" fontId="23" fillId="4" borderId="7" xfId="0" applyFont="1" applyFill="1" applyBorder="1" applyAlignment="1">
      <alignment horizontal="right"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3" fillId="4" borderId="8" xfId="0" applyFont="1" applyFill="1" applyBorder="1" applyAlignment="1">
      <alignment horizontal="left" vertical="center"/>
    </xf>
    <xf numFmtId="0" fontId="21" fillId="0" borderId="11" xfId="0" applyFont="1" applyBorder="1" applyAlignment="1">
      <alignment horizontal="center" vertical="center"/>
    </xf>
    <xf numFmtId="0" fontId="21" fillId="0" borderId="12" xfId="0" applyFont="1" applyBorder="1" applyAlignment="1">
      <alignment horizontal="left" vertical="center"/>
    </xf>
    <xf numFmtId="0" fontId="22" fillId="0" borderId="14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4" fontId="25" fillId="0" borderId="0" xfId="0" applyNumberFormat="1" applyFont="1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</cellXfs>
  <cellStyles count="2">
    <cellStyle name="Hypertextové prepojenie" xfId="1" builtinId="8"/>
    <cellStyle name="Normálna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108"/>
  <sheetViews>
    <sheetView showGridLines="0" tabSelected="1" topLeftCell="A85" workbookViewId="0"/>
  </sheetViews>
  <sheetFormatPr defaultRowHeight="14.4"/>
  <cols>
    <col min="1" max="1" width="8.28515625" style="1" customWidth="1"/>
    <col min="2" max="2" width="1.7109375" style="1" customWidth="1"/>
    <col min="3" max="3" width="4.140625" style="1" customWidth="1"/>
    <col min="4" max="33" width="2.7109375" style="1" customWidth="1"/>
    <col min="34" max="34" width="3.28515625" style="1" customWidth="1"/>
    <col min="35" max="35" width="31.7109375" style="1" customWidth="1"/>
    <col min="36" max="37" width="2.42578125" style="1" customWidth="1"/>
    <col min="38" max="38" width="8.28515625" style="1" customWidth="1"/>
    <col min="39" max="39" width="3.28515625" style="1" customWidth="1"/>
    <col min="40" max="40" width="13.28515625" style="1" customWidth="1"/>
    <col min="41" max="41" width="7.42578125" style="1" customWidth="1"/>
    <col min="42" max="42" width="4.140625" style="1" customWidth="1"/>
    <col min="43" max="43" width="15.7109375" style="1" hidden="1" customWidth="1"/>
    <col min="44" max="44" width="13.7109375" style="1" customWidth="1"/>
    <col min="45" max="47" width="25.85546875" style="1" hidden="1" customWidth="1"/>
    <col min="48" max="49" width="21.7109375" style="1" hidden="1" customWidth="1"/>
    <col min="50" max="51" width="25" style="1" hidden="1" customWidth="1"/>
    <col min="52" max="52" width="21.7109375" style="1" hidden="1" customWidth="1"/>
    <col min="53" max="53" width="19.140625" style="1" hidden="1" customWidth="1"/>
    <col min="54" max="54" width="25" style="1" hidden="1" customWidth="1"/>
    <col min="55" max="55" width="21.7109375" style="1" hidden="1" customWidth="1"/>
    <col min="56" max="56" width="19.140625" style="1" hidden="1" customWidth="1"/>
    <col min="57" max="57" width="66.42578125" style="1" customWidth="1"/>
    <col min="71" max="91" width="9.28515625" style="1" hidden="1"/>
  </cols>
  <sheetData>
    <row r="1" spans="1:74" ht="10.199999999999999">
      <c r="A1" s="17" t="s">
        <v>0</v>
      </c>
      <c r="AZ1" s="17" t="s">
        <v>1</v>
      </c>
      <c r="BA1" s="17" t="s">
        <v>2</v>
      </c>
      <c r="BB1" s="17" t="s">
        <v>1</v>
      </c>
      <c r="BT1" s="17" t="s">
        <v>3</v>
      </c>
      <c r="BU1" s="17" t="s">
        <v>3</v>
      </c>
      <c r="BV1" s="17" t="s">
        <v>4</v>
      </c>
    </row>
    <row r="2" spans="1:74" s="1" customFormat="1" ht="36.9" customHeight="1">
      <c r="AR2" s="231" t="s">
        <v>5</v>
      </c>
      <c r="AS2" s="215"/>
      <c r="AT2" s="215"/>
      <c r="AU2" s="215"/>
      <c r="AV2" s="215"/>
      <c r="AW2" s="215"/>
      <c r="AX2" s="215"/>
      <c r="AY2" s="215"/>
      <c r="AZ2" s="215"/>
      <c r="BA2" s="215"/>
      <c r="BB2" s="215"/>
      <c r="BC2" s="215"/>
      <c r="BD2" s="215"/>
      <c r="BE2" s="215"/>
      <c r="BS2" s="18" t="s">
        <v>6</v>
      </c>
      <c r="BT2" s="18" t="s">
        <v>7</v>
      </c>
    </row>
    <row r="3" spans="1:74" s="1" customFormat="1" ht="6.9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1"/>
      <c r="BS3" s="18" t="s">
        <v>8</v>
      </c>
      <c r="BT3" s="18" t="s">
        <v>7</v>
      </c>
    </row>
    <row r="4" spans="1:74" s="1" customFormat="1" ht="24.9" customHeight="1">
      <c r="B4" s="21"/>
      <c r="D4" s="22" t="s">
        <v>9</v>
      </c>
      <c r="AR4" s="21"/>
      <c r="AS4" s="23" t="s">
        <v>10</v>
      </c>
      <c r="BS4" s="18" t="s">
        <v>6</v>
      </c>
    </row>
    <row r="5" spans="1:74" s="1" customFormat="1" ht="12" customHeight="1">
      <c r="B5" s="21"/>
      <c r="D5" s="24" t="s">
        <v>11</v>
      </c>
      <c r="K5" s="214" t="s">
        <v>12</v>
      </c>
      <c r="L5" s="215"/>
      <c r="M5" s="215"/>
      <c r="N5" s="215"/>
      <c r="O5" s="215"/>
      <c r="P5" s="215"/>
      <c r="Q5" s="215"/>
      <c r="R5" s="215"/>
      <c r="S5" s="215"/>
      <c r="T5" s="215"/>
      <c r="U5" s="215"/>
      <c r="V5" s="215"/>
      <c r="W5" s="215"/>
      <c r="X5" s="215"/>
      <c r="Y5" s="215"/>
      <c r="Z5" s="215"/>
      <c r="AA5" s="215"/>
      <c r="AB5" s="215"/>
      <c r="AC5" s="215"/>
      <c r="AD5" s="215"/>
      <c r="AE5" s="215"/>
      <c r="AF5" s="215"/>
      <c r="AG5" s="215"/>
      <c r="AH5" s="215"/>
      <c r="AI5" s="215"/>
      <c r="AJ5" s="215"/>
      <c r="AK5" s="215"/>
      <c r="AL5" s="215"/>
      <c r="AM5" s="215"/>
      <c r="AN5" s="215"/>
      <c r="AO5" s="215"/>
      <c r="AR5" s="21"/>
      <c r="BS5" s="18" t="s">
        <v>6</v>
      </c>
    </row>
    <row r="6" spans="1:74" s="1" customFormat="1" ht="36.9" customHeight="1">
      <c r="B6" s="21"/>
      <c r="D6" s="26" t="s">
        <v>13</v>
      </c>
      <c r="K6" s="216" t="s">
        <v>14</v>
      </c>
      <c r="L6" s="215"/>
      <c r="M6" s="215"/>
      <c r="N6" s="215"/>
      <c r="O6" s="215"/>
      <c r="P6" s="215"/>
      <c r="Q6" s="215"/>
      <c r="R6" s="215"/>
      <c r="S6" s="215"/>
      <c r="T6" s="215"/>
      <c r="U6" s="215"/>
      <c r="V6" s="215"/>
      <c r="W6" s="215"/>
      <c r="X6" s="215"/>
      <c r="Y6" s="215"/>
      <c r="Z6" s="215"/>
      <c r="AA6" s="215"/>
      <c r="AB6" s="215"/>
      <c r="AC6" s="215"/>
      <c r="AD6" s="215"/>
      <c r="AE6" s="215"/>
      <c r="AF6" s="215"/>
      <c r="AG6" s="215"/>
      <c r="AH6" s="215"/>
      <c r="AI6" s="215"/>
      <c r="AJ6" s="215"/>
      <c r="AK6" s="215"/>
      <c r="AL6" s="215"/>
      <c r="AM6" s="215"/>
      <c r="AN6" s="215"/>
      <c r="AO6" s="215"/>
      <c r="AR6" s="21"/>
      <c r="BS6" s="18" t="s">
        <v>6</v>
      </c>
    </row>
    <row r="7" spans="1:74" s="1" customFormat="1" ht="12" customHeight="1">
      <c r="B7" s="21"/>
      <c r="D7" s="27" t="s">
        <v>15</v>
      </c>
      <c r="K7" s="25" t="s">
        <v>1</v>
      </c>
      <c r="AK7" s="27" t="s">
        <v>16</v>
      </c>
      <c r="AN7" s="25" t="s">
        <v>1</v>
      </c>
      <c r="AR7" s="21"/>
      <c r="BS7" s="18" t="s">
        <v>6</v>
      </c>
    </row>
    <row r="8" spans="1:74" s="1" customFormat="1" ht="12" customHeight="1">
      <c r="B8" s="21"/>
      <c r="D8" s="27" t="s">
        <v>17</v>
      </c>
      <c r="K8" s="25" t="s">
        <v>18</v>
      </c>
      <c r="AK8" s="27" t="s">
        <v>19</v>
      </c>
      <c r="AN8" s="25" t="s">
        <v>20</v>
      </c>
      <c r="AR8" s="21"/>
      <c r="BS8" s="18" t="s">
        <v>6</v>
      </c>
    </row>
    <row r="9" spans="1:74" s="1" customFormat="1" ht="14.4" customHeight="1">
      <c r="B9" s="21"/>
      <c r="AR9" s="21"/>
      <c r="BS9" s="18" t="s">
        <v>6</v>
      </c>
    </row>
    <row r="10" spans="1:74" s="1" customFormat="1" ht="12" customHeight="1">
      <c r="B10" s="21"/>
      <c r="D10" s="27" t="s">
        <v>21</v>
      </c>
      <c r="AK10" s="27" t="s">
        <v>22</v>
      </c>
      <c r="AN10" s="25" t="s">
        <v>1</v>
      </c>
      <c r="AR10" s="21"/>
      <c r="BS10" s="18" t="s">
        <v>6</v>
      </c>
    </row>
    <row r="11" spans="1:74" s="1" customFormat="1" ht="18.45" customHeight="1">
      <c r="B11" s="21"/>
      <c r="E11" s="25" t="s">
        <v>23</v>
      </c>
      <c r="AK11" s="27" t="s">
        <v>24</v>
      </c>
      <c r="AN11" s="25" t="s">
        <v>1</v>
      </c>
      <c r="AR11" s="21"/>
      <c r="BS11" s="18" t="s">
        <v>6</v>
      </c>
    </row>
    <row r="12" spans="1:74" s="1" customFormat="1" ht="6.9" customHeight="1">
      <c r="B12" s="21"/>
      <c r="AR12" s="21"/>
      <c r="BS12" s="18" t="s">
        <v>6</v>
      </c>
    </row>
    <row r="13" spans="1:74" s="1" customFormat="1" ht="12" customHeight="1">
      <c r="B13" s="21"/>
      <c r="D13" s="27" t="s">
        <v>25</v>
      </c>
      <c r="AK13" s="27" t="s">
        <v>22</v>
      </c>
      <c r="AN13" s="25" t="s">
        <v>1</v>
      </c>
      <c r="AR13" s="21"/>
      <c r="BS13" s="18" t="s">
        <v>6</v>
      </c>
    </row>
    <row r="14" spans="1:74" ht="13.2">
      <c r="B14" s="21"/>
      <c r="E14" s="25" t="s">
        <v>26</v>
      </c>
      <c r="AK14" s="27" t="s">
        <v>24</v>
      </c>
      <c r="AN14" s="25" t="s">
        <v>1</v>
      </c>
      <c r="AR14" s="21"/>
      <c r="BS14" s="18" t="s">
        <v>6</v>
      </c>
    </row>
    <row r="15" spans="1:74" s="1" customFormat="1" ht="6.9" customHeight="1">
      <c r="B15" s="21"/>
      <c r="AR15" s="21"/>
      <c r="BS15" s="18" t="s">
        <v>3</v>
      </c>
    </row>
    <row r="16" spans="1:74" s="1" customFormat="1" ht="12" customHeight="1">
      <c r="B16" s="21"/>
      <c r="D16" s="27" t="s">
        <v>27</v>
      </c>
      <c r="AK16" s="27" t="s">
        <v>22</v>
      </c>
      <c r="AN16" s="25" t="s">
        <v>1</v>
      </c>
      <c r="AR16" s="21"/>
      <c r="BS16" s="18" t="s">
        <v>3</v>
      </c>
    </row>
    <row r="17" spans="1:71" s="1" customFormat="1" ht="18.45" customHeight="1">
      <c r="B17" s="21"/>
      <c r="E17" s="25" t="s">
        <v>28</v>
      </c>
      <c r="AK17" s="27" t="s">
        <v>24</v>
      </c>
      <c r="AN17" s="25" t="s">
        <v>1</v>
      </c>
      <c r="AR17" s="21"/>
      <c r="BS17" s="18" t="s">
        <v>29</v>
      </c>
    </row>
    <row r="18" spans="1:71" s="1" customFormat="1" ht="6.9" customHeight="1">
      <c r="B18" s="21"/>
      <c r="AR18" s="21"/>
      <c r="BS18" s="18" t="s">
        <v>8</v>
      </c>
    </row>
    <row r="19" spans="1:71" s="1" customFormat="1" ht="12" customHeight="1">
      <c r="B19" s="21"/>
      <c r="D19" s="27" t="s">
        <v>30</v>
      </c>
      <c r="AK19" s="27" t="s">
        <v>22</v>
      </c>
      <c r="AN19" s="25" t="s">
        <v>1</v>
      </c>
      <c r="AR19" s="21"/>
      <c r="BS19" s="18" t="s">
        <v>8</v>
      </c>
    </row>
    <row r="20" spans="1:71" s="1" customFormat="1" ht="18.45" customHeight="1">
      <c r="B20" s="21"/>
      <c r="E20" s="25" t="s">
        <v>31</v>
      </c>
      <c r="AK20" s="27" t="s">
        <v>24</v>
      </c>
      <c r="AN20" s="25" t="s">
        <v>1</v>
      </c>
      <c r="AR20" s="21"/>
      <c r="BS20" s="18" t="s">
        <v>29</v>
      </c>
    </row>
    <row r="21" spans="1:71" s="1" customFormat="1" ht="6.9" customHeight="1">
      <c r="B21" s="21"/>
      <c r="AR21" s="21"/>
    </row>
    <row r="22" spans="1:71" s="1" customFormat="1" ht="12" customHeight="1">
      <c r="B22" s="21"/>
      <c r="D22" s="27" t="s">
        <v>32</v>
      </c>
      <c r="AR22" s="21"/>
    </row>
    <row r="23" spans="1:71" s="1" customFormat="1" ht="16.5" customHeight="1">
      <c r="B23" s="21"/>
      <c r="E23" s="217" t="s">
        <v>1</v>
      </c>
      <c r="F23" s="217"/>
      <c r="G23" s="217"/>
      <c r="H23" s="217"/>
      <c r="I23" s="217"/>
      <c r="J23" s="217"/>
      <c r="K23" s="217"/>
      <c r="L23" s="217"/>
      <c r="M23" s="217"/>
      <c r="N23" s="217"/>
      <c r="O23" s="217"/>
      <c r="P23" s="217"/>
      <c r="Q23" s="217"/>
      <c r="R23" s="217"/>
      <c r="S23" s="217"/>
      <c r="T23" s="217"/>
      <c r="U23" s="217"/>
      <c r="V23" s="217"/>
      <c r="W23" s="217"/>
      <c r="X23" s="217"/>
      <c r="Y23" s="217"/>
      <c r="Z23" s="217"/>
      <c r="AA23" s="217"/>
      <c r="AB23" s="217"/>
      <c r="AC23" s="217"/>
      <c r="AD23" s="217"/>
      <c r="AE23" s="217"/>
      <c r="AF23" s="217"/>
      <c r="AG23" s="217"/>
      <c r="AH23" s="217"/>
      <c r="AI23" s="217"/>
      <c r="AJ23" s="217"/>
      <c r="AK23" s="217"/>
      <c r="AL23" s="217"/>
      <c r="AM23" s="217"/>
      <c r="AN23" s="217"/>
      <c r="AR23" s="21"/>
    </row>
    <row r="24" spans="1:71" s="1" customFormat="1" ht="6.9" customHeight="1">
      <c r="B24" s="21"/>
      <c r="AR24" s="21"/>
    </row>
    <row r="25" spans="1:71" s="1" customFormat="1" ht="6.9" customHeight="1">
      <c r="B25" s="21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R25" s="21"/>
    </row>
    <row r="26" spans="1:71" s="2" customFormat="1" ht="25.95" customHeight="1">
      <c r="A26" s="30"/>
      <c r="B26" s="31"/>
      <c r="C26" s="30"/>
      <c r="D26" s="32" t="s">
        <v>33</v>
      </c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218">
        <f>ROUND(AG94,2)</f>
        <v>0</v>
      </c>
      <c r="AL26" s="219"/>
      <c r="AM26" s="219"/>
      <c r="AN26" s="219"/>
      <c r="AO26" s="219"/>
      <c r="AP26" s="30"/>
      <c r="AQ26" s="30"/>
      <c r="AR26" s="31"/>
      <c r="BE26" s="30"/>
    </row>
    <row r="27" spans="1:71" s="2" customFormat="1" ht="6.9" customHeight="1">
      <c r="A27" s="30"/>
      <c r="B27" s="31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30"/>
      <c r="AQ27" s="30"/>
      <c r="AR27" s="31"/>
      <c r="BE27" s="30"/>
    </row>
    <row r="28" spans="1:71" s="2" customFormat="1" ht="13.2">
      <c r="A28" s="30"/>
      <c r="B28" s="31"/>
      <c r="C28" s="30"/>
      <c r="D28" s="30"/>
      <c r="E28" s="30"/>
      <c r="F28" s="30"/>
      <c r="G28" s="30"/>
      <c r="H28" s="30"/>
      <c r="I28" s="30"/>
      <c r="J28" s="30"/>
      <c r="K28" s="30"/>
      <c r="L28" s="220" t="s">
        <v>34</v>
      </c>
      <c r="M28" s="220"/>
      <c r="N28" s="220"/>
      <c r="O28" s="220"/>
      <c r="P28" s="220"/>
      <c r="Q28" s="30"/>
      <c r="R28" s="30"/>
      <c r="S28" s="30"/>
      <c r="T28" s="30"/>
      <c r="U28" s="30"/>
      <c r="V28" s="30"/>
      <c r="W28" s="220" t="s">
        <v>35</v>
      </c>
      <c r="X28" s="220"/>
      <c r="Y28" s="220"/>
      <c r="Z28" s="220"/>
      <c r="AA28" s="220"/>
      <c r="AB28" s="220"/>
      <c r="AC28" s="220"/>
      <c r="AD28" s="220"/>
      <c r="AE28" s="220"/>
      <c r="AF28" s="30"/>
      <c r="AG28" s="30"/>
      <c r="AH28" s="30"/>
      <c r="AI28" s="30"/>
      <c r="AJ28" s="30"/>
      <c r="AK28" s="220" t="s">
        <v>36</v>
      </c>
      <c r="AL28" s="220"/>
      <c r="AM28" s="220"/>
      <c r="AN28" s="220"/>
      <c r="AO28" s="220"/>
      <c r="AP28" s="30"/>
      <c r="AQ28" s="30"/>
      <c r="AR28" s="31"/>
      <c r="BE28" s="30"/>
    </row>
    <row r="29" spans="1:71" s="3" customFormat="1" ht="14.4" customHeight="1">
      <c r="B29" s="35"/>
      <c r="D29" s="27" t="s">
        <v>37</v>
      </c>
      <c r="F29" s="36" t="s">
        <v>38</v>
      </c>
      <c r="L29" s="221">
        <v>0.2</v>
      </c>
      <c r="M29" s="222"/>
      <c r="N29" s="222"/>
      <c r="O29" s="222"/>
      <c r="P29" s="222"/>
      <c r="Q29" s="37"/>
      <c r="R29" s="37"/>
      <c r="S29" s="37"/>
      <c r="T29" s="37"/>
      <c r="U29" s="37"/>
      <c r="V29" s="37"/>
      <c r="W29" s="223">
        <f>ROUND(AZ94, 2)</f>
        <v>0</v>
      </c>
      <c r="X29" s="222"/>
      <c r="Y29" s="222"/>
      <c r="Z29" s="222"/>
      <c r="AA29" s="222"/>
      <c r="AB29" s="222"/>
      <c r="AC29" s="222"/>
      <c r="AD29" s="222"/>
      <c r="AE29" s="222"/>
      <c r="AF29" s="37"/>
      <c r="AG29" s="37"/>
      <c r="AH29" s="37"/>
      <c r="AI29" s="37"/>
      <c r="AJ29" s="37"/>
      <c r="AK29" s="223">
        <f>ROUND(AV94, 2)</f>
        <v>0</v>
      </c>
      <c r="AL29" s="222"/>
      <c r="AM29" s="222"/>
      <c r="AN29" s="222"/>
      <c r="AO29" s="222"/>
      <c r="AP29" s="37"/>
      <c r="AQ29" s="37"/>
      <c r="AR29" s="38"/>
      <c r="AS29" s="37"/>
      <c r="AT29" s="37"/>
      <c r="AU29" s="37"/>
      <c r="AV29" s="37"/>
      <c r="AW29" s="37"/>
      <c r="AX29" s="37"/>
      <c r="AY29" s="37"/>
      <c r="AZ29" s="37"/>
    </row>
    <row r="30" spans="1:71" s="3" customFormat="1" ht="14.4" customHeight="1">
      <c r="B30" s="35"/>
      <c r="F30" s="36" t="s">
        <v>39</v>
      </c>
      <c r="L30" s="226">
        <v>0.2</v>
      </c>
      <c r="M30" s="225"/>
      <c r="N30" s="225"/>
      <c r="O30" s="225"/>
      <c r="P30" s="225"/>
      <c r="W30" s="224">
        <f>ROUND(BA94, 2)</f>
        <v>0</v>
      </c>
      <c r="X30" s="225"/>
      <c r="Y30" s="225"/>
      <c r="Z30" s="225"/>
      <c r="AA30" s="225"/>
      <c r="AB30" s="225"/>
      <c r="AC30" s="225"/>
      <c r="AD30" s="225"/>
      <c r="AE30" s="225"/>
      <c r="AK30" s="224">
        <f>ROUND(AW94, 2)</f>
        <v>0</v>
      </c>
      <c r="AL30" s="225"/>
      <c r="AM30" s="225"/>
      <c r="AN30" s="225"/>
      <c r="AO30" s="225"/>
      <c r="AR30" s="35"/>
    </row>
    <row r="31" spans="1:71" s="3" customFormat="1" ht="14.4" hidden="1" customHeight="1">
      <c r="B31" s="35"/>
      <c r="F31" s="27" t="s">
        <v>40</v>
      </c>
      <c r="L31" s="226">
        <v>0.2</v>
      </c>
      <c r="M31" s="225"/>
      <c r="N31" s="225"/>
      <c r="O31" s="225"/>
      <c r="P31" s="225"/>
      <c r="W31" s="224">
        <f>ROUND(BB94, 2)</f>
        <v>0</v>
      </c>
      <c r="X31" s="225"/>
      <c r="Y31" s="225"/>
      <c r="Z31" s="225"/>
      <c r="AA31" s="225"/>
      <c r="AB31" s="225"/>
      <c r="AC31" s="225"/>
      <c r="AD31" s="225"/>
      <c r="AE31" s="225"/>
      <c r="AK31" s="224">
        <v>0</v>
      </c>
      <c r="AL31" s="225"/>
      <c r="AM31" s="225"/>
      <c r="AN31" s="225"/>
      <c r="AO31" s="225"/>
      <c r="AR31" s="35"/>
    </row>
    <row r="32" spans="1:71" s="3" customFormat="1" ht="14.4" hidden="1" customHeight="1">
      <c r="B32" s="35"/>
      <c r="F32" s="27" t="s">
        <v>41</v>
      </c>
      <c r="L32" s="226">
        <v>0.2</v>
      </c>
      <c r="M32" s="225"/>
      <c r="N32" s="225"/>
      <c r="O32" s="225"/>
      <c r="P32" s="225"/>
      <c r="W32" s="224">
        <f>ROUND(BC94, 2)</f>
        <v>0</v>
      </c>
      <c r="X32" s="225"/>
      <c r="Y32" s="225"/>
      <c r="Z32" s="225"/>
      <c r="AA32" s="225"/>
      <c r="AB32" s="225"/>
      <c r="AC32" s="225"/>
      <c r="AD32" s="225"/>
      <c r="AE32" s="225"/>
      <c r="AK32" s="224">
        <v>0</v>
      </c>
      <c r="AL32" s="225"/>
      <c r="AM32" s="225"/>
      <c r="AN32" s="225"/>
      <c r="AO32" s="225"/>
      <c r="AR32" s="35"/>
    </row>
    <row r="33" spans="1:57" s="3" customFormat="1" ht="14.4" hidden="1" customHeight="1">
      <c r="B33" s="35"/>
      <c r="F33" s="36" t="s">
        <v>42</v>
      </c>
      <c r="L33" s="221">
        <v>0</v>
      </c>
      <c r="M33" s="222"/>
      <c r="N33" s="222"/>
      <c r="O33" s="222"/>
      <c r="P33" s="222"/>
      <c r="Q33" s="37"/>
      <c r="R33" s="37"/>
      <c r="S33" s="37"/>
      <c r="T33" s="37"/>
      <c r="U33" s="37"/>
      <c r="V33" s="37"/>
      <c r="W33" s="223">
        <f>ROUND(BD94, 2)</f>
        <v>0</v>
      </c>
      <c r="X33" s="222"/>
      <c r="Y33" s="222"/>
      <c r="Z33" s="222"/>
      <c r="AA33" s="222"/>
      <c r="AB33" s="222"/>
      <c r="AC33" s="222"/>
      <c r="AD33" s="222"/>
      <c r="AE33" s="222"/>
      <c r="AF33" s="37"/>
      <c r="AG33" s="37"/>
      <c r="AH33" s="37"/>
      <c r="AI33" s="37"/>
      <c r="AJ33" s="37"/>
      <c r="AK33" s="223">
        <v>0</v>
      </c>
      <c r="AL33" s="222"/>
      <c r="AM33" s="222"/>
      <c r="AN33" s="222"/>
      <c r="AO33" s="222"/>
      <c r="AP33" s="37"/>
      <c r="AQ33" s="37"/>
      <c r="AR33" s="38"/>
      <c r="AS33" s="37"/>
      <c r="AT33" s="37"/>
      <c r="AU33" s="37"/>
      <c r="AV33" s="37"/>
      <c r="AW33" s="37"/>
      <c r="AX33" s="37"/>
      <c r="AY33" s="37"/>
      <c r="AZ33" s="37"/>
    </row>
    <row r="34" spans="1:57" s="2" customFormat="1" ht="6.9" customHeight="1">
      <c r="A34" s="30"/>
      <c r="B34" s="31"/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30"/>
      <c r="AM34" s="30"/>
      <c r="AN34" s="30"/>
      <c r="AO34" s="30"/>
      <c r="AP34" s="30"/>
      <c r="AQ34" s="30"/>
      <c r="AR34" s="31"/>
      <c r="BE34" s="30"/>
    </row>
    <row r="35" spans="1:57" s="2" customFormat="1" ht="25.95" customHeight="1">
      <c r="A35" s="30"/>
      <c r="B35" s="31"/>
      <c r="C35" s="39"/>
      <c r="D35" s="40" t="s">
        <v>43</v>
      </c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2" t="s">
        <v>44</v>
      </c>
      <c r="U35" s="41"/>
      <c r="V35" s="41"/>
      <c r="W35" s="41"/>
      <c r="X35" s="230" t="s">
        <v>45</v>
      </c>
      <c r="Y35" s="228"/>
      <c r="Z35" s="228"/>
      <c r="AA35" s="228"/>
      <c r="AB35" s="228"/>
      <c r="AC35" s="41"/>
      <c r="AD35" s="41"/>
      <c r="AE35" s="41"/>
      <c r="AF35" s="41"/>
      <c r="AG35" s="41"/>
      <c r="AH35" s="41"/>
      <c r="AI35" s="41"/>
      <c r="AJ35" s="41"/>
      <c r="AK35" s="227">
        <f>SUM(AK26:AK33)</f>
        <v>0</v>
      </c>
      <c r="AL35" s="228"/>
      <c r="AM35" s="228"/>
      <c r="AN35" s="228"/>
      <c r="AO35" s="229"/>
      <c r="AP35" s="39"/>
      <c r="AQ35" s="39"/>
      <c r="AR35" s="31"/>
      <c r="BE35" s="30"/>
    </row>
    <row r="36" spans="1:57" s="2" customFormat="1" ht="6.9" customHeight="1">
      <c r="A36" s="30"/>
      <c r="B36" s="31"/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30"/>
      <c r="AI36" s="30"/>
      <c r="AJ36" s="30"/>
      <c r="AK36" s="30"/>
      <c r="AL36" s="30"/>
      <c r="AM36" s="30"/>
      <c r="AN36" s="30"/>
      <c r="AO36" s="30"/>
      <c r="AP36" s="30"/>
      <c r="AQ36" s="30"/>
      <c r="AR36" s="31"/>
      <c r="BE36" s="30"/>
    </row>
    <row r="37" spans="1:57" s="2" customFormat="1" ht="14.4" customHeight="1">
      <c r="A37" s="30"/>
      <c r="B37" s="31"/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0"/>
      <c r="AN37" s="30"/>
      <c r="AO37" s="30"/>
      <c r="AP37" s="30"/>
      <c r="AQ37" s="30"/>
      <c r="AR37" s="31"/>
      <c r="BE37" s="30"/>
    </row>
    <row r="38" spans="1:57" s="1" customFormat="1" ht="14.4" customHeight="1">
      <c r="B38" s="21"/>
      <c r="AR38" s="21"/>
    </row>
    <row r="39" spans="1:57" s="1" customFormat="1" ht="14.4" customHeight="1">
      <c r="B39" s="21"/>
      <c r="AR39" s="21"/>
    </row>
    <row r="40" spans="1:57" s="1" customFormat="1" ht="14.4" customHeight="1">
      <c r="B40" s="21"/>
      <c r="AR40" s="21"/>
    </row>
    <row r="41" spans="1:57" s="1" customFormat="1" ht="14.4" customHeight="1">
      <c r="B41" s="21"/>
      <c r="AR41" s="21"/>
    </row>
    <row r="42" spans="1:57" s="1" customFormat="1" ht="14.4" customHeight="1">
      <c r="B42" s="21"/>
      <c r="AR42" s="21"/>
    </row>
    <row r="43" spans="1:57" s="1" customFormat="1" ht="14.4" customHeight="1">
      <c r="B43" s="21"/>
      <c r="AR43" s="21"/>
    </row>
    <row r="44" spans="1:57" s="1" customFormat="1" ht="14.4" customHeight="1">
      <c r="B44" s="21"/>
      <c r="AR44" s="21"/>
    </row>
    <row r="45" spans="1:57" s="1" customFormat="1" ht="14.4" customHeight="1">
      <c r="B45" s="21"/>
      <c r="AR45" s="21"/>
    </row>
    <row r="46" spans="1:57" s="1" customFormat="1" ht="14.4" customHeight="1">
      <c r="B46" s="21"/>
      <c r="AR46" s="21"/>
    </row>
    <row r="47" spans="1:57" s="1" customFormat="1" ht="14.4" customHeight="1">
      <c r="B47" s="21"/>
      <c r="AR47" s="21"/>
    </row>
    <row r="48" spans="1:57" s="1" customFormat="1" ht="14.4" customHeight="1">
      <c r="B48" s="21"/>
      <c r="AR48" s="21"/>
    </row>
    <row r="49" spans="1:57" s="2" customFormat="1" ht="14.4" customHeight="1">
      <c r="B49" s="43"/>
      <c r="D49" s="44" t="s">
        <v>46</v>
      </c>
      <c r="E49" s="45"/>
      <c r="F49" s="45"/>
      <c r="G49" s="45"/>
      <c r="H49" s="45"/>
      <c r="I49" s="45"/>
      <c r="J49" s="45"/>
      <c r="K49" s="45"/>
      <c r="L49" s="45"/>
      <c r="M49" s="45"/>
      <c r="N49" s="45"/>
      <c r="O49" s="45"/>
      <c r="P49" s="45"/>
      <c r="Q49" s="45"/>
      <c r="R49" s="45"/>
      <c r="S49" s="45"/>
      <c r="T49" s="45"/>
      <c r="U49" s="45"/>
      <c r="V49" s="45"/>
      <c r="W49" s="45"/>
      <c r="X49" s="45"/>
      <c r="Y49" s="45"/>
      <c r="Z49" s="45"/>
      <c r="AA49" s="45"/>
      <c r="AB49" s="45"/>
      <c r="AC49" s="45"/>
      <c r="AD49" s="45"/>
      <c r="AE49" s="45"/>
      <c r="AF49" s="45"/>
      <c r="AG49" s="45"/>
      <c r="AH49" s="44" t="s">
        <v>47</v>
      </c>
      <c r="AI49" s="45"/>
      <c r="AJ49" s="45"/>
      <c r="AK49" s="45"/>
      <c r="AL49" s="45"/>
      <c r="AM49" s="45"/>
      <c r="AN49" s="45"/>
      <c r="AO49" s="45"/>
      <c r="AR49" s="43"/>
    </row>
    <row r="50" spans="1:57" ht="10.199999999999999">
      <c r="B50" s="21"/>
      <c r="AR50" s="21"/>
    </row>
    <row r="51" spans="1:57" ht="10.199999999999999">
      <c r="B51" s="21"/>
      <c r="AR51" s="21"/>
    </row>
    <row r="52" spans="1:57" ht="10.199999999999999">
      <c r="B52" s="21"/>
      <c r="AR52" s="21"/>
    </row>
    <row r="53" spans="1:57" ht="10.199999999999999">
      <c r="B53" s="21"/>
      <c r="AR53" s="21"/>
    </row>
    <row r="54" spans="1:57" ht="10.199999999999999">
      <c r="B54" s="21"/>
      <c r="AR54" s="21"/>
    </row>
    <row r="55" spans="1:57" ht="10.199999999999999">
      <c r="B55" s="21"/>
      <c r="AR55" s="21"/>
    </row>
    <row r="56" spans="1:57" ht="10.199999999999999">
      <c r="B56" s="21"/>
      <c r="AR56" s="21"/>
    </row>
    <row r="57" spans="1:57" ht="10.199999999999999">
      <c r="B57" s="21"/>
      <c r="AR57" s="21"/>
    </row>
    <row r="58" spans="1:57" ht="10.199999999999999">
      <c r="B58" s="21"/>
      <c r="AR58" s="21"/>
    </row>
    <row r="59" spans="1:57" ht="10.199999999999999">
      <c r="B59" s="21"/>
      <c r="AR59" s="21"/>
    </row>
    <row r="60" spans="1:57" s="2" customFormat="1" ht="13.2">
      <c r="A60" s="30"/>
      <c r="B60" s="31"/>
      <c r="C60" s="30"/>
      <c r="D60" s="46" t="s">
        <v>48</v>
      </c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46" t="s">
        <v>49</v>
      </c>
      <c r="W60" s="33"/>
      <c r="X60" s="33"/>
      <c r="Y60" s="33"/>
      <c r="Z60" s="33"/>
      <c r="AA60" s="33"/>
      <c r="AB60" s="33"/>
      <c r="AC60" s="33"/>
      <c r="AD60" s="33"/>
      <c r="AE60" s="33"/>
      <c r="AF60" s="33"/>
      <c r="AG60" s="33"/>
      <c r="AH60" s="46" t="s">
        <v>48</v>
      </c>
      <c r="AI60" s="33"/>
      <c r="AJ60" s="33"/>
      <c r="AK60" s="33"/>
      <c r="AL60" s="33"/>
      <c r="AM60" s="46" t="s">
        <v>49</v>
      </c>
      <c r="AN60" s="33"/>
      <c r="AO60" s="33"/>
      <c r="AP60" s="30"/>
      <c r="AQ60" s="30"/>
      <c r="AR60" s="31"/>
      <c r="BE60" s="30"/>
    </row>
    <row r="61" spans="1:57" ht="10.199999999999999">
      <c r="B61" s="21"/>
      <c r="AR61" s="21"/>
    </row>
    <row r="62" spans="1:57" ht="10.199999999999999">
      <c r="B62" s="21"/>
      <c r="AR62" s="21"/>
    </row>
    <row r="63" spans="1:57" ht="10.199999999999999">
      <c r="B63" s="21"/>
      <c r="AR63" s="21"/>
    </row>
    <row r="64" spans="1:57" s="2" customFormat="1" ht="13.2">
      <c r="A64" s="30"/>
      <c r="B64" s="31"/>
      <c r="C64" s="30"/>
      <c r="D64" s="44" t="s">
        <v>50</v>
      </c>
      <c r="E64" s="47"/>
      <c r="F64" s="47"/>
      <c r="G64" s="47"/>
      <c r="H64" s="47"/>
      <c r="I64" s="47"/>
      <c r="J64" s="47"/>
      <c r="K64" s="47"/>
      <c r="L64" s="47"/>
      <c r="M64" s="47"/>
      <c r="N64" s="47"/>
      <c r="O64" s="47"/>
      <c r="P64" s="47"/>
      <c r="Q64" s="47"/>
      <c r="R64" s="47"/>
      <c r="S64" s="47"/>
      <c r="T64" s="47"/>
      <c r="U64" s="47"/>
      <c r="V64" s="47"/>
      <c r="W64" s="47"/>
      <c r="X64" s="47"/>
      <c r="Y64" s="47"/>
      <c r="Z64" s="47"/>
      <c r="AA64" s="47"/>
      <c r="AB64" s="47"/>
      <c r="AC64" s="47"/>
      <c r="AD64" s="47"/>
      <c r="AE64" s="47"/>
      <c r="AF64" s="47"/>
      <c r="AG64" s="47"/>
      <c r="AH64" s="44" t="s">
        <v>51</v>
      </c>
      <c r="AI64" s="47"/>
      <c r="AJ64" s="47"/>
      <c r="AK64" s="47"/>
      <c r="AL64" s="47"/>
      <c r="AM64" s="47"/>
      <c r="AN64" s="47"/>
      <c r="AO64" s="47"/>
      <c r="AP64" s="30"/>
      <c r="AQ64" s="30"/>
      <c r="AR64" s="31"/>
      <c r="BE64" s="30"/>
    </row>
    <row r="65" spans="1:57" ht="10.199999999999999">
      <c r="B65" s="21"/>
      <c r="AR65" s="21"/>
    </row>
    <row r="66" spans="1:57" ht="10.199999999999999">
      <c r="B66" s="21"/>
      <c r="AR66" s="21"/>
    </row>
    <row r="67" spans="1:57" ht="10.199999999999999">
      <c r="B67" s="21"/>
      <c r="AR67" s="21"/>
    </row>
    <row r="68" spans="1:57" ht="10.199999999999999">
      <c r="B68" s="21"/>
      <c r="AR68" s="21"/>
    </row>
    <row r="69" spans="1:57" ht="10.199999999999999">
      <c r="B69" s="21"/>
      <c r="AR69" s="21"/>
    </row>
    <row r="70" spans="1:57" ht="10.199999999999999">
      <c r="B70" s="21"/>
      <c r="AR70" s="21"/>
    </row>
    <row r="71" spans="1:57" ht="10.199999999999999">
      <c r="B71" s="21"/>
      <c r="AR71" s="21"/>
    </row>
    <row r="72" spans="1:57" ht="10.199999999999999">
      <c r="B72" s="21"/>
      <c r="AR72" s="21"/>
    </row>
    <row r="73" spans="1:57" ht="10.199999999999999">
      <c r="B73" s="21"/>
      <c r="AR73" s="21"/>
    </row>
    <row r="74" spans="1:57" ht="10.199999999999999">
      <c r="B74" s="21"/>
      <c r="AR74" s="21"/>
    </row>
    <row r="75" spans="1:57" s="2" customFormat="1" ht="13.2">
      <c r="A75" s="30"/>
      <c r="B75" s="31"/>
      <c r="C75" s="30"/>
      <c r="D75" s="46" t="s">
        <v>48</v>
      </c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46" t="s">
        <v>49</v>
      </c>
      <c r="W75" s="33"/>
      <c r="X75" s="33"/>
      <c r="Y75" s="33"/>
      <c r="Z75" s="33"/>
      <c r="AA75" s="33"/>
      <c r="AB75" s="33"/>
      <c r="AC75" s="33"/>
      <c r="AD75" s="33"/>
      <c r="AE75" s="33"/>
      <c r="AF75" s="33"/>
      <c r="AG75" s="33"/>
      <c r="AH75" s="46" t="s">
        <v>48</v>
      </c>
      <c r="AI75" s="33"/>
      <c r="AJ75" s="33"/>
      <c r="AK75" s="33"/>
      <c r="AL75" s="33"/>
      <c r="AM75" s="46" t="s">
        <v>49</v>
      </c>
      <c r="AN75" s="33"/>
      <c r="AO75" s="33"/>
      <c r="AP75" s="30"/>
      <c r="AQ75" s="30"/>
      <c r="AR75" s="31"/>
      <c r="BE75" s="30"/>
    </row>
    <row r="76" spans="1:57" s="2" customFormat="1" ht="10.199999999999999">
      <c r="A76" s="30"/>
      <c r="B76" s="31"/>
      <c r="C76" s="30"/>
      <c r="D76" s="30"/>
      <c r="E76" s="30"/>
      <c r="F76" s="30"/>
      <c r="G76" s="30"/>
      <c r="H76" s="30"/>
      <c r="I76" s="30"/>
      <c r="J76" s="30"/>
      <c r="K76" s="30"/>
      <c r="L76" s="30"/>
      <c r="M76" s="30"/>
      <c r="N76" s="30"/>
      <c r="O76" s="30"/>
      <c r="P76" s="30"/>
      <c r="Q76" s="30"/>
      <c r="R76" s="30"/>
      <c r="S76" s="30"/>
      <c r="T76" s="30"/>
      <c r="U76" s="30"/>
      <c r="V76" s="30"/>
      <c r="W76" s="30"/>
      <c r="X76" s="30"/>
      <c r="Y76" s="30"/>
      <c r="Z76" s="30"/>
      <c r="AA76" s="30"/>
      <c r="AB76" s="30"/>
      <c r="AC76" s="30"/>
      <c r="AD76" s="30"/>
      <c r="AE76" s="30"/>
      <c r="AF76" s="30"/>
      <c r="AG76" s="30"/>
      <c r="AH76" s="30"/>
      <c r="AI76" s="30"/>
      <c r="AJ76" s="30"/>
      <c r="AK76" s="30"/>
      <c r="AL76" s="30"/>
      <c r="AM76" s="30"/>
      <c r="AN76" s="30"/>
      <c r="AO76" s="30"/>
      <c r="AP76" s="30"/>
      <c r="AQ76" s="30"/>
      <c r="AR76" s="31"/>
      <c r="BE76" s="30"/>
    </row>
    <row r="77" spans="1:57" s="2" customFormat="1" ht="6.9" customHeight="1">
      <c r="A77" s="30"/>
      <c r="B77" s="48"/>
      <c r="C77" s="49"/>
      <c r="D77" s="49"/>
      <c r="E77" s="49"/>
      <c r="F77" s="49"/>
      <c r="G77" s="49"/>
      <c r="H77" s="49"/>
      <c r="I77" s="49"/>
      <c r="J77" s="49"/>
      <c r="K77" s="49"/>
      <c r="L77" s="49"/>
      <c r="M77" s="49"/>
      <c r="N77" s="49"/>
      <c r="O77" s="49"/>
      <c r="P77" s="49"/>
      <c r="Q77" s="49"/>
      <c r="R77" s="49"/>
      <c r="S77" s="49"/>
      <c r="T77" s="49"/>
      <c r="U77" s="49"/>
      <c r="V77" s="49"/>
      <c r="W77" s="49"/>
      <c r="X77" s="49"/>
      <c r="Y77" s="49"/>
      <c r="Z77" s="49"/>
      <c r="AA77" s="49"/>
      <c r="AB77" s="49"/>
      <c r="AC77" s="49"/>
      <c r="AD77" s="49"/>
      <c r="AE77" s="49"/>
      <c r="AF77" s="49"/>
      <c r="AG77" s="49"/>
      <c r="AH77" s="49"/>
      <c r="AI77" s="49"/>
      <c r="AJ77" s="49"/>
      <c r="AK77" s="49"/>
      <c r="AL77" s="49"/>
      <c r="AM77" s="49"/>
      <c r="AN77" s="49"/>
      <c r="AO77" s="49"/>
      <c r="AP77" s="49"/>
      <c r="AQ77" s="49"/>
      <c r="AR77" s="31"/>
      <c r="BE77" s="30"/>
    </row>
    <row r="81" spans="1:91" s="2" customFormat="1" ht="6.9" customHeight="1">
      <c r="A81" s="30"/>
      <c r="B81" s="50"/>
      <c r="C81" s="51"/>
      <c r="D81" s="51"/>
      <c r="E81" s="51"/>
      <c r="F81" s="51"/>
      <c r="G81" s="51"/>
      <c r="H81" s="51"/>
      <c r="I81" s="51"/>
      <c r="J81" s="51"/>
      <c r="K81" s="51"/>
      <c r="L81" s="51"/>
      <c r="M81" s="51"/>
      <c r="N81" s="51"/>
      <c r="O81" s="51"/>
      <c r="P81" s="51"/>
      <c r="Q81" s="51"/>
      <c r="R81" s="51"/>
      <c r="S81" s="51"/>
      <c r="T81" s="51"/>
      <c r="U81" s="51"/>
      <c r="V81" s="51"/>
      <c r="W81" s="51"/>
      <c r="X81" s="51"/>
      <c r="Y81" s="51"/>
      <c r="Z81" s="51"/>
      <c r="AA81" s="51"/>
      <c r="AB81" s="51"/>
      <c r="AC81" s="51"/>
      <c r="AD81" s="51"/>
      <c r="AE81" s="51"/>
      <c r="AF81" s="51"/>
      <c r="AG81" s="51"/>
      <c r="AH81" s="51"/>
      <c r="AI81" s="51"/>
      <c r="AJ81" s="51"/>
      <c r="AK81" s="51"/>
      <c r="AL81" s="51"/>
      <c r="AM81" s="51"/>
      <c r="AN81" s="51"/>
      <c r="AO81" s="51"/>
      <c r="AP81" s="51"/>
      <c r="AQ81" s="51"/>
      <c r="AR81" s="31"/>
      <c r="BE81" s="30"/>
    </row>
    <row r="82" spans="1:91" s="2" customFormat="1" ht="24.9" customHeight="1">
      <c r="A82" s="30"/>
      <c r="B82" s="31"/>
      <c r="C82" s="22" t="s">
        <v>52</v>
      </c>
      <c r="D82" s="30"/>
      <c r="E82" s="30"/>
      <c r="F82" s="30"/>
      <c r="G82" s="30"/>
      <c r="H82" s="30"/>
      <c r="I82" s="30"/>
      <c r="J82" s="30"/>
      <c r="K82" s="30"/>
      <c r="L82" s="30"/>
      <c r="M82" s="30"/>
      <c r="N82" s="30"/>
      <c r="O82" s="30"/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30"/>
      <c r="AG82" s="30"/>
      <c r="AH82" s="30"/>
      <c r="AI82" s="30"/>
      <c r="AJ82" s="30"/>
      <c r="AK82" s="30"/>
      <c r="AL82" s="30"/>
      <c r="AM82" s="30"/>
      <c r="AN82" s="30"/>
      <c r="AO82" s="30"/>
      <c r="AP82" s="30"/>
      <c r="AQ82" s="30"/>
      <c r="AR82" s="31"/>
      <c r="BE82" s="30"/>
    </row>
    <row r="83" spans="1:91" s="2" customFormat="1" ht="6.9" customHeight="1">
      <c r="A83" s="30"/>
      <c r="B83" s="31"/>
      <c r="C83" s="30"/>
      <c r="D83" s="30"/>
      <c r="E83" s="30"/>
      <c r="F83" s="30"/>
      <c r="G83" s="30"/>
      <c r="H83" s="30"/>
      <c r="I83" s="30"/>
      <c r="J83" s="30"/>
      <c r="K83" s="30"/>
      <c r="L83" s="30"/>
      <c r="M83" s="30"/>
      <c r="N83" s="30"/>
      <c r="O83" s="30"/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  <c r="AF83" s="30"/>
      <c r="AG83" s="30"/>
      <c r="AH83" s="30"/>
      <c r="AI83" s="30"/>
      <c r="AJ83" s="30"/>
      <c r="AK83" s="30"/>
      <c r="AL83" s="30"/>
      <c r="AM83" s="30"/>
      <c r="AN83" s="30"/>
      <c r="AO83" s="30"/>
      <c r="AP83" s="30"/>
      <c r="AQ83" s="30"/>
      <c r="AR83" s="31"/>
      <c r="BE83" s="30"/>
    </row>
    <row r="84" spans="1:91" s="4" customFormat="1" ht="12" customHeight="1">
      <c r="B84" s="52"/>
      <c r="C84" s="27" t="s">
        <v>11</v>
      </c>
      <c r="L84" s="4" t="str">
        <f>K5</f>
        <v>2021042</v>
      </c>
      <c r="AR84" s="52"/>
    </row>
    <row r="85" spans="1:91" s="5" customFormat="1" ht="36.9" customHeight="1">
      <c r="B85" s="53"/>
      <c r="C85" s="54" t="s">
        <v>13</v>
      </c>
      <c r="L85" s="211" t="str">
        <f>K6</f>
        <v>Oprava spevnených plôch a okolitého areálu Zimného štadióna v Banskej Bystrici</v>
      </c>
      <c r="M85" s="212"/>
      <c r="N85" s="212"/>
      <c r="O85" s="212"/>
      <c r="P85" s="212"/>
      <c r="Q85" s="212"/>
      <c r="R85" s="212"/>
      <c r="S85" s="212"/>
      <c r="T85" s="212"/>
      <c r="U85" s="212"/>
      <c r="V85" s="212"/>
      <c r="W85" s="212"/>
      <c r="X85" s="212"/>
      <c r="Y85" s="212"/>
      <c r="Z85" s="212"/>
      <c r="AA85" s="212"/>
      <c r="AB85" s="212"/>
      <c r="AC85" s="212"/>
      <c r="AD85" s="212"/>
      <c r="AE85" s="212"/>
      <c r="AF85" s="212"/>
      <c r="AG85" s="212"/>
      <c r="AH85" s="212"/>
      <c r="AI85" s="212"/>
      <c r="AJ85" s="212"/>
      <c r="AK85" s="212"/>
      <c r="AL85" s="212"/>
      <c r="AM85" s="212"/>
      <c r="AN85" s="212"/>
      <c r="AO85" s="212"/>
      <c r="AR85" s="53"/>
    </row>
    <row r="86" spans="1:91" s="2" customFormat="1" ht="6.9" customHeight="1">
      <c r="A86" s="30"/>
      <c r="B86" s="31"/>
      <c r="C86" s="30"/>
      <c r="D86" s="30"/>
      <c r="E86" s="30"/>
      <c r="F86" s="30"/>
      <c r="G86" s="30"/>
      <c r="H86" s="30"/>
      <c r="I86" s="30"/>
      <c r="J86" s="30"/>
      <c r="K86" s="30"/>
      <c r="L86" s="30"/>
      <c r="M86" s="30"/>
      <c r="N86" s="30"/>
      <c r="O86" s="30"/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  <c r="AF86" s="30"/>
      <c r="AG86" s="30"/>
      <c r="AH86" s="30"/>
      <c r="AI86" s="30"/>
      <c r="AJ86" s="30"/>
      <c r="AK86" s="30"/>
      <c r="AL86" s="30"/>
      <c r="AM86" s="30"/>
      <c r="AN86" s="30"/>
      <c r="AO86" s="30"/>
      <c r="AP86" s="30"/>
      <c r="AQ86" s="30"/>
      <c r="AR86" s="31"/>
      <c r="BE86" s="30"/>
    </row>
    <row r="87" spans="1:91" s="2" customFormat="1" ht="12" customHeight="1">
      <c r="A87" s="30"/>
      <c r="B87" s="31"/>
      <c r="C87" s="27" t="s">
        <v>17</v>
      </c>
      <c r="D87" s="30"/>
      <c r="E87" s="30"/>
      <c r="F87" s="30"/>
      <c r="G87" s="30"/>
      <c r="H87" s="30"/>
      <c r="I87" s="30"/>
      <c r="J87" s="30"/>
      <c r="K87" s="30"/>
      <c r="L87" s="55" t="str">
        <f>IF(K8="","",K8)</f>
        <v>parc.č.4212,4211/2 k.ú.Banská Bystrica</v>
      </c>
      <c r="M87" s="30"/>
      <c r="N87" s="30"/>
      <c r="O87" s="30"/>
      <c r="P87" s="30"/>
      <c r="Q87" s="30"/>
      <c r="R87" s="30"/>
      <c r="S87" s="30"/>
      <c r="T87" s="30"/>
      <c r="U87" s="30"/>
      <c r="V87" s="30"/>
      <c r="W87" s="30"/>
      <c r="X87" s="30"/>
      <c r="Y87" s="30"/>
      <c r="Z87" s="30"/>
      <c r="AA87" s="30"/>
      <c r="AB87" s="30"/>
      <c r="AC87" s="30"/>
      <c r="AD87" s="30"/>
      <c r="AE87" s="30"/>
      <c r="AF87" s="30"/>
      <c r="AG87" s="30"/>
      <c r="AH87" s="30"/>
      <c r="AI87" s="27" t="s">
        <v>19</v>
      </c>
      <c r="AJ87" s="30"/>
      <c r="AK87" s="30"/>
      <c r="AL87" s="30"/>
      <c r="AM87" s="235" t="str">
        <f>IF(AN8= "","",AN8)</f>
        <v>10. 9. 2021</v>
      </c>
      <c r="AN87" s="235"/>
      <c r="AO87" s="30"/>
      <c r="AP87" s="30"/>
      <c r="AQ87" s="30"/>
      <c r="AR87" s="31"/>
      <c r="BE87" s="30"/>
    </row>
    <row r="88" spans="1:91" s="2" customFormat="1" ht="6.9" customHeight="1">
      <c r="A88" s="30"/>
      <c r="B88" s="31"/>
      <c r="C88" s="30"/>
      <c r="D88" s="30"/>
      <c r="E88" s="30"/>
      <c r="F88" s="30"/>
      <c r="G88" s="30"/>
      <c r="H88" s="30"/>
      <c r="I88" s="30"/>
      <c r="J88" s="30"/>
      <c r="K88" s="30"/>
      <c r="L88" s="30"/>
      <c r="M88" s="30"/>
      <c r="N88" s="30"/>
      <c r="O88" s="30"/>
      <c r="P88" s="30"/>
      <c r="Q88" s="30"/>
      <c r="R88" s="30"/>
      <c r="S88" s="30"/>
      <c r="T88" s="30"/>
      <c r="U88" s="30"/>
      <c r="V88" s="30"/>
      <c r="W88" s="30"/>
      <c r="X88" s="30"/>
      <c r="Y88" s="30"/>
      <c r="Z88" s="30"/>
      <c r="AA88" s="30"/>
      <c r="AB88" s="30"/>
      <c r="AC88" s="30"/>
      <c r="AD88" s="30"/>
      <c r="AE88" s="30"/>
      <c r="AF88" s="30"/>
      <c r="AG88" s="30"/>
      <c r="AH88" s="30"/>
      <c r="AI88" s="30"/>
      <c r="AJ88" s="30"/>
      <c r="AK88" s="30"/>
      <c r="AL88" s="30"/>
      <c r="AM88" s="30"/>
      <c r="AN88" s="30"/>
      <c r="AO88" s="30"/>
      <c r="AP88" s="30"/>
      <c r="AQ88" s="30"/>
      <c r="AR88" s="31"/>
      <c r="BE88" s="30"/>
    </row>
    <row r="89" spans="1:91" s="2" customFormat="1" ht="15.15" customHeight="1">
      <c r="A89" s="30"/>
      <c r="B89" s="31"/>
      <c r="C89" s="27" t="s">
        <v>21</v>
      </c>
      <c r="D89" s="30"/>
      <c r="E89" s="30"/>
      <c r="F89" s="30"/>
      <c r="G89" s="30"/>
      <c r="H89" s="30"/>
      <c r="I89" s="30"/>
      <c r="J89" s="30"/>
      <c r="K89" s="30"/>
      <c r="L89" s="4" t="str">
        <f>IF(E11= "","",E11)</f>
        <v>MBB a.s.</v>
      </c>
      <c r="M89" s="30"/>
      <c r="N89" s="30"/>
      <c r="O89" s="30"/>
      <c r="P89" s="30"/>
      <c r="Q89" s="30"/>
      <c r="R89" s="30"/>
      <c r="S89" s="30"/>
      <c r="T89" s="30"/>
      <c r="U89" s="30"/>
      <c r="V89" s="30"/>
      <c r="W89" s="30"/>
      <c r="X89" s="30"/>
      <c r="Y89" s="30"/>
      <c r="Z89" s="30"/>
      <c r="AA89" s="30"/>
      <c r="AB89" s="30"/>
      <c r="AC89" s="30"/>
      <c r="AD89" s="30"/>
      <c r="AE89" s="30"/>
      <c r="AF89" s="30"/>
      <c r="AG89" s="30"/>
      <c r="AH89" s="30"/>
      <c r="AI89" s="27" t="s">
        <v>27</v>
      </c>
      <c r="AJ89" s="30"/>
      <c r="AK89" s="30"/>
      <c r="AL89" s="30"/>
      <c r="AM89" s="236" t="str">
        <f>IF(E17="","",E17)</f>
        <v>CREAT s.r.o.</v>
      </c>
      <c r="AN89" s="237"/>
      <c r="AO89" s="237"/>
      <c r="AP89" s="237"/>
      <c r="AQ89" s="30"/>
      <c r="AR89" s="31"/>
      <c r="AS89" s="239" t="s">
        <v>53</v>
      </c>
      <c r="AT89" s="240"/>
      <c r="AU89" s="57"/>
      <c r="AV89" s="57"/>
      <c r="AW89" s="57"/>
      <c r="AX89" s="57"/>
      <c r="AY89" s="57"/>
      <c r="AZ89" s="57"/>
      <c r="BA89" s="57"/>
      <c r="BB89" s="57"/>
      <c r="BC89" s="57"/>
      <c r="BD89" s="58"/>
      <c r="BE89" s="30"/>
    </row>
    <row r="90" spans="1:91" s="2" customFormat="1" ht="15.15" customHeight="1">
      <c r="A90" s="30"/>
      <c r="B90" s="31"/>
      <c r="C90" s="27" t="s">
        <v>25</v>
      </c>
      <c r="D90" s="30"/>
      <c r="E90" s="30"/>
      <c r="F90" s="30"/>
      <c r="G90" s="30"/>
      <c r="H90" s="30"/>
      <c r="I90" s="30"/>
      <c r="J90" s="30"/>
      <c r="K90" s="30"/>
      <c r="L90" s="4" t="str">
        <f>IF(E14="","",E14)</f>
        <v>podľa výberového konania</v>
      </c>
      <c r="M90" s="30"/>
      <c r="N90" s="30"/>
      <c r="O90" s="30"/>
      <c r="P90" s="30"/>
      <c r="Q90" s="30"/>
      <c r="R90" s="30"/>
      <c r="S90" s="30"/>
      <c r="T90" s="30"/>
      <c r="U90" s="30"/>
      <c r="V90" s="30"/>
      <c r="W90" s="30"/>
      <c r="X90" s="30"/>
      <c r="Y90" s="30"/>
      <c r="Z90" s="30"/>
      <c r="AA90" s="30"/>
      <c r="AB90" s="30"/>
      <c r="AC90" s="30"/>
      <c r="AD90" s="30"/>
      <c r="AE90" s="30"/>
      <c r="AF90" s="30"/>
      <c r="AG90" s="30"/>
      <c r="AH90" s="30"/>
      <c r="AI90" s="27" t="s">
        <v>30</v>
      </c>
      <c r="AJ90" s="30"/>
      <c r="AK90" s="30"/>
      <c r="AL90" s="30"/>
      <c r="AM90" s="236" t="str">
        <f>IF(E20="","",E20)</f>
        <v>Ing.Jedlička</v>
      </c>
      <c r="AN90" s="237"/>
      <c r="AO90" s="237"/>
      <c r="AP90" s="237"/>
      <c r="AQ90" s="30"/>
      <c r="AR90" s="31"/>
      <c r="AS90" s="241"/>
      <c r="AT90" s="242"/>
      <c r="AU90" s="59"/>
      <c r="AV90" s="59"/>
      <c r="AW90" s="59"/>
      <c r="AX90" s="59"/>
      <c r="AY90" s="59"/>
      <c r="AZ90" s="59"/>
      <c r="BA90" s="59"/>
      <c r="BB90" s="59"/>
      <c r="BC90" s="59"/>
      <c r="BD90" s="60"/>
      <c r="BE90" s="30"/>
    </row>
    <row r="91" spans="1:91" s="2" customFormat="1" ht="10.8" customHeight="1">
      <c r="A91" s="30"/>
      <c r="B91" s="31"/>
      <c r="C91" s="30"/>
      <c r="D91" s="30"/>
      <c r="E91" s="30"/>
      <c r="F91" s="30"/>
      <c r="G91" s="30"/>
      <c r="H91" s="30"/>
      <c r="I91" s="30"/>
      <c r="J91" s="30"/>
      <c r="K91" s="30"/>
      <c r="L91" s="30"/>
      <c r="M91" s="30"/>
      <c r="N91" s="30"/>
      <c r="O91" s="30"/>
      <c r="P91" s="30"/>
      <c r="Q91" s="30"/>
      <c r="R91" s="30"/>
      <c r="S91" s="30"/>
      <c r="T91" s="30"/>
      <c r="U91" s="30"/>
      <c r="V91" s="30"/>
      <c r="W91" s="30"/>
      <c r="X91" s="30"/>
      <c r="Y91" s="30"/>
      <c r="Z91" s="30"/>
      <c r="AA91" s="30"/>
      <c r="AB91" s="30"/>
      <c r="AC91" s="30"/>
      <c r="AD91" s="30"/>
      <c r="AE91" s="30"/>
      <c r="AF91" s="30"/>
      <c r="AG91" s="30"/>
      <c r="AH91" s="30"/>
      <c r="AI91" s="30"/>
      <c r="AJ91" s="30"/>
      <c r="AK91" s="30"/>
      <c r="AL91" s="30"/>
      <c r="AM91" s="30"/>
      <c r="AN91" s="30"/>
      <c r="AO91" s="30"/>
      <c r="AP91" s="30"/>
      <c r="AQ91" s="30"/>
      <c r="AR91" s="31"/>
      <c r="AS91" s="241"/>
      <c r="AT91" s="242"/>
      <c r="AU91" s="59"/>
      <c r="AV91" s="59"/>
      <c r="AW91" s="59"/>
      <c r="AX91" s="59"/>
      <c r="AY91" s="59"/>
      <c r="AZ91" s="59"/>
      <c r="BA91" s="59"/>
      <c r="BB91" s="59"/>
      <c r="BC91" s="59"/>
      <c r="BD91" s="60"/>
      <c r="BE91" s="30"/>
    </row>
    <row r="92" spans="1:91" s="2" customFormat="1" ht="29.25" customHeight="1">
      <c r="A92" s="30"/>
      <c r="B92" s="31"/>
      <c r="C92" s="207" t="s">
        <v>54</v>
      </c>
      <c r="D92" s="208"/>
      <c r="E92" s="208"/>
      <c r="F92" s="208"/>
      <c r="G92" s="208"/>
      <c r="H92" s="61"/>
      <c r="I92" s="210" t="s">
        <v>55</v>
      </c>
      <c r="J92" s="208"/>
      <c r="K92" s="208"/>
      <c r="L92" s="208"/>
      <c r="M92" s="208"/>
      <c r="N92" s="208"/>
      <c r="O92" s="208"/>
      <c r="P92" s="208"/>
      <c r="Q92" s="208"/>
      <c r="R92" s="208"/>
      <c r="S92" s="208"/>
      <c r="T92" s="208"/>
      <c r="U92" s="208"/>
      <c r="V92" s="208"/>
      <c r="W92" s="208"/>
      <c r="X92" s="208"/>
      <c r="Y92" s="208"/>
      <c r="Z92" s="208"/>
      <c r="AA92" s="208"/>
      <c r="AB92" s="208"/>
      <c r="AC92" s="208"/>
      <c r="AD92" s="208"/>
      <c r="AE92" s="208"/>
      <c r="AF92" s="208"/>
      <c r="AG92" s="234" t="s">
        <v>56</v>
      </c>
      <c r="AH92" s="208"/>
      <c r="AI92" s="208"/>
      <c r="AJ92" s="208"/>
      <c r="AK92" s="208"/>
      <c r="AL92" s="208"/>
      <c r="AM92" s="208"/>
      <c r="AN92" s="210" t="s">
        <v>57</v>
      </c>
      <c r="AO92" s="208"/>
      <c r="AP92" s="238"/>
      <c r="AQ92" s="62" t="s">
        <v>58</v>
      </c>
      <c r="AR92" s="31"/>
      <c r="AS92" s="63" t="s">
        <v>59</v>
      </c>
      <c r="AT92" s="64" t="s">
        <v>60</v>
      </c>
      <c r="AU92" s="64" t="s">
        <v>61</v>
      </c>
      <c r="AV92" s="64" t="s">
        <v>62</v>
      </c>
      <c r="AW92" s="64" t="s">
        <v>63</v>
      </c>
      <c r="AX92" s="64" t="s">
        <v>64</v>
      </c>
      <c r="AY92" s="64" t="s">
        <v>65</v>
      </c>
      <c r="AZ92" s="64" t="s">
        <v>66</v>
      </c>
      <c r="BA92" s="64" t="s">
        <v>67</v>
      </c>
      <c r="BB92" s="64" t="s">
        <v>68</v>
      </c>
      <c r="BC92" s="64" t="s">
        <v>69</v>
      </c>
      <c r="BD92" s="65" t="s">
        <v>70</v>
      </c>
      <c r="BE92" s="30"/>
    </row>
    <row r="93" spans="1:91" s="2" customFormat="1" ht="10.8" customHeight="1">
      <c r="A93" s="30"/>
      <c r="B93" s="31"/>
      <c r="C93" s="30"/>
      <c r="D93" s="30"/>
      <c r="E93" s="30"/>
      <c r="F93" s="30"/>
      <c r="G93" s="30"/>
      <c r="H93" s="30"/>
      <c r="I93" s="30"/>
      <c r="J93" s="30"/>
      <c r="K93" s="30"/>
      <c r="L93" s="30"/>
      <c r="M93" s="30"/>
      <c r="N93" s="30"/>
      <c r="O93" s="30"/>
      <c r="P93" s="30"/>
      <c r="Q93" s="30"/>
      <c r="R93" s="30"/>
      <c r="S93" s="30"/>
      <c r="T93" s="30"/>
      <c r="U93" s="30"/>
      <c r="V93" s="30"/>
      <c r="W93" s="30"/>
      <c r="X93" s="30"/>
      <c r="Y93" s="30"/>
      <c r="Z93" s="30"/>
      <c r="AA93" s="30"/>
      <c r="AB93" s="30"/>
      <c r="AC93" s="30"/>
      <c r="AD93" s="30"/>
      <c r="AE93" s="30"/>
      <c r="AF93" s="30"/>
      <c r="AG93" s="30"/>
      <c r="AH93" s="30"/>
      <c r="AI93" s="30"/>
      <c r="AJ93" s="30"/>
      <c r="AK93" s="30"/>
      <c r="AL93" s="30"/>
      <c r="AM93" s="30"/>
      <c r="AN93" s="30"/>
      <c r="AO93" s="30"/>
      <c r="AP93" s="30"/>
      <c r="AQ93" s="30"/>
      <c r="AR93" s="31"/>
      <c r="AS93" s="66"/>
      <c r="AT93" s="67"/>
      <c r="AU93" s="67"/>
      <c r="AV93" s="67"/>
      <c r="AW93" s="67"/>
      <c r="AX93" s="67"/>
      <c r="AY93" s="67"/>
      <c r="AZ93" s="67"/>
      <c r="BA93" s="67"/>
      <c r="BB93" s="67"/>
      <c r="BC93" s="67"/>
      <c r="BD93" s="68"/>
      <c r="BE93" s="30"/>
    </row>
    <row r="94" spans="1:91" s="6" customFormat="1" ht="32.4" customHeight="1">
      <c r="B94" s="69"/>
      <c r="C94" s="70" t="s">
        <v>71</v>
      </c>
      <c r="D94" s="71"/>
      <c r="E94" s="71"/>
      <c r="F94" s="71"/>
      <c r="G94" s="71"/>
      <c r="H94" s="71"/>
      <c r="I94" s="71"/>
      <c r="J94" s="71"/>
      <c r="K94" s="71"/>
      <c r="L94" s="71"/>
      <c r="M94" s="71"/>
      <c r="N94" s="71"/>
      <c r="O94" s="71"/>
      <c r="P94" s="71"/>
      <c r="Q94" s="71"/>
      <c r="R94" s="71"/>
      <c r="S94" s="71"/>
      <c r="T94" s="71"/>
      <c r="U94" s="71"/>
      <c r="V94" s="71"/>
      <c r="W94" s="71"/>
      <c r="X94" s="71"/>
      <c r="Y94" s="71"/>
      <c r="Z94" s="71"/>
      <c r="AA94" s="71"/>
      <c r="AB94" s="71"/>
      <c r="AC94" s="71"/>
      <c r="AD94" s="71"/>
      <c r="AE94" s="71"/>
      <c r="AF94" s="71"/>
      <c r="AG94" s="213">
        <f>ROUND(SUM(AG95:AG106),2)</f>
        <v>0</v>
      </c>
      <c r="AH94" s="213"/>
      <c r="AI94" s="213"/>
      <c r="AJ94" s="213"/>
      <c r="AK94" s="213"/>
      <c r="AL94" s="213"/>
      <c r="AM94" s="213"/>
      <c r="AN94" s="243">
        <f t="shared" ref="AN94:AN106" si="0">SUM(AG94,AT94)</f>
        <v>0</v>
      </c>
      <c r="AO94" s="243"/>
      <c r="AP94" s="243"/>
      <c r="AQ94" s="73" t="s">
        <v>1</v>
      </c>
      <c r="AR94" s="69"/>
      <c r="AS94" s="74">
        <f>ROUND(SUM(AS95:AS106),2)</f>
        <v>0</v>
      </c>
      <c r="AT94" s="75">
        <f t="shared" ref="AT94:AT106" si="1">ROUND(SUM(AV94:AW94),2)</f>
        <v>0</v>
      </c>
      <c r="AU94" s="76">
        <f>ROUND(SUM(AU95:AU106),5)</f>
        <v>14623.07432</v>
      </c>
      <c r="AV94" s="75">
        <f>ROUND(AZ94*L29,2)</f>
        <v>0</v>
      </c>
      <c r="AW94" s="75">
        <f>ROUND(BA94*L30,2)</f>
        <v>0</v>
      </c>
      <c r="AX94" s="75">
        <f>ROUND(BB94*L29,2)</f>
        <v>0</v>
      </c>
      <c r="AY94" s="75">
        <f>ROUND(BC94*L30,2)</f>
        <v>0</v>
      </c>
      <c r="AZ94" s="75">
        <f>ROUND(SUM(AZ95:AZ106),2)</f>
        <v>0</v>
      </c>
      <c r="BA94" s="75">
        <f>ROUND(SUM(BA95:BA106),2)</f>
        <v>0</v>
      </c>
      <c r="BB94" s="75">
        <f>ROUND(SUM(BB95:BB106),2)</f>
        <v>0</v>
      </c>
      <c r="BC94" s="75">
        <f>ROUND(SUM(BC95:BC106),2)</f>
        <v>0</v>
      </c>
      <c r="BD94" s="77">
        <f>ROUND(SUM(BD95:BD106),2)</f>
        <v>0</v>
      </c>
      <c r="BS94" s="78" t="s">
        <v>72</v>
      </c>
      <c r="BT94" s="78" t="s">
        <v>73</v>
      </c>
      <c r="BU94" s="79" t="s">
        <v>74</v>
      </c>
      <c r="BV94" s="78" t="s">
        <v>75</v>
      </c>
      <c r="BW94" s="78" t="s">
        <v>4</v>
      </c>
      <c r="BX94" s="78" t="s">
        <v>76</v>
      </c>
      <c r="CL94" s="78" t="s">
        <v>1</v>
      </c>
    </row>
    <row r="95" spans="1:91" s="7" customFormat="1" ht="16.5" customHeight="1">
      <c r="A95" s="80" t="s">
        <v>77</v>
      </c>
      <c r="B95" s="81"/>
      <c r="C95" s="82"/>
      <c r="D95" s="209" t="s">
        <v>78</v>
      </c>
      <c r="E95" s="209"/>
      <c r="F95" s="209"/>
      <c r="G95" s="209"/>
      <c r="H95" s="209"/>
      <c r="I95" s="83"/>
      <c r="J95" s="209" t="s">
        <v>79</v>
      </c>
      <c r="K95" s="209"/>
      <c r="L95" s="209"/>
      <c r="M95" s="209"/>
      <c r="N95" s="209"/>
      <c r="O95" s="209"/>
      <c r="P95" s="209"/>
      <c r="Q95" s="209"/>
      <c r="R95" s="209"/>
      <c r="S95" s="209"/>
      <c r="T95" s="209"/>
      <c r="U95" s="209"/>
      <c r="V95" s="209"/>
      <c r="W95" s="209"/>
      <c r="X95" s="209"/>
      <c r="Y95" s="209"/>
      <c r="Z95" s="209"/>
      <c r="AA95" s="209"/>
      <c r="AB95" s="209"/>
      <c r="AC95" s="209"/>
      <c r="AD95" s="209"/>
      <c r="AE95" s="209"/>
      <c r="AF95" s="209"/>
      <c r="AG95" s="232">
        <f>'SO01 - SO01  Oprava spevn...'!J30</f>
        <v>0</v>
      </c>
      <c r="AH95" s="233"/>
      <c r="AI95" s="233"/>
      <c r="AJ95" s="233"/>
      <c r="AK95" s="233"/>
      <c r="AL95" s="233"/>
      <c r="AM95" s="233"/>
      <c r="AN95" s="232">
        <f t="shared" si="0"/>
        <v>0</v>
      </c>
      <c r="AO95" s="233"/>
      <c r="AP95" s="233"/>
      <c r="AQ95" s="84" t="s">
        <v>80</v>
      </c>
      <c r="AR95" s="81"/>
      <c r="AS95" s="85">
        <v>0</v>
      </c>
      <c r="AT95" s="86">
        <f t="shared" si="1"/>
        <v>0</v>
      </c>
      <c r="AU95" s="87">
        <f>'SO01 - SO01  Oprava spevn...'!P123</f>
        <v>10725.920014500001</v>
      </c>
      <c r="AV95" s="86">
        <f>'SO01 - SO01  Oprava spevn...'!J33</f>
        <v>0</v>
      </c>
      <c r="AW95" s="86">
        <f>'SO01 - SO01  Oprava spevn...'!J34</f>
        <v>0</v>
      </c>
      <c r="AX95" s="86">
        <f>'SO01 - SO01  Oprava spevn...'!J35</f>
        <v>0</v>
      </c>
      <c r="AY95" s="86">
        <f>'SO01 - SO01  Oprava spevn...'!J36</f>
        <v>0</v>
      </c>
      <c r="AZ95" s="86">
        <f>'SO01 - SO01  Oprava spevn...'!F33</f>
        <v>0</v>
      </c>
      <c r="BA95" s="86">
        <f>'SO01 - SO01  Oprava spevn...'!F34</f>
        <v>0</v>
      </c>
      <c r="BB95" s="86">
        <f>'SO01 - SO01  Oprava spevn...'!F35</f>
        <v>0</v>
      </c>
      <c r="BC95" s="86">
        <f>'SO01 - SO01  Oprava spevn...'!F36</f>
        <v>0</v>
      </c>
      <c r="BD95" s="88">
        <f>'SO01 - SO01  Oprava spevn...'!F37</f>
        <v>0</v>
      </c>
      <c r="BT95" s="89" t="s">
        <v>81</v>
      </c>
      <c r="BV95" s="89" t="s">
        <v>75</v>
      </c>
      <c r="BW95" s="89" t="s">
        <v>82</v>
      </c>
      <c r="BX95" s="89" t="s">
        <v>4</v>
      </c>
      <c r="CL95" s="89" t="s">
        <v>1</v>
      </c>
      <c r="CM95" s="89" t="s">
        <v>73</v>
      </c>
    </row>
    <row r="96" spans="1:91" s="7" customFormat="1" ht="37.5" customHeight="1">
      <c r="A96" s="80" t="s">
        <v>77</v>
      </c>
      <c r="B96" s="81"/>
      <c r="C96" s="82"/>
      <c r="D96" s="209" t="s">
        <v>83</v>
      </c>
      <c r="E96" s="209"/>
      <c r="F96" s="209"/>
      <c r="G96" s="209"/>
      <c r="H96" s="209"/>
      <c r="I96" s="83"/>
      <c r="J96" s="209" t="s">
        <v>84</v>
      </c>
      <c r="K96" s="209"/>
      <c r="L96" s="209"/>
      <c r="M96" s="209"/>
      <c r="N96" s="209"/>
      <c r="O96" s="209"/>
      <c r="P96" s="209"/>
      <c r="Q96" s="209"/>
      <c r="R96" s="209"/>
      <c r="S96" s="209"/>
      <c r="T96" s="209"/>
      <c r="U96" s="209"/>
      <c r="V96" s="209"/>
      <c r="W96" s="209"/>
      <c r="X96" s="209"/>
      <c r="Y96" s="209"/>
      <c r="Z96" s="209"/>
      <c r="AA96" s="209"/>
      <c r="AB96" s="209"/>
      <c r="AC96" s="209"/>
      <c r="AD96" s="209"/>
      <c r="AE96" s="209"/>
      <c r="AF96" s="209"/>
      <c r="AG96" s="232">
        <f>'SO01.1 - SO01.1  Spevnené...'!J30</f>
        <v>0</v>
      </c>
      <c r="AH96" s="233"/>
      <c r="AI96" s="233"/>
      <c r="AJ96" s="233"/>
      <c r="AK96" s="233"/>
      <c r="AL96" s="233"/>
      <c r="AM96" s="233"/>
      <c r="AN96" s="232">
        <f t="shared" si="0"/>
        <v>0</v>
      </c>
      <c r="AO96" s="233"/>
      <c r="AP96" s="233"/>
      <c r="AQ96" s="84" t="s">
        <v>80</v>
      </c>
      <c r="AR96" s="81"/>
      <c r="AS96" s="85">
        <v>0</v>
      </c>
      <c r="AT96" s="86">
        <f t="shared" si="1"/>
        <v>0</v>
      </c>
      <c r="AU96" s="87">
        <f>'SO01.1 - SO01.1  Spevnené...'!P123</f>
        <v>957.23312299999998</v>
      </c>
      <c r="AV96" s="86">
        <f>'SO01.1 - SO01.1  Spevnené...'!J33</f>
        <v>0</v>
      </c>
      <c r="AW96" s="86">
        <f>'SO01.1 - SO01.1  Spevnené...'!J34</f>
        <v>0</v>
      </c>
      <c r="AX96" s="86">
        <f>'SO01.1 - SO01.1  Spevnené...'!J35</f>
        <v>0</v>
      </c>
      <c r="AY96" s="86">
        <f>'SO01.1 - SO01.1  Spevnené...'!J36</f>
        <v>0</v>
      </c>
      <c r="AZ96" s="86">
        <f>'SO01.1 - SO01.1  Spevnené...'!F33</f>
        <v>0</v>
      </c>
      <c r="BA96" s="86">
        <f>'SO01.1 - SO01.1  Spevnené...'!F34</f>
        <v>0</v>
      </c>
      <c r="BB96" s="86">
        <f>'SO01.1 - SO01.1  Spevnené...'!F35</f>
        <v>0</v>
      </c>
      <c r="BC96" s="86">
        <f>'SO01.1 - SO01.1  Spevnené...'!F36</f>
        <v>0</v>
      </c>
      <c r="BD96" s="88">
        <f>'SO01.1 - SO01.1  Spevnené...'!F37</f>
        <v>0</v>
      </c>
      <c r="BT96" s="89" t="s">
        <v>81</v>
      </c>
      <c r="BV96" s="89" t="s">
        <v>75</v>
      </c>
      <c r="BW96" s="89" t="s">
        <v>85</v>
      </c>
      <c r="BX96" s="89" t="s">
        <v>4</v>
      </c>
      <c r="CL96" s="89" t="s">
        <v>1</v>
      </c>
      <c r="CM96" s="89" t="s">
        <v>73</v>
      </c>
    </row>
    <row r="97" spans="1:91" s="7" customFormat="1" ht="24.75" customHeight="1">
      <c r="A97" s="80" t="s">
        <v>77</v>
      </c>
      <c r="B97" s="81"/>
      <c r="C97" s="82"/>
      <c r="D97" s="209" t="s">
        <v>86</v>
      </c>
      <c r="E97" s="209"/>
      <c r="F97" s="209"/>
      <c r="G97" s="209"/>
      <c r="H97" s="209"/>
      <c r="I97" s="83"/>
      <c r="J97" s="209" t="s">
        <v>87</v>
      </c>
      <c r="K97" s="209"/>
      <c r="L97" s="209"/>
      <c r="M97" s="209"/>
      <c r="N97" s="209"/>
      <c r="O97" s="209"/>
      <c r="P97" s="209"/>
      <c r="Q97" s="209"/>
      <c r="R97" s="209"/>
      <c r="S97" s="209"/>
      <c r="T97" s="209"/>
      <c r="U97" s="209"/>
      <c r="V97" s="209"/>
      <c r="W97" s="209"/>
      <c r="X97" s="209"/>
      <c r="Y97" s="209"/>
      <c r="Z97" s="209"/>
      <c r="AA97" s="209"/>
      <c r="AB97" s="209"/>
      <c r="AC97" s="209"/>
      <c r="AD97" s="209"/>
      <c r="AE97" s="209"/>
      <c r="AF97" s="209"/>
      <c r="AG97" s="232">
        <f>'SO01.2 - SO01.2  Oprava s...'!J30</f>
        <v>0</v>
      </c>
      <c r="AH97" s="233"/>
      <c r="AI97" s="233"/>
      <c r="AJ97" s="233"/>
      <c r="AK97" s="233"/>
      <c r="AL97" s="233"/>
      <c r="AM97" s="233"/>
      <c r="AN97" s="232">
        <f t="shared" si="0"/>
        <v>0</v>
      </c>
      <c r="AO97" s="233"/>
      <c r="AP97" s="233"/>
      <c r="AQ97" s="84" t="s">
        <v>80</v>
      </c>
      <c r="AR97" s="81"/>
      <c r="AS97" s="85">
        <v>0</v>
      </c>
      <c r="AT97" s="86">
        <f t="shared" si="1"/>
        <v>0</v>
      </c>
      <c r="AU97" s="87">
        <f>'SO01.2 - SO01.2  Oprava s...'!P122</f>
        <v>580.19885799999997</v>
      </c>
      <c r="AV97" s="86">
        <f>'SO01.2 - SO01.2  Oprava s...'!J33</f>
        <v>0</v>
      </c>
      <c r="AW97" s="86">
        <f>'SO01.2 - SO01.2  Oprava s...'!J34</f>
        <v>0</v>
      </c>
      <c r="AX97" s="86">
        <f>'SO01.2 - SO01.2  Oprava s...'!J35</f>
        <v>0</v>
      </c>
      <c r="AY97" s="86">
        <f>'SO01.2 - SO01.2  Oprava s...'!J36</f>
        <v>0</v>
      </c>
      <c r="AZ97" s="86">
        <f>'SO01.2 - SO01.2  Oprava s...'!F33</f>
        <v>0</v>
      </c>
      <c r="BA97" s="86">
        <f>'SO01.2 - SO01.2  Oprava s...'!F34</f>
        <v>0</v>
      </c>
      <c r="BB97" s="86">
        <f>'SO01.2 - SO01.2  Oprava s...'!F35</f>
        <v>0</v>
      </c>
      <c r="BC97" s="86">
        <f>'SO01.2 - SO01.2  Oprava s...'!F36</f>
        <v>0</v>
      </c>
      <c r="BD97" s="88">
        <f>'SO01.2 - SO01.2  Oprava s...'!F37</f>
        <v>0</v>
      </c>
      <c r="BT97" s="89" t="s">
        <v>81</v>
      </c>
      <c r="BV97" s="89" t="s">
        <v>75</v>
      </c>
      <c r="BW97" s="89" t="s">
        <v>88</v>
      </c>
      <c r="BX97" s="89" t="s">
        <v>4</v>
      </c>
      <c r="CL97" s="89" t="s">
        <v>1</v>
      </c>
      <c r="CM97" s="89" t="s">
        <v>73</v>
      </c>
    </row>
    <row r="98" spans="1:91" s="7" customFormat="1" ht="24.75" customHeight="1">
      <c r="A98" s="80" t="s">
        <v>77</v>
      </c>
      <c r="B98" s="81"/>
      <c r="C98" s="82"/>
      <c r="D98" s="209" t="s">
        <v>89</v>
      </c>
      <c r="E98" s="209"/>
      <c r="F98" s="209"/>
      <c r="G98" s="209"/>
      <c r="H98" s="209"/>
      <c r="I98" s="83"/>
      <c r="J98" s="209" t="s">
        <v>90</v>
      </c>
      <c r="K98" s="209"/>
      <c r="L98" s="209"/>
      <c r="M98" s="209"/>
      <c r="N98" s="209"/>
      <c r="O98" s="209"/>
      <c r="P98" s="209"/>
      <c r="Q98" s="209"/>
      <c r="R98" s="209"/>
      <c r="S98" s="209"/>
      <c r="T98" s="209"/>
      <c r="U98" s="209"/>
      <c r="V98" s="209"/>
      <c r="W98" s="209"/>
      <c r="X98" s="209"/>
      <c r="Y98" s="209"/>
      <c r="Z98" s="209"/>
      <c r="AA98" s="209"/>
      <c r="AB98" s="209"/>
      <c r="AC98" s="209"/>
      <c r="AD98" s="209"/>
      <c r="AE98" s="209"/>
      <c r="AF98" s="209"/>
      <c r="AG98" s="232">
        <f>'SO01.3 - SO01.3  Oprava s...'!J30</f>
        <v>0</v>
      </c>
      <c r="AH98" s="233"/>
      <c r="AI98" s="233"/>
      <c r="AJ98" s="233"/>
      <c r="AK98" s="233"/>
      <c r="AL98" s="233"/>
      <c r="AM98" s="233"/>
      <c r="AN98" s="232">
        <f t="shared" si="0"/>
        <v>0</v>
      </c>
      <c r="AO98" s="233"/>
      <c r="AP98" s="233"/>
      <c r="AQ98" s="84" t="s">
        <v>80</v>
      </c>
      <c r="AR98" s="81"/>
      <c r="AS98" s="85">
        <v>0</v>
      </c>
      <c r="AT98" s="86">
        <f t="shared" si="1"/>
        <v>0</v>
      </c>
      <c r="AU98" s="87">
        <f>'SO01.3 - SO01.3  Oprava s...'!P123</f>
        <v>10.927174300000001</v>
      </c>
      <c r="AV98" s="86">
        <f>'SO01.3 - SO01.3  Oprava s...'!J33</f>
        <v>0</v>
      </c>
      <c r="AW98" s="86">
        <f>'SO01.3 - SO01.3  Oprava s...'!J34</f>
        <v>0</v>
      </c>
      <c r="AX98" s="86">
        <f>'SO01.3 - SO01.3  Oprava s...'!J35</f>
        <v>0</v>
      </c>
      <c r="AY98" s="86">
        <f>'SO01.3 - SO01.3  Oprava s...'!J36</f>
        <v>0</v>
      </c>
      <c r="AZ98" s="86">
        <f>'SO01.3 - SO01.3  Oprava s...'!F33</f>
        <v>0</v>
      </c>
      <c r="BA98" s="86">
        <f>'SO01.3 - SO01.3  Oprava s...'!F34</f>
        <v>0</v>
      </c>
      <c r="BB98" s="86">
        <f>'SO01.3 - SO01.3  Oprava s...'!F35</f>
        <v>0</v>
      </c>
      <c r="BC98" s="86">
        <f>'SO01.3 - SO01.3  Oprava s...'!F36</f>
        <v>0</v>
      </c>
      <c r="BD98" s="88">
        <f>'SO01.3 - SO01.3  Oprava s...'!F37</f>
        <v>0</v>
      </c>
      <c r="BT98" s="89" t="s">
        <v>81</v>
      </c>
      <c r="BV98" s="89" t="s">
        <v>75</v>
      </c>
      <c r="BW98" s="89" t="s">
        <v>91</v>
      </c>
      <c r="BX98" s="89" t="s">
        <v>4</v>
      </c>
      <c r="CL98" s="89" t="s">
        <v>1</v>
      </c>
      <c r="CM98" s="89" t="s">
        <v>73</v>
      </c>
    </row>
    <row r="99" spans="1:91" s="7" customFormat="1" ht="24.75" customHeight="1">
      <c r="A99" s="80" t="s">
        <v>77</v>
      </c>
      <c r="B99" s="81"/>
      <c r="C99" s="82"/>
      <c r="D99" s="209" t="s">
        <v>92</v>
      </c>
      <c r="E99" s="209"/>
      <c r="F99" s="209"/>
      <c r="G99" s="209"/>
      <c r="H99" s="209"/>
      <c r="I99" s="83"/>
      <c r="J99" s="209" t="s">
        <v>93</v>
      </c>
      <c r="K99" s="209"/>
      <c r="L99" s="209"/>
      <c r="M99" s="209"/>
      <c r="N99" s="209"/>
      <c r="O99" s="209"/>
      <c r="P99" s="209"/>
      <c r="Q99" s="209"/>
      <c r="R99" s="209"/>
      <c r="S99" s="209"/>
      <c r="T99" s="209"/>
      <c r="U99" s="209"/>
      <c r="V99" s="209"/>
      <c r="W99" s="209"/>
      <c r="X99" s="209"/>
      <c r="Y99" s="209"/>
      <c r="Z99" s="209"/>
      <c r="AA99" s="209"/>
      <c r="AB99" s="209"/>
      <c r="AC99" s="209"/>
      <c r="AD99" s="209"/>
      <c r="AE99" s="209"/>
      <c r="AF99" s="209"/>
      <c r="AG99" s="232">
        <f>'SO01.4 - SO01.4  Oprava s...'!J30</f>
        <v>0</v>
      </c>
      <c r="AH99" s="233"/>
      <c r="AI99" s="233"/>
      <c r="AJ99" s="233"/>
      <c r="AK99" s="233"/>
      <c r="AL99" s="233"/>
      <c r="AM99" s="233"/>
      <c r="AN99" s="232">
        <f t="shared" si="0"/>
        <v>0</v>
      </c>
      <c r="AO99" s="233"/>
      <c r="AP99" s="233"/>
      <c r="AQ99" s="84" t="s">
        <v>80</v>
      </c>
      <c r="AR99" s="81"/>
      <c r="AS99" s="85">
        <v>0</v>
      </c>
      <c r="AT99" s="86">
        <f t="shared" si="1"/>
        <v>0</v>
      </c>
      <c r="AU99" s="87">
        <f>'SO01.4 - SO01.4  Oprava s...'!P123</f>
        <v>169.96254190000002</v>
      </c>
      <c r="AV99" s="86">
        <f>'SO01.4 - SO01.4  Oprava s...'!J33</f>
        <v>0</v>
      </c>
      <c r="AW99" s="86">
        <f>'SO01.4 - SO01.4  Oprava s...'!J34</f>
        <v>0</v>
      </c>
      <c r="AX99" s="86">
        <f>'SO01.4 - SO01.4  Oprava s...'!J35</f>
        <v>0</v>
      </c>
      <c r="AY99" s="86">
        <f>'SO01.4 - SO01.4  Oprava s...'!J36</f>
        <v>0</v>
      </c>
      <c r="AZ99" s="86">
        <f>'SO01.4 - SO01.4  Oprava s...'!F33</f>
        <v>0</v>
      </c>
      <c r="BA99" s="86">
        <f>'SO01.4 - SO01.4  Oprava s...'!F34</f>
        <v>0</v>
      </c>
      <c r="BB99" s="86">
        <f>'SO01.4 - SO01.4  Oprava s...'!F35</f>
        <v>0</v>
      </c>
      <c r="BC99" s="86">
        <f>'SO01.4 - SO01.4  Oprava s...'!F36</f>
        <v>0</v>
      </c>
      <c r="BD99" s="88">
        <f>'SO01.4 - SO01.4  Oprava s...'!F37</f>
        <v>0</v>
      </c>
      <c r="BT99" s="89" t="s">
        <v>81</v>
      </c>
      <c r="BV99" s="89" t="s">
        <v>75</v>
      </c>
      <c r="BW99" s="89" t="s">
        <v>94</v>
      </c>
      <c r="BX99" s="89" t="s">
        <v>4</v>
      </c>
      <c r="CL99" s="89" t="s">
        <v>1</v>
      </c>
      <c r="CM99" s="89" t="s">
        <v>73</v>
      </c>
    </row>
    <row r="100" spans="1:91" s="7" customFormat="1" ht="16.5" customHeight="1">
      <c r="A100" s="80" t="s">
        <v>77</v>
      </c>
      <c r="B100" s="81"/>
      <c r="C100" s="82"/>
      <c r="D100" s="209" t="s">
        <v>95</v>
      </c>
      <c r="E100" s="209"/>
      <c r="F100" s="209"/>
      <c r="G100" s="209"/>
      <c r="H100" s="209"/>
      <c r="I100" s="83"/>
      <c r="J100" s="209" t="s">
        <v>96</v>
      </c>
      <c r="K100" s="209"/>
      <c r="L100" s="209"/>
      <c r="M100" s="209"/>
      <c r="N100" s="209"/>
      <c r="O100" s="209"/>
      <c r="P100" s="209"/>
      <c r="Q100" s="209"/>
      <c r="R100" s="209"/>
      <c r="S100" s="209"/>
      <c r="T100" s="209"/>
      <c r="U100" s="209"/>
      <c r="V100" s="209"/>
      <c r="W100" s="209"/>
      <c r="X100" s="209"/>
      <c r="Y100" s="209"/>
      <c r="Z100" s="209"/>
      <c r="AA100" s="209"/>
      <c r="AB100" s="209"/>
      <c r="AC100" s="209"/>
      <c r="AD100" s="209"/>
      <c r="AE100" s="209"/>
      <c r="AF100" s="209"/>
      <c r="AG100" s="232">
        <f>'SO02 - SO02  Oplotenie'!J30</f>
        <v>0</v>
      </c>
      <c r="AH100" s="233"/>
      <c r="AI100" s="233"/>
      <c r="AJ100" s="233"/>
      <c r="AK100" s="233"/>
      <c r="AL100" s="233"/>
      <c r="AM100" s="233"/>
      <c r="AN100" s="232">
        <f t="shared" si="0"/>
        <v>0</v>
      </c>
      <c r="AO100" s="233"/>
      <c r="AP100" s="233"/>
      <c r="AQ100" s="84" t="s">
        <v>80</v>
      </c>
      <c r="AR100" s="81"/>
      <c r="AS100" s="85">
        <v>0</v>
      </c>
      <c r="AT100" s="86">
        <f t="shared" si="1"/>
        <v>0</v>
      </c>
      <c r="AU100" s="87">
        <f>'SO02 - SO02  Oplotenie'!P124</f>
        <v>601.1982908</v>
      </c>
      <c r="AV100" s="86">
        <f>'SO02 - SO02  Oplotenie'!J33</f>
        <v>0</v>
      </c>
      <c r="AW100" s="86">
        <f>'SO02 - SO02  Oplotenie'!J34</f>
        <v>0</v>
      </c>
      <c r="AX100" s="86">
        <f>'SO02 - SO02  Oplotenie'!J35</f>
        <v>0</v>
      </c>
      <c r="AY100" s="86">
        <f>'SO02 - SO02  Oplotenie'!J36</f>
        <v>0</v>
      </c>
      <c r="AZ100" s="86">
        <f>'SO02 - SO02  Oplotenie'!F33</f>
        <v>0</v>
      </c>
      <c r="BA100" s="86">
        <f>'SO02 - SO02  Oplotenie'!F34</f>
        <v>0</v>
      </c>
      <c r="BB100" s="86">
        <f>'SO02 - SO02  Oplotenie'!F35</f>
        <v>0</v>
      </c>
      <c r="BC100" s="86">
        <f>'SO02 - SO02  Oplotenie'!F36</f>
        <v>0</v>
      </c>
      <c r="BD100" s="88">
        <f>'SO02 - SO02  Oplotenie'!F37</f>
        <v>0</v>
      </c>
      <c r="BT100" s="89" t="s">
        <v>81</v>
      </c>
      <c r="BV100" s="89" t="s">
        <v>75</v>
      </c>
      <c r="BW100" s="89" t="s">
        <v>97</v>
      </c>
      <c r="BX100" s="89" t="s">
        <v>4</v>
      </c>
      <c r="CL100" s="89" t="s">
        <v>1</v>
      </c>
      <c r="CM100" s="89" t="s">
        <v>73</v>
      </c>
    </row>
    <row r="101" spans="1:91" s="7" customFormat="1" ht="16.5" customHeight="1">
      <c r="A101" s="80" t="s">
        <v>77</v>
      </c>
      <c r="B101" s="81"/>
      <c r="C101" s="82"/>
      <c r="D101" s="209" t="s">
        <v>98</v>
      </c>
      <c r="E101" s="209"/>
      <c r="F101" s="209"/>
      <c r="G101" s="209"/>
      <c r="H101" s="209"/>
      <c r="I101" s="83"/>
      <c r="J101" s="209" t="s">
        <v>99</v>
      </c>
      <c r="K101" s="209"/>
      <c r="L101" s="209"/>
      <c r="M101" s="209"/>
      <c r="N101" s="209"/>
      <c r="O101" s="209"/>
      <c r="P101" s="209"/>
      <c r="Q101" s="209"/>
      <c r="R101" s="209"/>
      <c r="S101" s="209"/>
      <c r="T101" s="209"/>
      <c r="U101" s="209"/>
      <c r="V101" s="209"/>
      <c r="W101" s="209"/>
      <c r="X101" s="209"/>
      <c r="Y101" s="209"/>
      <c r="Z101" s="209"/>
      <c r="AA101" s="209"/>
      <c r="AB101" s="209"/>
      <c r="AC101" s="209"/>
      <c r="AD101" s="209"/>
      <c r="AE101" s="209"/>
      <c r="AF101" s="209"/>
      <c r="AG101" s="232">
        <f>'SO03 - SO03  Kanalizácia'!J30</f>
        <v>0</v>
      </c>
      <c r="AH101" s="233"/>
      <c r="AI101" s="233"/>
      <c r="AJ101" s="233"/>
      <c r="AK101" s="233"/>
      <c r="AL101" s="233"/>
      <c r="AM101" s="233"/>
      <c r="AN101" s="232">
        <f t="shared" si="0"/>
        <v>0</v>
      </c>
      <c r="AO101" s="233"/>
      <c r="AP101" s="233"/>
      <c r="AQ101" s="84" t="s">
        <v>80</v>
      </c>
      <c r="AR101" s="81"/>
      <c r="AS101" s="85">
        <v>0</v>
      </c>
      <c r="AT101" s="86">
        <f t="shared" si="1"/>
        <v>0</v>
      </c>
      <c r="AU101" s="87">
        <f>'SO03 - SO03  Kanalizácia'!P122</f>
        <v>0</v>
      </c>
      <c r="AV101" s="86">
        <f>'SO03 - SO03  Kanalizácia'!J33</f>
        <v>0</v>
      </c>
      <c r="AW101" s="86">
        <f>'SO03 - SO03  Kanalizácia'!J34</f>
        <v>0</v>
      </c>
      <c r="AX101" s="86">
        <f>'SO03 - SO03  Kanalizácia'!J35</f>
        <v>0</v>
      </c>
      <c r="AY101" s="86">
        <f>'SO03 - SO03  Kanalizácia'!J36</f>
        <v>0</v>
      </c>
      <c r="AZ101" s="86">
        <f>'SO03 - SO03  Kanalizácia'!F33</f>
        <v>0</v>
      </c>
      <c r="BA101" s="86">
        <f>'SO03 - SO03  Kanalizácia'!F34</f>
        <v>0</v>
      </c>
      <c r="BB101" s="86">
        <f>'SO03 - SO03  Kanalizácia'!F35</f>
        <v>0</v>
      </c>
      <c r="BC101" s="86">
        <f>'SO03 - SO03  Kanalizácia'!F36</f>
        <v>0</v>
      </c>
      <c r="BD101" s="88">
        <f>'SO03 - SO03  Kanalizácia'!F37</f>
        <v>0</v>
      </c>
      <c r="BT101" s="89" t="s">
        <v>81</v>
      </c>
      <c r="BV101" s="89" t="s">
        <v>75</v>
      </c>
      <c r="BW101" s="89" t="s">
        <v>100</v>
      </c>
      <c r="BX101" s="89" t="s">
        <v>4</v>
      </c>
      <c r="CL101" s="89" t="s">
        <v>1</v>
      </c>
      <c r="CM101" s="89" t="s">
        <v>73</v>
      </c>
    </row>
    <row r="102" spans="1:91" s="7" customFormat="1" ht="16.5" customHeight="1">
      <c r="A102" s="80" t="s">
        <v>77</v>
      </c>
      <c r="B102" s="81"/>
      <c r="C102" s="82"/>
      <c r="D102" s="209" t="s">
        <v>101</v>
      </c>
      <c r="E102" s="209"/>
      <c r="F102" s="209"/>
      <c r="G102" s="209"/>
      <c r="H102" s="209"/>
      <c r="I102" s="83"/>
      <c r="J102" s="209" t="s">
        <v>102</v>
      </c>
      <c r="K102" s="209"/>
      <c r="L102" s="209"/>
      <c r="M102" s="209"/>
      <c r="N102" s="209"/>
      <c r="O102" s="209"/>
      <c r="P102" s="209"/>
      <c r="Q102" s="209"/>
      <c r="R102" s="209"/>
      <c r="S102" s="209"/>
      <c r="T102" s="209"/>
      <c r="U102" s="209"/>
      <c r="V102" s="209"/>
      <c r="W102" s="209"/>
      <c r="X102" s="209"/>
      <c r="Y102" s="209"/>
      <c r="Z102" s="209"/>
      <c r="AA102" s="209"/>
      <c r="AB102" s="209"/>
      <c r="AC102" s="209"/>
      <c r="AD102" s="209"/>
      <c r="AE102" s="209"/>
      <c r="AF102" s="209"/>
      <c r="AG102" s="232">
        <f>'SO04 - SO04  Drobná archi...'!J30</f>
        <v>0</v>
      </c>
      <c r="AH102" s="233"/>
      <c r="AI102" s="233"/>
      <c r="AJ102" s="233"/>
      <c r="AK102" s="233"/>
      <c r="AL102" s="233"/>
      <c r="AM102" s="233"/>
      <c r="AN102" s="232">
        <f t="shared" si="0"/>
        <v>0</v>
      </c>
      <c r="AO102" s="233"/>
      <c r="AP102" s="233"/>
      <c r="AQ102" s="84" t="s">
        <v>80</v>
      </c>
      <c r="AR102" s="81"/>
      <c r="AS102" s="85">
        <v>0</v>
      </c>
      <c r="AT102" s="86">
        <f t="shared" si="1"/>
        <v>0</v>
      </c>
      <c r="AU102" s="87">
        <f>'SO04 - SO04  Drobná archi...'!P121</f>
        <v>322.72994547999997</v>
      </c>
      <c r="AV102" s="86">
        <f>'SO04 - SO04  Drobná archi...'!J33</f>
        <v>0</v>
      </c>
      <c r="AW102" s="86">
        <f>'SO04 - SO04  Drobná archi...'!J34</f>
        <v>0</v>
      </c>
      <c r="AX102" s="86">
        <f>'SO04 - SO04  Drobná archi...'!J35</f>
        <v>0</v>
      </c>
      <c r="AY102" s="86">
        <f>'SO04 - SO04  Drobná archi...'!J36</f>
        <v>0</v>
      </c>
      <c r="AZ102" s="86">
        <f>'SO04 - SO04  Drobná archi...'!F33</f>
        <v>0</v>
      </c>
      <c r="BA102" s="86">
        <f>'SO04 - SO04  Drobná archi...'!F34</f>
        <v>0</v>
      </c>
      <c r="BB102" s="86">
        <f>'SO04 - SO04  Drobná archi...'!F35</f>
        <v>0</v>
      </c>
      <c r="BC102" s="86">
        <f>'SO04 - SO04  Drobná archi...'!F36</f>
        <v>0</v>
      </c>
      <c r="BD102" s="88">
        <f>'SO04 - SO04  Drobná archi...'!F37</f>
        <v>0</v>
      </c>
      <c r="BT102" s="89" t="s">
        <v>81</v>
      </c>
      <c r="BV102" s="89" t="s">
        <v>75</v>
      </c>
      <c r="BW102" s="89" t="s">
        <v>103</v>
      </c>
      <c r="BX102" s="89" t="s">
        <v>4</v>
      </c>
      <c r="CL102" s="89" t="s">
        <v>1</v>
      </c>
      <c r="CM102" s="89" t="s">
        <v>73</v>
      </c>
    </row>
    <row r="103" spans="1:91" s="7" customFormat="1" ht="16.5" customHeight="1">
      <c r="A103" s="80" t="s">
        <v>77</v>
      </c>
      <c r="B103" s="81"/>
      <c r="C103" s="82"/>
      <c r="D103" s="209" t="s">
        <v>104</v>
      </c>
      <c r="E103" s="209"/>
      <c r="F103" s="209"/>
      <c r="G103" s="209"/>
      <c r="H103" s="209"/>
      <c r="I103" s="83"/>
      <c r="J103" s="209" t="s">
        <v>105</v>
      </c>
      <c r="K103" s="209"/>
      <c r="L103" s="209"/>
      <c r="M103" s="209"/>
      <c r="N103" s="209"/>
      <c r="O103" s="209"/>
      <c r="P103" s="209"/>
      <c r="Q103" s="209"/>
      <c r="R103" s="209"/>
      <c r="S103" s="209"/>
      <c r="T103" s="209"/>
      <c r="U103" s="209"/>
      <c r="V103" s="209"/>
      <c r="W103" s="209"/>
      <c r="X103" s="209"/>
      <c r="Y103" s="209"/>
      <c r="Z103" s="209"/>
      <c r="AA103" s="209"/>
      <c r="AB103" s="209"/>
      <c r="AC103" s="209"/>
      <c r="AD103" s="209"/>
      <c r="AE103" s="209"/>
      <c r="AF103" s="209"/>
      <c r="AG103" s="232">
        <f>'SO05 - SO05  Sadovnícke ú...'!J30</f>
        <v>0</v>
      </c>
      <c r="AH103" s="233"/>
      <c r="AI103" s="233"/>
      <c r="AJ103" s="233"/>
      <c r="AK103" s="233"/>
      <c r="AL103" s="233"/>
      <c r="AM103" s="233"/>
      <c r="AN103" s="232">
        <f t="shared" si="0"/>
        <v>0</v>
      </c>
      <c r="AO103" s="233"/>
      <c r="AP103" s="233"/>
      <c r="AQ103" s="84" t="s">
        <v>80</v>
      </c>
      <c r="AR103" s="81"/>
      <c r="AS103" s="85">
        <v>0</v>
      </c>
      <c r="AT103" s="86">
        <f t="shared" si="1"/>
        <v>0</v>
      </c>
      <c r="AU103" s="87">
        <f>'SO05 - SO05  Sadovnícke ú...'!P119</f>
        <v>1254.9043699999997</v>
      </c>
      <c r="AV103" s="86">
        <f>'SO05 - SO05  Sadovnícke ú...'!J33</f>
        <v>0</v>
      </c>
      <c r="AW103" s="86">
        <f>'SO05 - SO05  Sadovnícke ú...'!J34</f>
        <v>0</v>
      </c>
      <c r="AX103" s="86">
        <f>'SO05 - SO05  Sadovnícke ú...'!J35</f>
        <v>0</v>
      </c>
      <c r="AY103" s="86">
        <f>'SO05 - SO05  Sadovnícke ú...'!J36</f>
        <v>0</v>
      </c>
      <c r="AZ103" s="86">
        <f>'SO05 - SO05  Sadovnícke ú...'!F33</f>
        <v>0</v>
      </c>
      <c r="BA103" s="86">
        <f>'SO05 - SO05  Sadovnícke ú...'!F34</f>
        <v>0</v>
      </c>
      <c r="BB103" s="86">
        <f>'SO05 - SO05  Sadovnícke ú...'!F35</f>
        <v>0</v>
      </c>
      <c r="BC103" s="86">
        <f>'SO05 - SO05  Sadovnícke ú...'!F36</f>
        <v>0</v>
      </c>
      <c r="BD103" s="88">
        <f>'SO05 - SO05  Sadovnícke ú...'!F37</f>
        <v>0</v>
      </c>
      <c r="BT103" s="89" t="s">
        <v>81</v>
      </c>
      <c r="BV103" s="89" t="s">
        <v>75</v>
      </c>
      <c r="BW103" s="89" t="s">
        <v>106</v>
      </c>
      <c r="BX103" s="89" t="s">
        <v>4</v>
      </c>
      <c r="CL103" s="89" t="s">
        <v>1</v>
      </c>
      <c r="CM103" s="89" t="s">
        <v>73</v>
      </c>
    </row>
    <row r="104" spans="1:91" s="7" customFormat="1" ht="16.5" customHeight="1">
      <c r="A104" s="80" t="s">
        <v>77</v>
      </c>
      <c r="B104" s="81"/>
      <c r="C104" s="82"/>
      <c r="D104" s="209" t="s">
        <v>107</v>
      </c>
      <c r="E104" s="209"/>
      <c r="F104" s="209"/>
      <c r="G104" s="209"/>
      <c r="H104" s="209"/>
      <c r="I104" s="83"/>
      <c r="J104" s="209" t="s">
        <v>108</v>
      </c>
      <c r="K104" s="209"/>
      <c r="L104" s="209"/>
      <c r="M104" s="209"/>
      <c r="N104" s="209"/>
      <c r="O104" s="209"/>
      <c r="P104" s="209"/>
      <c r="Q104" s="209"/>
      <c r="R104" s="209"/>
      <c r="S104" s="209"/>
      <c r="T104" s="209"/>
      <c r="U104" s="209"/>
      <c r="V104" s="209"/>
      <c r="W104" s="209"/>
      <c r="X104" s="209"/>
      <c r="Y104" s="209"/>
      <c r="Z104" s="209"/>
      <c r="AA104" s="209"/>
      <c r="AB104" s="209"/>
      <c r="AC104" s="209"/>
      <c r="AD104" s="209"/>
      <c r="AE104" s="209"/>
      <c r="AF104" s="209"/>
      <c r="AG104" s="232">
        <f>'SO06.1 - SO06.1  Prekládk...'!J30</f>
        <v>0</v>
      </c>
      <c r="AH104" s="233"/>
      <c r="AI104" s="233"/>
      <c r="AJ104" s="233"/>
      <c r="AK104" s="233"/>
      <c r="AL104" s="233"/>
      <c r="AM104" s="233"/>
      <c r="AN104" s="232">
        <f t="shared" si="0"/>
        <v>0</v>
      </c>
      <c r="AO104" s="233"/>
      <c r="AP104" s="233"/>
      <c r="AQ104" s="84" t="s">
        <v>80</v>
      </c>
      <c r="AR104" s="81"/>
      <c r="AS104" s="85">
        <v>0</v>
      </c>
      <c r="AT104" s="86">
        <f t="shared" si="1"/>
        <v>0</v>
      </c>
      <c r="AU104" s="87">
        <f>'SO06.1 - SO06.1  Prekládk...'!P118</f>
        <v>0</v>
      </c>
      <c r="AV104" s="86">
        <f>'SO06.1 - SO06.1  Prekládk...'!J33</f>
        <v>0</v>
      </c>
      <c r="AW104" s="86">
        <f>'SO06.1 - SO06.1  Prekládk...'!J34</f>
        <v>0</v>
      </c>
      <c r="AX104" s="86">
        <f>'SO06.1 - SO06.1  Prekládk...'!J35</f>
        <v>0</v>
      </c>
      <c r="AY104" s="86">
        <f>'SO06.1 - SO06.1  Prekládk...'!J36</f>
        <v>0</v>
      </c>
      <c r="AZ104" s="86">
        <f>'SO06.1 - SO06.1  Prekládk...'!F33</f>
        <v>0</v>
      </c>
      <c r="BA104" s="86">
        <f>'SO06.1 - SO06.1  Prekládk...'!F34</f>
        <v>0</v>
      </c>
      <c r="BB104" s="86">
        <f>'SO06.1 - SO06.1  Prekládk...'!F35</f>
        <v>0</v>
      </c>
      <c r="BC104" s="86">
        <f>'SO06.1 - SO06.1  Prekládk...'!F36</f>
        <v>0</v>
      </c>
      <c r="BD104" s="88">
        <f>'SO06.1 - SO06.1  Prekládk...'!F37</f>
        <v>0</v>
      </c>
      <c r="BT104" s="89" t="s">
        <v>81</v>
      </c>
      <c r="BV104" s="89" t="s">
        <v>75</v>
      </c>
      <c r="BW104" s="89" t="s">
        <v>109</v>
      </c>
      <c r="BX104" s="89" t="s">
        <v>4</v>
      </c>
      <c r="CL104" s="89" t="s">
        <v>1</v>
      </c>
      <c r="CM104" s="89" t="s">
        <v>73</v>
      </c>
    </row>
    <row r="105" spans="1:91" s="7" customFormat="1" ht="16.5" customHeight="1">
      <c r="A105" s="80" t="s">
        <v>77</v>
      </c>
      <c r="B105" s="81"/>
      <c r="C105" s="82"/>
      <c r="D105" s="209" t="s">
        <v>110</v>
      </c>
      <c r="E105" s="209"/>
      <c r="F105" s="209"/>
      <c r="G105" s="209"/>
      <c r="H105" s="209"/>
      <c r="I105" s="83"/>
      <c r="J105" s="209" t="s">
        <v>111</v>
      </c>
      <c r="K105" s="209"/>
      <c r="L105" s="209"/>
      <c r="M105" s="209"/>
      <c r="N105" s="209"/>
      <c r="O105" s="209"/>
      <c r="P105" s="209"/>
      <c r="Q105" s="209"/>
      <c r="R105" s="209"/>
      <c r="S105" s="209"/>
      <c r="T105" s="209"/>
      <c r="U105" s="209"/>
      <c r="V105" s="209"/>
      <c r="W105" s="209"/>
      <c r="X105" s="209"/>
      <c r="Y105" s="209"/>
      <c r="Z105" s="209"/>
      <c r="AA105" s="209"/>
      <c r="AB105" s="209"/>
      <c r="AC105" s="209"/>
      <c r="AD105" s="209"/>
      <c r="AE105" s="209"/>
      <c r="AF105" s="209"/>
      <c r="AG105" s="232">
        <f>'SO06.2 - SO06.2  Areálové...'!J30</f>
        <v>0</v>
      </c>
      <c r="AH105" s="233"/>
      <c r="AI105" s="233"/>
      <c r="AJ105" s="233"/>
      <c r="AK105" s="233"/>
      <c r="AL105" s="233"/>
      <c r="AM105" s="233"/>
      <c r="AN105" s="232">
        <f t="shared" si="0"/>
        <v>0</v>
      </c>
      <c r="AO105" s="233"/>
      <c r="AP105" s="233"/>
      <c r="AQ105" s="84" t="s">
        <v>80</v>
      </c>
      <c r="AR105" s="81"/>
      <c r="AS105" s="85">
        <v>0</v>
      </c>
      <c r="AT105" s="86">
        <f t="shared" si="1"/>
        <v>0</v>
      </c>
      <c r="AU105" s="87">
        <f>'SO06.2 - SO06.2  Areálové...'!P118</f>
        <v>0</v>
      </c>
      <c r="AV105" s="86">
        <f>'SO06.2 - SO06.2  Areálové...'!J33</f>
        <v>0</v>
      </c>
      <c r="AW105" s="86">
        <f>'SO06.2 - SO06.2  Areálové...'!J34</f>
        <v>0</v>
      </c>
      <c r="AX105" s="86">
        <f>'SO06.2 - SO06.2  Areálové...'!J35</f>
        <v>0</v>
      </c>
      <c r="AY105" s="86">
        <f>'SO06.2 - SO06.2  Areálové...'!J36</f>
        <v>0</v>
      </c>
      <c r="AZ105" s="86">
        <f>'SO06.2 - SO06.2  Areálové...'!F33</f>
        <v>0</v>
      </c>
      <c r="BA105" s="86">
        <f>'SO06.2 - SO06.2  Areálové...'!F34</f>
        <v>0</v>
      </c>
      <c r="BB105" s="86">
        <f>'SO06.2 - SO06.2  Areálové...'!F35</f>
        <v>0</v>
      </c>
      <c r="BC105" s="86">
        <f>'SO06.2 - SO06.2  Areálové...'!F36</f>
        <v>0</v>
      </c>
      <c r="BD105" s="88">
        <f>'SO06.2 - SO06.2  Areálové...'!F37</f>
        <v>0</v>
      </c>
      <c r="BT105" s="89" t="s">
        <v>81</v>
      </c>
      <c r="BV105" s="89" t="s">
        <v>75</v>
      </c>
      <c r="BW105" s="89" t="s">
        <v>112</v>
      </c>
      <c r="BX105" s="89" t="s">
        <v>4</v>
      </c>
      <c r="CL105" s="89" t="s">
        <v>1</v>
      </c>
      <c r="CM105" s="89" t="s">
        <v>73</v>
      </c>
    </row>
    <row r="106" spans="1:91" s="7" customFormat="1" ht="16.5" customHeight="1">
      <c r="A106" s="80" t="s">
        <v>77</v>
      </c>
      <c r="B106" s="81"/>
      <c r="C106" s="82"/>
      <c r="D106" s="209" t="s">
        <v>113</v>
      </c>
      <c r="E106" s="209"/>
      <c r="F106" s="209"/>
      <c r="G106" s="209"/>
      <c r="H106" s="209"/>
      <c r="I106" s="83"/>
      <c r="J106" s="209" t="s">
        <v>114</v>
      </c>
      <c r="K106" s="209"/>
      <c r="L106" s="209"/>
      <c r="M106" s="209"/>
      <c r="N106" s="209"/>
      <c r="O106" s="209"/>
      <c r="P106" s="209"/>
      <c r="Q106" s="209"/>
      <c r="R106" s="209"/>
      <c r="S106" s="209"/>
      <c r="T106" s="209"/>
      <c r="U106" s="209"/>
      <c r="V106" s="209"/>
      <c r="W106" s="209"/>
      <c r="X106" s="209"/>
      <c r="Y106" s="209"/>
      <c r="Z106" s="209"/>
      <c r="AA106" s="209"/>
      <c r="AB106" s="209"/>
      <c r="AC106" s="209"/>
      <c r="AD106" s="209"/>
      <c r="AE106" s="209"/>
      <c r="AF106" s="209"/>
      <c r="AG106" s="232">
        <f>'SO06.3 - SO06.3  Nabíjaci...'!J30</f>
        <v>0</v>
      </c>
      <c r="AH106" s="233"/>
      <c r="AI106" s="233"/>
      <c r="AJ106" s="233"/>
      <c r="AK106" s="233"/>
      <c r="AL106" s="233"/>
      <c r="AM106" s="233"/>
      <c r="AN106" s="232">
        <f t="shared" si="0"/>
        <v>0</v>
      </c>
      <c r="AO106" s="233"/>
      <c r="AP106" s="233"/>
      <c r="AQ106" s="84" t="s">
        <v>80</v>
      </c>
      <c r="AR106" s="81"/>
      <c r="AS106" s="90">
        <v>0</v>
      </c>
      <c r="AT106" s="91">
        <f t="shared" si="1"/>
        <v>0</v>
      </c>
      <c r="AU106" s="92">
        <f>'SO06.3 - SO06.3  Nabíjaci...'!P118</f>
        <v>0</v>
      </c>
      <c r="AV106" s="91">
        <f>'SO06.3 - SO06.3  Nabíjaci...'!J33</f>
        <v>0</v>
      </c>
      <c r="AW106" s="91">
        <f>'SO06.3 - SO06.3  Nabíjaci...'!J34</f>
        <v>0</v>
      </c>
      <c r="AX106" s="91">
        <f>'SO06.3 - SO06.3  Nabíjaci...'!J35</f>
        <v>0</v>
      </c>
      <c r="AY106" s="91">
        <f>'SO06.3 - SO06.3  Nabíjaci...'!J36</f>
        <v>0</v>
      </c>
      <c r="AZ106" s="91">
        <f>'SO06.3 - SO06.3  Nabíjaci...'!F33</f>
        <v>0</v>
      </c>
      <c r="BA106" s="91">
        <f>'SO06.3 - SO06.3  Nabíjaci...'!F34</f>
        <v>0</v>
      </c>
      <c r="BB106" s="91">
        <f>'SO06.3 - SO06.3  Nabíjaci...'!F35</f>
        <v>0</v>
      </c>
      <c r="BC106" s="91">
        <f>'SO06.3 - SO06.3  Nabíjaci...'!F36</f>
        <v>0</v>
      </c>
      <c r="BD106" s="93">
        <f>'SO06.3 - SO06.3  Nabíjaci...'!F37</f>
        <v>0</v>
      </c>
      <c r="BT106" s="89" t="s">
        <v>81</v>
      </c>
      <c r="BV106" s="89" t="s">
        <v>75</v>
      </c>
      <c r="BW106" s="89" t="s">
        <v>115</v>
      </c>
      <c r="BX106" s="89" t="s">
        <v>4</v>
      </c>
      <c r="CL106" s="89" t="s">
        <v>1</v>
      </c>
      <c r="CM106" s="89" t="s">
        <v>73</v>
      </c>
    </row>
    <row r="107" spans="1:91" s="2" customFormat="1" ht="30" customHeight="1">
      <c r="A107" s="30"/>
      <c r="B107" s="31"/>
      <c r="C107" s="30"/>
      <c r="D107" s="30"/>
      <c r="E107" s="30"/>
      <c r="F107" s="30"/>
      <c r="G107" s="30"/>
      <c r="H107" s="30"/>
      <c r="I107" s="30"/>
      <c r="J107" s="30"/>
      <c r="K107" s="30"/>
      <c r="L107" s="30"/>
      <c r="M107" s="30"/>
      <c r="N107" s="30"/>
      <c r="O107" s="30"/>
      <c r="P107" s="30"/>
      <c r="Q107" s="30"/>
      <c r="R107" s="30"/>
      <c r="S107" s="30"/>
      <c r="T107" s="30"/>
      <c r="U107" s="30"/>
      <c r="V107" s="30"/>
      <c r="W107" s="30"/>
      <c r="X107" s="30"/>
      <c r="Y107" s="30"/>
      <c r="Z107" s="30"/>
      <c r="AA107" s="30"/>
      <c r="AB107" s="30"/>
      <c r="AC107" s="30"/>
      <c r="AD107" s="30"/>
      <c r="AE107" s="30"/>
      <c r="AF107" s="30"/>
      <c r="AG107" s="30"/>
      <c r="AH107" s="30"/>
      <c r="AI107" s="30"/>
      <c r="AJ107" s="30"/>
      <c r="AK107" s="30"/>
      <c r="AL107" s="30"/>
      <c r="AM107" s="30"/>
      <c r="AN107" s="30"/>
      <c r="AO107" s="30"/>
      <c r="AP107" s="30"/>
      <c r="AQ107" s="30"/>
      <c r="AR107" s="31"/>
      <c r="AS107" s="30"/>
      <c r="AT107" s="30"/>
      <c r="AU107" s="30"/>
      <c r="AV107" s="30"/>
      <c r="AW107" s="30"/>
      <c r="AX107" s="30"/>
      <c r="AY107" s="30"/>
      <c r="AZ107" s="30"/>
      <c r="BA107" s="30"/>
      <c r="BB107" s="30"/>
      <c r="BC107" s="30"/>
      <c r="BD107" s="30"/>
      <c r="BE107" s="30"/>
    </row>
    <row r="108" spans="1:91" s="2" customFormat="1" ht="6.9" customHeight="1">
      <c r="A108" s="30"/>
      <c r="B108" s="48"/>
      <c r="C108" s="49"/>
      <c r="D108" s="49"/>
      <c r="E108" s="49"/>
      <c r="F108" s="49"/>
      <c r="G108" s="49"/>
      <c r="H108" s="49"/>
      <c r="I108" s="49"/>
      <c r="J108" s="49"/>
      <c r="K108" s="49"/>
      <c r="L108" s="49"/>
      <c r="M108" s="49"/>
      <c r="N108" s="49"/>
      <c r="O108" s="49"/>
      <c r="P108" s="49"/>
      <c r="Q108" s="49"/>
      <c r="R108" s="49"/>
      <c r="S108" s="49"/>
      <c r="T108" s="49"/>
      <c r="U108" s="49"/>
      <c r="V108" s="49"/>
      <c r="W108" s="49"/>
      <c r="X108" s="49"/>
      <c r="Y108" s="49"/>
      <c r="Z108" s="49"/>
      <c r="AA108" s="49"/>
      <c r="AB108" s="49"/>
      <c r="AC108" s="49"/>
      <c r="AD108" s="49"/>
      <c r="AE108" s="49"/>
      <c r="AF108" s="49"/>
      <c r="AG108" s="49"/>
      <c r="AH108" s="49"/>
      <c r="AI108" s="49"/>
      <c r="AJ108" s="49"/>
      <c r="AK108" s="49"/>
      <c r="AL108" s="49"/>
      <c r="AM108" s="49"/>
      <c r="AN108" s="49"/>
      <c r="AO108" s="49"/>
      <c r="AP108" s="49"/>
      <c r="AQ108" s="49"/>
      <c r="AR108" s="31"/>
      <c r="AS108" s="30"/>
      <c r="AT108" s="30"/>
      <c r="AU108" s="30"/>
      <c r="AV108" s="30"/>
      <c r="AW108" s="30"/>
      <c r="AX108" s="30"/>
      <c r="AY108" s="30"/>
      <c r="AZ108" s="30"/>
      <c r="BA108" s="30"/>
      <c r="BB108" s="30"/>
      <c r="BC108" s="30"/>
      <c r="BD108" s="30"/>
      <c r="BE108" s="30"/>
    </row>
  </sheetData>
  <mergeCells count="84">
    <mergeCell ref="AS89:AT91"/>
    <mergeCell ref="AN105:AP105"/>
    <mergeCell ref="AG105:AM105"/>
    <mergeCell ref="AN106:AP106"/>
    <mergeCell ref="AG106:AM106"/>
    <mergeCell ref="AN94:AP94"/>
    <mergeCell ref="AR2:BE2"/>
    <mergeCell ref="AG103:AM103"/>
    <mergeCell ref="AG102:AM102"/>
    <mergeCell ref="AG92:AM92"/>
    <mergeCell ref="AG97:AM97"/>
    <mergeCell ref="AG95:AM95"/>
    <mergeCell ref="AG100:AM100"/>
    <mergeCell ref="AG101:AM101"/>
    <mergeCell ref="AG99:AM99"/>
    <mergeCell ref="AG96:AM96"/>
    <mergeCell ref="AG98:AM98"/>
    <mergeCell ref="AM87:AN87"/>
    <mergeCell ref="AM89:AP89"/>
    <mergeCell ref="AM90:AP90"/>
    <mergeCell ref="AN103:AP103"/>
    <mergeCell ref="AN96:AP96"/>
    <mergeCell ref="L33:P33"/>
    <mergeCell ref="W33:AE33"/>
    <mergeCell ref="AK33:AO33"/>
    <mergeCell ref="AK35:AO35"/>
    <mergeCell ref="X35:AB35"/>
    <mergeCell ref="W31:AE31"/>
    <mergeCell ref="AK31:AO31"/>
    <mergeCell ref="L31:P31"/>
    <mergeCell ref="L32:P32"/>
    <mergeCell ref="W32:AE32"/>
    <mergeCell ref="AK32:AO32"/>
    <mergeCell ref="L29:P29"/>
    <mergeCell ref="W29:AE29"/>
    <mergeCell ref="AK29:AO29"/>
    <mergeCell ref="AK30:AO30"/>
    <mergeCell ref="L30:P30"/>
    <mergeCell ref="W30:AE30"/>
    <mergeCell ref="K5:AO5"/>
    <mergeCell ref="K6:AO6"/>
    <mergeCell ref="E23:AN23"/>
    <mergeCell ref="AK26:AO26"/>
    <mergeCell ref="L28:P28"/>
    <mergeCell ref="W28:AE28"/>
    <mergeCell ref="AK28:AO28"/>
    <mergeCell ref="L85:AO85"/>
    <mergeCell ref="D105:H105"/>
    <mergeCell ref="J105:AF105"/>
    <mergeCell ref="D106:H106"/>
    <mergeCell ref="J106:AF106"/>
    <mergeCell ref="AG94:AM94"/>
    <mergeCell ref="AG104:AM104"/>
    <mergeCell ref="AN104:AP104"/>
    <mergeCell ref="AN102:AP102"/>
    <mergeCell ref="AN92:AP92"/>
    <mergeCell ref="AN101:AP101"/>
    <mergeCell ref="AN98:AP98"/>
    <mergeCell ref="AN100:AP100"/>
    <mergeCell ref="AN99:AP99"/>
    <mergeCell ref="AN95:AP95"/>
    <mergeCell ref="AN97:AP97"/>
    <mergeCell ref="D102:H102"/>
    <mergeCell ref="D103:H103"/>
    <mergeCell ref="D104:H104"/>
    <mergeCell ref="D101:H101"/>
    <mergeCell ref="I92:AF92"/>
    <mergeCell ref="J102:AF102"/>
    <mergeCell ref="J103:AF103"/>
    <mergeCell ref="J100:AF100"/>
    <mergeCell ref="J99:AF99"/>
    <mergeCell ref="J98:AF98"/>
    <mergeCell ref="J97:AF97"/>
    <mergeCell ref="J101:AF101"/>
    <mergeCell ref="J104:AF104"/>
    <mergeCell ref="J96:AF96"/>
    <mergeCell ref="J95:AF95"/>
    <mergeCell ref="C92:G92"/>
    <mergeCell ref="D98:H98"/>
    <mergeCell ref="D99:H99"/>
    <mergeCell ref="D95:H95"/>
    <mergeCell ref="D100:H100"/>
    <mergeCell ref="D97:H97"/>
    <mergeCell ref="D96:H96"/>
  </mergeCells>
  <hyperlinks>
    <hyperlink ref="A95" location="'SO01 - SO01  Oprava spevn...'!C2" display="/" xr:uid="{00000000-0004-0000-0000-000000000000}"/>
    <hyperlink ref="A96" location="'SO01.1 - SO01.1  Spevnené...'!C2" display="/" xr:uid="{00000000-0004-0000-0000-000001000000}"/>
    <hyperlink ref="A97" location="'SO01.2 - SO01.2  Oprava s...'!C2" display="/" xr:uid="{00000000-0004-0000-0000-000002000000}"/>
    <hyperlink ref="A98" location="'SO01.3 - SO01.3  Oprava s...'!C2" display="/" xr:uid="{00000000-0004-0000-0000-000003000000}"/>
    <hyperlink ref="A99" location="'SO01.4 - SO01.4  Oprava s...'!C2" display="/" xr:uid="{00000000-0004-0000-0000-000004000000}"/>
    <hyperlink ref="A100" location="'SO02 - SO02  Oplotenie'!C2" display="/" xr:uid="{00000000-0004-0000-0000-000005000000}"/>
    <hyperlink ref="A101" location="'SO03 - SO03  Kanalizácia'!C2" display="/" xr:uid="{00000000-0004-0000-0000-000006000000}"/>
    <hyperlink ref="A102" location="'SO04 - SO04  Drobná archi...'!C2" display="/" xr:uid="{00000000-0004-0000-0000-000007000000}"/>
    <hyperlink ref="A103" location="'SO05 - SO05  Sadovnícke ú...'!C2" display="/" xr:uid="{00000000-0004-0000-0000-000008000000}"/>
    <hyperlink ref="A104" location="'SO06.1 - SO06.1  Prekládk...'!C2" display="/" xr:uid="{00000000-0004-0000-0000-000009000000}"/>
    <hyperlink ref="A105" location="'SO06.2 - SO06.2  Areálové...'!C2" display="/" xr:uid="{00000000-0004-0000-0000-00000A000000}"/>
    <hyperlink ref="A106" location="'SO06.3 - SO06.3  Nabíjaci...'!C2" display="/" xr:uid="{00000000-0004-0000-0000-00000B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BM239"/>
  <sheetViews>
    <sheetView showGridLines="0" topLeftCell="A222" workbookViewId="0">
      <selection activeCell="I238" sqref="I122:I238"/>
    </sheetView>
  </sheetViews>
  <sheetFormatPr defaultRowHeight="14.4"/>
  <cols>
    <col min="1" max="1" width="8.28515625" style="1" customWidth="1"/>
    <col min="2" max="2" width="1.140625" style="1" customWidth="1"/>
    <col min="3" max="3" width="4.140625" style="1" customWidth="1"/>
    <col min="4" max="4" width="4.28515625" style="1" customWidth="1"/>
    <col min="5" max="5" width="17.140625" style="1" customWidth="1"/>
    <col min="6" max="6" width="50.85546875" style="1" customWidth="1"/>
    <col min="7" max="7" width="7.42578125" style="1" customWidth="1"/>
    <col min="8" max="8" width="14" style="1" customWidth="1"/>
    <col min="9" max="9" width="15.85546875" style="1" customWidth="1"/>
    <col min="10" max="10" width="22.28515625" style="1" customWidth="1"/>
    <col min="11" max="11" width="22.28515625" style="1" hidden="1" customWidth="1"/>
    <col min="12" max="12" width="9.28515625" style="1" customWidth="1"/>
    <col min="13" max="13" width="10.85546875" style="1" hidden="1" customWidth="1"/>
    <col min="14" max="14" width="9.28515625" style="1" hidden="1"/>
    <col min="15" max="20" width="14.140625" style="1" hidden="1" customWidth="1"/>
    <col min="21" max="21" width="16.28515625" style="1" hidden="1" customWidth="1"/>
    <col min="22" max="22" width="12.28515625" style="1" customWidth="1"/>
    <col min="23" max="23" width="16.28515625" style="1" customWidth="1"/>
    <col min="24" max="24" width="12.28515625" style="1" customWidth="1"/>
    <col min="25" max="25" width="15" style="1" customWidth="1"/>
    <col min="26" max="26" width="11" style="1" customWidth="1"/>
    <col min="27" max="27" width="15" style="1" customWidth="1"/>
    <col min="28" max="28" width="16.28515625" style="1" customWidth="1"/>
    <col min="29" max="29" width="11" style="1" customWidth="1"/>
    <col min="30" max="30" width="15" style="1" customWidth="1"/>
    <col min="31" max="31" width="16.28515625" style="1" customWidth="1"/>
    <col min="44" max="65" width="9.28515625" style="1" hidden="1"/>
  </cols>
  <sheetData>
    <row r="1" spans="1:46" ht="10.199999999999999">
      <c r="A1" s="94"/>
    </row>
    <row r="2" spans="1:46" s="1" customFormat="1" ht="36.9" customHeight="1">
      <c r="L2" s="231" t="s">
        <v>5</v>
      </c>
      <c r="M2" s="215"/>
      <c r="N2" s="215"/>
      <c r="O2" s="215"/>
      <c r="P2" s="215"/>
      <c r="Q2" s="215"/>
      <c r="R2" s="215"/>
      <c r="S2" s="215"/>
      <c r="T2" s="215"/>
      <c r="U2" s="215"/>
      <c r="V2" s="215"/>
      <c r="AT2" s="18" t="s">
        <v>106</v>
      </c>
    </row>
    <row r="3" spans="1:46" s="1" customFormat="1" ht="6.9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1"/>
      <c r="AT3" s="18" t="s">
        <v>73</v>
      </c>
    </row>
    <row r="4" spans="1:46" s="1" customFormat="1" ht="24.9" customHeight="1">
      <c r="B4" s="21"/>
      <c r="D4" s="22" t="s">
        <v>116</v>
      </c>
      <c r="L4" s="21"/>
      <c r="M4" s="95" t="s">
        <v>10</v>
      </c>
      <c r="AT4" s="18" t="s">
        <v>3</v>
      </c>
    </row>
    <row r="5" spans="1:46" s="1" customFormat="1" ht="6.9" customHeight="1">
      <c r="B5" s="21"/>
      <c r="L5" s="21"/>
    </row>
    <row r="6" spans="1:46" s="1" customFormat="1" ht="12" customHeight="1">
      <c r="B6" s="21"/>
      <c r="D6" s="27" t="s">
        <v>13</v>
      </c>
      <c r="L6" s="21"/>
    </row>
    <row r="7" spans="1:46" s="1" customFormat="1" ht="26.25" customHeight="1">
      <c r="B7" s="21"/>
      <c r="E7" s="244" t="str">
        <f>'Rekapitulácia stavby'!K6</f>
        <v>Oprava spevnených plôch a okolitého areálu Zimného štadióna v Banskej Bystrici</v>
      </c>
      <c r="F7" s="245"/>
      <c r="G7" s="245"/>
      <c r="H7" s="245"/>
      <c r="L7" s="21"/>
    </row>
    <row r="8" spans="1:46" s="2" customFormat="1" ht="12" customHeight="1">
      <c r="A8" s="30"/>
      <c r="B8" s="31"/>
      <c r="C8" s="30"/>
      <c r="D8" s="27" t="s">
        <v>117</v>
      </c>
      <c r="E8" s="30"/>
      <c r="F8" s="30"/>
      <c r="G8" s="30"/>
      <c r="H8" s="30"/>
      <c r="I8" s="30"/>
      <c r="J8" s="30"/>
      <c r="K8" s="30"/>
      <c r="L8" s="43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</row>
    <row r="9" spans="1:46" s="2" customFormat="1" ht="16.5" customHeight="1">
      <c r="A9" s="30"/>
      <c r="B9" s="31"/>
      <c r="C9" s="30"/>
      <c r="D9" s="30"/>
      <c r="E9" s="211" t="s">
        <v>1016</v>
      </c>
      <c r="F9" s="246"/>
      <c r="G9" s="246"/>
      <c r="H9" s="246"/>
      <c r="I9" s="30"/>
      <c r="J9" s="30"/>
      <c r="K9" s="30"/>
      <c r="L9" s="43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</row>
    <row r="10" spans="1:46" s="2" customFormat="1" ht="10.199999999999999">
      <c r="A10" s="30"/>
      <c r="B10" s="31"/>
      <c r="C10" s="30"/>
      <c r="D10" s="30"/>
      <c r="E10" s="30"/>
      <c r="F10" s="30"/>
      <c r="G10" s="30"/>
      <c r="H10" s="30"/>
      <c r="I10" s="30"/>
      <c r="J10" s="30"/>
      <c r="K10" s="30"/>
      <c r="L10" s="43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</row>
    <row r="11" spans="1:46" s="2" customFormat="1" ht="12" customHeight="1">
      <c r="A11" s="30"/>
      <c r="B11" s="31"/>
      <c r="C11" s="30"/>
      <c r="D11" s="27" t="s">
        <v>15</v>
      </c>
      <c r="E11" s="30"/>
      <c r="F11" s="25" t="s">
        <v>1</v>
      </c>
      <c r="G11" s="30"/>
      <c r="H11" s="30"/>
      <c r="I11" s="27" t="s">
        <v>16</v>
      </c>
      <c r="J11" s="25" t="s">
        <v>1</v>
      </c>
      <c r="K11" s="30"/>
      <c r="L11" s="43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</row>
    <row r="12" spans="1:46" s="2" customFormat="1" ht="12" customHeight="1">
      <c r="A12" s="30"/>
      <c r="B12" s="31"/>
      <c r="C12" s="30"/>
      <c r="D12" s="27" t="s">
        <v>17</v>
      </c>
      <c r="E12" s="30"/>
      <c r="F12" s="25" t="s">
        <v>18</v>
      </c>
      <c r="G12" s="30"/>
      <c r="H12" s="30"/>
      <c r="I12" s="27" t="s">
        <v>19</v>
      </c>
      <c r="J12" s="56" t="str">
        <f>'Rekapitulácia stavby'!AN8</f>
        <v>10. 9. 2021</v>
      </c>
      <c r="K12" s="30"/>
      <c r="L12" s="43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</row>
    <row r="13" spans="1:46" s="2" customFormat="1" ht="10.8" customHeight="1">
      <c r="A13" s="30"/>
      <c r="B13" s="31"/>
      <c r="C13" s="30"/>
      <c r="D13" s="30"/>
      <c r="E13" s="30"/>
      <c r="F13" s="30"/>
      <c r="G13" s="30"/>
      <c r="H13" s="30"/>
      <c r="I13" s="30"/>
      <c r="J13" s="30"/>
      <c r="K13" s="30"/>
      <c r="L13" s="43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</row>
    <row r="14" spans="1:46" s="2" customFormat="1" ht="12" customHeight="1">
      <c r="A14" s="30"/>
      <c r="B14" s="31"/>
      <c r="C14" s="30"/>
      <c r="D14" s="27" t="s">
        <v>21</v>
      </c>
      <c r="E14" s="30"/>
      <c r="F14" s="30"/>
      <c r="G14" s="30"/>
      <c r="H14" s="30"/>
      <c r="I14" s="27" t="s">
        <v>22</v>
      </c>
      <c r="J14" s="25" t="s">
        <v>1</v>
      </c>
      <c r="K14" s="30"/>
      <c r="L14" s="43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</row>
    <row r="15" spans="1:46" s="2" customFormat="1" ht="18" customHeight="1">
      <c r="A15" s="30"/>
      <c r="B15" s="31"/>
      <c r="C15" s="30"/>
      <c r="D15" s="30"/>
      <c r="E15" s="25" t="s">
        <v>23</v>
      </c>
      <c r="F15" s="30"/>
      <c r="G15" s="30"/>
      <c r="H15" s="30"/>
      <c r="I15" s="27" t="s">
        <v>24</v>
      </c>
      <c r="J15" s="25" t="s">
        <v>1</v>
      </c>
      <c r="K15" s="30"/>
      <c r="L15" s="43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</row>
    <row r="16" spans="1:46" s="2" customFormat="1" ht="6.9" customHeight="1">
      <c r="A16" s="30"/>
      <c r="B16" s="31"/>
      <c r="C16" s="30"/>
      <c r="D16" s="30"/>
      <c r="E16" s="30"/>
      <c r="F16" s="30"/>
      <c r="G16" s="30"/>
      <c r="H16" s="30"/>
      <c r="I16" s="30"/>
      <c r="J16" s="30"/>
      <c r="K16" s="30"/>
      <c r="L16" s="43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</row>
    <row r="17" spans="1:31" s="2" customFormat="1" ht="12" customHeight="1">
      <c r="A17" s="30"/>
      <c r="B17" s="31"/>
      <c r="C17" s="30"/>
      <c r="D17" s="27" t="s">
        <v>25</v>
      </c>
      <c r="E17" s="30"/>
      <c r="F17" s="30"/>
      <c r="G17" s="30"/>
      <c r="H17" s="30"/>
      <c r="I17" s="27" t="s">
        <v>22</v>
      </c>
      <c r="J17" s="25" t="s">
        <v>1</v>
      </c>
      <c r="K17" s="30"/>
      <c r="L17" s="43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</row>
    <row r="18" spans="1:31" s="2" customFormat="1" ht="18" customHeight="1">
      <c r="A18" s="30"/>
      <c r="B18" s="31"/>
      <c r="C18" s="30"/>
      <c r="D18" s="30"/>
      <c r="E18" s="25" t="s">
        <v>26</v>
      </c>
      <c r="F18" s="30"/>
      <c r="G18" s="30"/>
      <c r="H18" s="30"/>
      <c r="I18" s="27" t="s">
        <v>24</v>
      </c>
      <c r="J18" s="25" t="s">
        <v>1</v>
      </c>
      <c r="K18" s="30"/>
      <c r="L18" s="43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</row>
    <row r="19" spans="1:31" s="2" customFormat="1" ht="6.9" customHeight="1">
      <c r="A19" s="30"/>
      <c r="B19" s="31"/>
      <c r="C19" s="30"/>
      <c r="D19" s="30"/>
      <c r="E19" s="30"/>
      <c r="F19" s="30"/>
      <c r="G19" s="30"/>
      <c r="H19" s="30"/>
      <c r="I19" s="30"/>
      <c r="J19" s="30"/>
      <c r="K19" s="30"/>
      <c r="L19" s="43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</row>
    <row r="20" spans="1:31" s="2" customFormat="1" ht="12" customHeight="1">
      <c r="A20" s="30"/>
      <c r="B20" s="31"/>
      <c r="C20" s="30"/>
      <c r="D20" s="27" t="s">
        <v>27</v>
      </c>
      <c r="E20" s="30"/>
      <c r="F20" s="30"/>
      <c r="G20" s="30"/>
      <c r="H20" s="30"/>
      <c r="I20" s="27" t="s">
        <v>22</v>
      </c>
      <c r="J20" s="25" t="s">
        <v>1</v>
      </c>
      <c r="K20" s="30"/>
      <c r="L20" s="43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</row>
    <row r="21" spans="1:31" s="2" customFormat="1" ht="18" customHeight="1">
      <c r="A21" s="30"/>
      <c r="B21" s="31"/>
      <c r="C21" s="30"/>
      <c r="D21" s="30"/>
      <c r="E21" s="25" t="s">
        <v>28</v>
      </c>
      <c r="F21" s="30"/>
      <c r="G21" s="30"/>
      <c r="H21" s="30"/>
      <c r="I21" s="27" t="s">
        <v>24</v>
      </c>
      <c r="J21" s="25" t="s">
        <v>1</v>
      </c>
      <c r="K21" s="30"/>
      <c r="L21" s="43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</row>
    <row r="22" spans="1:31" s="2" customFormat="1" ht="6.9" customHeight="1">
      <c r="A22" s="30"/>
      <c r="B22" s="31"/>
      <c r="C22" s="30"/>
      <c r="D22" s="30"/>
      <c r="E22" s="30"/>
      <c r="F22" s="30"/>
      <c r="G22" s="30"/>
      <c r="H22" s="30"/>
      <c r="I22" s="30"/>
      <c r="J22" s="30"/>
      <c r="K22" s="30"/>
      <c r="L22" s="43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</row>
    <row r="23" spans="1:31" s="2" customFormat="1" ht="12" customHeight="1">
      <c r="A23" s="30"/>
      <c r="B23" s="31"/>
      <c r="C23" s="30"/>
      <c r="D23" s="27" t="s">
        <v>30</v>
      </c>
      <c r="E23" s="30"/>
      <c r="F23" s="30"/>
      <c r="G23" s="30"/>
      <c r="H23" s="30"/>
      <c r="I23" s="27" t="s">
        <v>22</v>
      </c>
      <c r="J23" s="25" t="s">
        <v>1</v>
      </c>
      <c r="K23" s="30"/>
      <c r="L23" s="43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</row>
    <row r="24" spans="1:31" s="2" customFormat="1" ht="18" customHeight="1">
      <c r="A24" s="30"/>
      <c r="B24" s="31"/>
      <c r="C24" s="30"/>
      <c r="D24" s="30"/>
      <c r="E24" s="25" t="s">
        <v>31</v>
      </c>
      <c r="F24" s="30"/>
      <c r="G24" s="30"/>
      <c r="H24" s="30"/>
      <c r="I24" s="27" t="s">
        <v>24</v>
      </c>
      <c r="J24" s="25" t="s">
        <v>1</v>
      </c>
      <c r="K24" s="30"/>
      <c r="L24" s="43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</row>
    <row r="25" spans="1:31" s="2" customFormat="1" ht="6.9" customHeight="1">
      <c r="A25" s="30"/>
      <c r="B25" s="31"/>
      <c r="C25" s="30"/>
      <c r="D25" s="30"/>
      <c r="E25" s="30"/>
      <c r="F25" s="30"/>
      <c r="G25" s="30"/>
      <c r="H25" s="30"/>
      <c r="I25" s="30"/>
      <c r="J25" s="30"/>
      <c r="K25" s="30"/>
      <c r="L25" s="43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</row>
    <row r="26" spans="1:31" s="2" customFormat="1" ht="12" customHeight="1">
      <c r="A26" s="30"/>
      <c r="B26" s="31"/>
      <c r="C26" s="30"/>
      <c r="D26" s="27" t="s">
        <v>32</v>
      </c>
      <c r="E26" s="30"/>
      <c r="F26" s="30"/>
      <c r="G26" s="30"/>
      <c r="H26" s="30"/>
      <c r="I26" s="30"/>
      <c r="J26" s="30"/>
      <c r="K26" s="30"/>
      <c r="L26" s="43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</row>
    <row r="27" spans="1:31" s="8" customFormat="1" ht="16.5" customHeight="1">
      <c r="A27" s="96"/>
      <c r="B27" s="97"/>
      <c r="C27" s="96"/>
      <c r="D27" s="96"/>
      <c r="E27" s="217" t="s">
        <v>1</v>
      </c>
      <c r="F27" s="217"/>
      <c r="G27" s="217"/>
      <c r="H27" s="217"/>
      <c r="I27" s="96"/>
      <c r="J27" s="96"/>
      <c r="K27" s="96"/>
      <c r="L27" s="98"/>
      <c r="S27" s="96"/>
      <c r="T27" s="96"/>
      <c r="U27" s="96"/>
      <c r="V27" s="96"/>
      <c r="W27" s="96"/>
      <c r="X27" s="96"/>
      <c r="Y27" s="96"/>
      <c r="Z27" s="96"/>
      <c r="AA27" s="96"/>
      <c r="AB27" s="96"/>
      <c r="AC27" s="96"/>
      <c r="AD27" s="96"/>
      <c r="AE27" s="96"/>
    </row>
    <row r="28" spans="1:31" s="2" customFormat="1" ht="6.9" customHeight="1">
      <c r="A28" s="30"/>
      <c r="B28" s="31"/>
      <c r="C28" s="30"/>
      <c r="D28" s="30"/>
      <c r="E28" s="30"/>
      <c r="F28" s="30"/>
      <c r="G28" s="30"/>
      <c r="H28" s="30"/>
      <c r="I28" s="30"/>
      <c r="J28" s="30"/>
      <c r="K28" s="30"/>
      <c r="L28" s="43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</row>
    <row r="29" spans="1:31" s="2" customFormat="1" ht="6.9" customHeight="1">
      <c r="A29" s="30"/>
      <c r="B29" s="31"/>
      <c r="C29" s="30"/>
      <c r="D29" s="67"/>
      <c r="E29" s="67"/>
      <c r="F29" s="67"/>
      <c r="G29" s="67"/>
      <c r="H29" s="67"/>
      <c r="I29" s="67"/>
      <c r="J29" s="67"/>
      <c r="K29" s="67"/>
      <c r="L29" s="43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</row>
    <row r="30" spans="1:31" s="2" customFormat="1" ht="25.35" customHeight="1">
      <c r="A30" s="30"/>
      <c r="B30" s="31"/>
      <c r="C30" s="30"/>
      <c r="D30" s="99" t="s">
        <v>33</v>
      </c>
      <c r="E30" s="30"/>
      <c r="F30" s="30"/>
      <c r="G30" s="30"/>
      <c r="H30" s="30"/>
      <c r="I30" s="30"/>
      <c r="J30" s="72">
        <f>ROUND(J119, 2)</f>
        <v>0</v>
      </c>
      <c r="K30" s="30"/>
      <c r="L30" s="43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</row>
    <row r="31" spans="1:31" s="2" customFormat="1" ht="6.9" customHeight="1">
      <c r="A31" s="30"/>
      <c r="B31" s="31"/>
      <c r="C31" s="30"/>
      <c r="D31" s="67"/>
      <c r="E31" s="67"/>
      <c r="F31" s="67"/>
      <c r="G31" s="67"/>
      <c r="H31" s="67"/>
      <c r="I31" s="67"/>
      <c r="J31" s="67"/>
      <c r="K31" s="67"/>
      <c r="L31" s="43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</row>
    <row r="32" spans="1:31" s="2" customFormat="1" ht="14.4" customHeight="1">
      <c r="A32" s="30"/>
      <c r="B32" s="31"/>
      <c r="C32" s="30"/>
      <c r="D32" s="30"/>
      <c r="E32" s="30"/>
      <c r="F32" s="34" t="s">
        <v>35</v>
      </c>
      <c r="G32" s="30"/>
      <c r="H32" s="30"/>
      <c r="I32" s="34" t="s">
        <v>34</v>
      </c>
      <c r="J32" s="34" t="s">
        <v>36</v>
      </c>
      <c r="K32" s="30"/>
      <c r="L32" s="43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</row>
    <row r="33" spans="1:31" s="2" customFormat="1" ht="14.4" customHeight="1">
      <c r="A33" s="30"/>
      <c r="B33" s="31"/>
      <c r="C33" s="30"/>
      <c r="D33" s="100" t="s">
        <v>37</v>
      </c>
      <c r="E33" s="36" t="s">
        <v>38</v>
      </c>
      <c r="F33" s="101">
        <f>ROUND((SUM(BE119:BE238)),  2)</f>
        <v>0</v>
      </c>
      <c r="G33" s="102"/>
      <c r="H33" s="102"/>
      <c r="I33" s="103">
        <v>0.2</v>
      </c>
      <c r="J33" s="101">
        <f>ROUND(((SUM(BE119:BE238))*I33),  2)</f>
        <v>0</v>
      </c>
      <c r="K33" s="30"/>
      <c r="L33" s="43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</row>
    <row r="34" spans="1:31" s="2" customFormat="1" ht="14.4" customHeight="1">
      <c r="A34" s="30"/>
      <c r="B34" s="31"/>
      <c r="C34" s="30"/>
      <c r="D34" s="30"/>
      <c r="E34" s="36" t="s">
        <v>39</v>
      </c>
      <c r="F34" s="104">
        <f>ROUND((SUM(BF119:BF238)),  2)</f>
        <v>0</v>
      </c>
      <c r="G34" s="30"/>
      <c r="H34" s="30"/>
      <c r="I34" s="105">
        <v>0.2</v>
      </c>
      <c r="J34" s="104">
        <f>ROUND(((SUM(BF119:BF238))*I34),  2)</f>
        <v>0</v>
      </c>
      <c r="K34" s="30"/>
      <c r="L34" s="43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</row>
    <row r="35" spans="1:31" s="2" customFormat="1" ht="14.4" hidden="1" customHeight="1">
      <c r="A35" s="30"/>
      <c r="B35" s="31"/>
      <c r="C35" s="30"/>
      <c r="D35" s="30"/>
      <c r="E35" s="27" t="s">
        <v>40</v>
      </c>
      <c r="F35" s="104">
        <f>ROUND((SUM(BG119:BG238)),  2)</f>
        <v>0</v>
      </c>
      <c r="G35" s="30"/>
      <c r="H35" s="30"/>
      <c r="I35" s="105">
        <v>0.2</v>
      </c>
      <c r="J35" s="104">
        <f>0</f>
        <v>0</v>
      </c>
      <c r="K35" s="30"/>
      <c r="L35" s="43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</row>
    <row r="36" spans="1:31" s="2" customFormat="1" ht="14.4" hidden="1" customHeight="1">
      <c r="A36" s="30"/>
      <c r="B36" s="31"/>
      <c r="C36" s="30"/>
      <c r="D36" s="30"/>
      <c r="E36" s="27" t="s">
        <v>41</v>
      </c>
      <c r="F36" s="104">
        <f>ROUND((SUM(BH119:BH238)),  2)</f>
        <v>0</v>
      </c>
      <c r="G36" s="30"/>
      <c r="H36" s="30"/>
      <c r="I36" s="105">
        <v>0.2</v>
      </c>
      <c r="J36" s="104">
        <f>0</f>
        <v>0</v>
      </c>
      <c r="K36" s="30"/>
      <c r="L36" s="43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</row>
    <row r="37" spans="1:31" s="2" customFormat="1" ht="14.4" hidden="1" customHeight="1">
      <c r="A37" s="30"/>
      <c r="B37" s="31"/>
      <c r="C37" s="30"/>
      <c r="D37" s="30"/>
      <c r="E37" s="36" t="s">
        <v>42</v>
      </c>
      <c r="F37" s="101">
        <f>ROUND((SUM(BI119:BI238)),  2)</f>
        <v>0</v>
      </c>
      <c r="G37" s="102"/>
      <c r="H37" s="102"/>
      <c r="I37" s="103">
        <v>0</v>
      </c>
      <c r="J37" s="101">
        <f>0</f>
        <v>0</v>
      </c>
      <c r="K37" s="30"/>
      <c r="L37" s="43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</row>
    <row r="38" spans="1:31" s="2" customFormat="1" ht="6.9" customHeight="1">
      <c r="A38" s="30"/>
      <c r="B38" s="31"/>
      <c r="C38" s="30"/>
      <c r="D38" s="30"/>
      <c r="E38" s="30"/>
      <c r="F38" s="30"/>
      <c r="G38" s="30"/>
      <c r="H38" s="30"/>
      <c r="I38" s="30"/>
      <c r="J38" s="30"/>
      <c r="K38" s="30"/>
      <c r="L38" s="43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</row>
    <row r="39" spans="1:31" s="2" customFormat="1" ht="25.35" customHeight="1">
      <c r="A39" s="30"/>
      <c r="B39" s="31"/>
      <c r="C39" s="106"/>
      <c r="D39" s="107" t="s">
        <v>43</v>
      </c>
      <c r="E39" s="61"/>
      <c r="F39" s="61"/>
      <c r="G39" s="108" t="s">
        <v>44</v>
      </c>
      <c r="H39" s="109" t="s">
        <v>45</v>
      </c>
      <c r="I39" s="61"/>
      <c r="J39" s="110">
        <f>SUM(J30:J37)</f>
        <v>0</v>
      </c>
      <c r="K39" s="111"/>
      <c r="L39" s="43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</row>
    <row r="40" spans="1:31" s="2" customFormat="1" ht="14.4" customHeight="1">
      <c r="A40" s="30"/>
      <c r="B40" s="31"/>
      <c r="C40" s="30"/>
      <c r="D40" s="30"/>
      <c r="E40" s="30"/>
      <c r="F40" s="30"/>
      <c r="G40" s="30"/>
      <c r="H40" s="30"/>
      <c r="I40" s="30"/>
      <c r="J40" s="30"/>
      <c r="K40" s="30"/>
      <c r="L40" s="43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</row>
    <row r="41" spans="1:31" s="1" customFormat="1" ht="14.4" customHeight="1">
      <c r="B41" s="21"/>
      <c r="L41" s="21"/>
    </row>
    <row r="42" spans="1:31" s="1" customFormat="1" ht="14.4" customHeight="1">
      <c r="B42" s="21"/>
      <c r="L42" s="21"/>
    </row>
    <row r="43" spans="1:31" s="1" customFormat="1" ht="14.4" customHeight="1">
      <c r="B43" s="21"/>
      <c r="L43" s="21"/>
    </row>
    <row r="44" spans="1:31" s="1" customFormat="1" ht="14.4" customHeight="1">
      <c r="B44" s="21"/>
      <c r="L44" s="21"/>
    </row>
    <row r="45" spans="1:31" s="1" customFormat="1" ht="14.4" customHeight="1">
      <c r="B45" s="21"/>
      <c r="L45" s="21"/>
    </row>
    <row r="46" spans="1:31" s="1" customFormat="1" ht="14.4" customHeight="1">
      <c r="B46" s="21"/>
      <c r="L46" s="21"/>
    </row>
    <row r="47" spans="1:31" s="1" customFormat="1" ht="14.4" customHeight="1">
      <c r="B47" s="21"/>
      <c r="L47" s="21"/>
    </row>
    <row r="48" spans="1:31" s="1" customFormat="1" ht="14.4" customHeight="1">
      <c r="B48" s="21"/>
      <c r="L48" s="21"/>
    </row>
    <row r="49" spans="1:31" s="1" customFormat="1" ht="14.4" customHeight="1">
      <c r="B49" s="21"/>
      <c r="L49" s="21"/>
    </row>
    <row r="50" spans="1:31" s="2" customFormat="1" ht="14.4" customHeight="1">
      <c r="B50" s="43"/>
      <c r="D50" s="44" t="s">
        <v>46</v>
      </c>
      <c r="E50" s="45"/>
      <c r="F50" s="45"/>
      <c r="G50" s="44" t="s">
        <v>47</v>
      </c>
      <c r="H50" s="45"/>
      <c r="I50" s="45"/>
      <c r="J50" s="45"/>
      <c r="K50" s="45"/>
      <c r="L50" s="43"/>
    </row>
    <row r="51" spans="1:31" ht="10.199999999999999">
      <c r="B51" s="21"/>
      <c r="L51" s="21"/>
    </row>
    <row r="52" spans="1:31" ht="10.199999999999999">
      <c r="B52" s="21"/>
      <c r="L52" s="21"/>
    </row>
    <row r="53" spans="1:31" ht="10.199999999999999">
      <c r="B53" s="21"/>
      <c r="L53" s="21"/>
    </row>
    <row r="54" spans="1:31" ht="10.199999999999999">
      <c r="B54" s="21"/>
      <c r="L54" s="21"/>
    </row>
    <row r="55" spans="1:31" ht="10.199999999999999">
      <c r="B55" s="21"/>
      <c r="L55" s="21"/>
    </row>
    <row r="56" spans="1:31" ht="10.199999999999999">
      <c r="B56" s="21"/>
      <c r="L56" s="21"/>
    </row>
    <row r="57" spans="1:31" ht="10.199999999999999">
      <c r="B57" s="21"/>
      <c r="L57" s="21"/>
    </row>
    <row r="58" spans="1:31" ht="10.199999999999999">
      <c r="B58" s="21"/>
      <c r="L58" s="21"/>
    </row>
    <row r="59" spans="1:31" ht="10.199999999999999">
      <c r="B59" s="21"/>
      <c r="L59" s="21"/>
    </row>
    <row r="60" spans="1:31" ht="10.199999999999999">
      <c r="B60" s="21"/>
      <c r="L60" s="21"/>
    </row>
    <row r="61" spans="1:31" s="2" customFormat="1" ht="13.2">
      <c r="A61" s="30"/>
      <c r="B61" s="31"/>
      <c r="C61" s="30"/>
      <c r="D61" s="46" t="s">
        <v>48</v>
      </c>
      <c r="E61" s="33"/>
      <c r="F61" s="112" t="s">
        <v>49</v>
      </c>
      <c r="G61" s="46" t="s">
        <v>48</v>
      </c>
      <c r="H61" s="33"/>
      <c r="I61" s="33"/>
      <c r="J61" s="113" t="s">
        <v>49</v>
      </c>
      <c r="K61" s="33"/>
      <c r="L61" s="43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</row>
    <row r="62" spans="1:31" ht="10.199999999999999">
      <c r="B62" s="21"/>
      <c r="L62" s="21"/>
    </row>
    <row r="63" spans="1:31" ht="10.199999999999999">
      <c r="B63" s="21"/>
      <c r="L63" s="21"/>
    </row>
    <row r="64" spans="1:31" ht="10.199999999999999">
      <c r="B64" s="21"/>
      <c r="L64" s="21"/>
    </row>
    <row r="65" spans="1:31" s="2" customFormat="1" ht="13.2">
      <c r="A65" s="30"/>
      <c r="B65" s="31"/>
      <c r="C65" s="30"/>
      <c r="D65" s="44" t="s">
        <v>50</v>
      </c>
      <c r="E65" s="47"/>
      <c r="F65" s="47"/>
      <c r="G65" s="44" t="s">
        <v>51</v>
      </c>
      <c r="H65" s="47"/>
      <c r="I65" s="47"/>
      <c r="J65" s="47"/>
      <c r="K65" s="47"/>
      <c r="L65" s="43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</row>
    <row r="66" spans="1:31" ht="10.199999999999999">
      <c r="B66" s="21"/>
      <c r="L66" s="21"/>
    </row>
    <row r="67" spans="1:31" ht="10.199999999999999">
      <c r="B67" s="21"/>
      <c r="L67" s="21"/>
    </row>
    <row r="68" spans="1:31" ht="10.199999999999999">
      <c r="B68" s="21"/>
      <c r="L68" s="21"/>
    </row>
    <row r="69" spans="1:31" ht="10.199999999999999">
      <c r="B69" s="21"/>
      <c r="L69" s="21"/>
    </row>
    <row r="70" spans="1:31" ht="10.199999999999999">
      <c r="B70" s="21"/>
      <c r="L70" s="21"/>
    </row>
    <row r="71" spans="1:31" ht="10.199999999999999">
      <c r="B71" s="21"/>
      <c r="L71" s="21"/>
    </row>
    <row r="72" spans="1:31" ht="10.199999999999999">
      <c r="B72" s="21"/>
      <c r="L72" s="21"/>
    </row>
    <row r="73" spans="1:31" ht="10.199999999999999">
      <c r="B73" s="21"/>
      <c r="L73" s="21"/>
    </row>
    <row r="74" spans="1:31" ht="10.199999999999999">
      <c r="B74" s="21"/>
      <c r="L74" s="21"/>
    </row>
    <row r="75" spans="1:31" ht="10.199999999999999">
      <c r="B75" s="21"/>
      <c r="L75" s="21"/>
    </row>
    <row r="76" spans="1:31" s="2" customFormat="1" ht="13.2">
      <c r="A76" s="30"/>
      <c r="B76" s="31"/>
      <c r="C76" s="30"/>
      <c r="D76" s="46" t="s">
        <v>48</v>
      </c>
      <c r="E76" s="33"/>
      <c r="F76" s="112" t="s">
        <v>49</v>
      </c>
      <c r="G76" s="46" t="s">
        <v>48</v>
      </c>
      <c r="H76" s="33"/>
      <c r="I76" s="33"/>
      <c r="J76" s="113" t="s">
        <v>49</v>
      </c>
      <c r="K76" s="33"/>
      <c r="L76" s="43"/>
      <c r="S76" s="30"/>
      <c r="T76" s="30"/>
      <c r="U76" s="30"/>
      <c r="V76" s="30"/>
      <c r="W76" s="30"/>
      <c r="X76" s="30"/>
      <c r="Y76" s="30"/>
      <c r="Z76" s="30"/>
      <c r="AA76" s="30"/>
      <c r="AB76" s="30"/>
      <c r="AC76" s="30"/>
      <c r="AD76" s="30"/>
      <c r="AE76" s="30"/>
    </row>
    <row r="77" spans="1:31" s="2" customFormat="1" ht="14.4" customHeight="1">
      <c r="A77" s="30"/>
      <c r="B77" s="48"/>
      <c r="C77" s="49"/>
      <c r="D77" s="49"/>
      <c r="E77" s="49"/>
      <c r="F77" s="49"/>
      <c r="G77" s="49"/>
      <c r="H77" s="49"/>
      <c r="I77" s="49"/>
      <c r="J77" s="49"/>
      <c r="K77" s="49"/>
      <c r="L77" s="43"/>
      <c r="S77" s="30"/>
      <c r="T77" s="30"/>
      <c r="U77" s="30"/>
      <c r="V77" s="30"/>
      <c r="W77" s="30"/>
      <c r="X77" s="30"/>
      <c r="Y77" s="30"/>
      <c r="Z77" s="30"/>
      <c r="AA77" s="30"/>
      <c r="AB77" s="30"/>
      <c r="AC77" s="30"/>
      <c r="AD77" s="30"/>
      <c r="AE77" s="30"/>
    </row>
    <row r="81" spans="1:47" s="2" customFormat="1" ht="6.9" customHeight="1">
      <c r="A81" s="30"/>
      <c r="B81" s="50"/>
      <c r="C81" s="51"/>
      <c r="D81" s="51"/>
      <c r="E81" s="51"/>
      <c r="F81" s="51"/>
      <c r="G81" s="51"/>
      <c r="H81" s="51"/>
      <c r="I81" s="51"/>
      <c r="J81" s="51"/>
      <c r="K81" s="51"/>
      <c r="L81" s="43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</row>
    <row r="82" spans="1:47" s="2" customFormat="1" ht="24.9" customHeight="1">
      <c r="A82" s="30"/>
      <c r="B82" s="31"/>
      <c r="C82" s="22" t="s">
        <v>119</v>
      </c>
      <c r="D82" s="30"/>
      <c r="E82" s="30"/>
      <c r="F82" s="30"/>
      <c r="G82" s="30"/>
      <c r="H82" s="30"/>
      <c r="I82" s="30"/>
      <c r="J82" s="30"/>
      <c r="K82" s="30"/>
      <c r="L82" s="43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</row>
    <row r="83" spans="1:47" s="2" customFormat="1" ht="6.9" customHeight="1">
      <c r="A83" s="30"/>
      <c r="B83" s="31"/>
      <c r="C83" s="30"/>
      <c r="D83" s="30"/>
      <c r="E83" s="30"/>
      <c r="F83" s="30"/>
      <c r="G83" s="30"/>
      <c r="H83" s="30"/>
      <c r="I83" s="30"/>
      <c r="J83" s="30"/>
      <c r="K83" s="30"/>
      <c r="L83" s="43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</row>
    <row r="84" spans="1:47" s="2" customFormat="1" ht="12" customHeight="1">
      <c r="A84" s="30"/>
      <c r="B84" s="31"/>
      <c r="C84" s="27" t="s">
        <v>13</v>
      </c>
      <c r="D84" s="30"/>
      <c r="E84" s="30"/>
      <c r="F84" s="30"/>
      <c r="G84" s="30"/>
      <c r="H84" s="30"/>
      <c r="I84" s="30"/>
      <c r="J84" s="30"/>
      <c r="K84" s="30"/>
      <c r="L84" s="43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</row>
    <row r="85" spans="1:47" s="2" customFormat="1" ht="26.25" customHeight="1">
      <c r="A85" s="30"/>
      <c r="B85" s="31"/>
      <c r="C85" s="30"/>
      <c r="D85" s="30"/>
      <c r="E85" s="244" t="str">
        <f>E7</f>
        <v>Oprava spevnených plôch a okolitého areálu Zimného štadióna v Banskej Bystrici</v>
      </c>
      <c r="F85" s="245"/>
      <c r="G85" s="245"/>
      <c r="H85" s="245"/>
      <c r="I85" s="30"/>
      <c r="J85" s="30"/>
      <c r="K85" s="30"/>
      <c r="L85" s="43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</row>
    <row r="86" spans="1:47" s="2" customFormat="1" ht="12" customHeight="1">
      <c r="A86" s="30"/>
      <c r="B86" s="31"/>
      <c r="C86" s="27" t="s">
        <v>117</v>
      </c>
      <c r="D86" s="30"/>
      <c r="E86" s="30"/>
      <c r="F86" s="30"/>
      <c r="G86" s="30"/>
      <c r="H86" s="30"/>
      <c r="I86" s="30"/>
      <c r="J86" s="30"/>
      <c r="K86" s="30"/>
      <c r="L86" s="43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</row>
    <row r="87" spans="1:47" s="2" customFormat="1" ht="16.5" customHeight="1">
      <c r="A87" s="30"/>
      <c r="B87" s="31"/>
      <c r="C87" s="30"/>
      <c r="D87" s="30"/>
      <c r="E87" s="211" t="str">
        <f>E9</f>
        <v>SO05 - SO05  Sadovnícke úpravy</v>
      </c>
      <c r="F87" s="246"/>
      <c r="G87" s="246"/>
      <c r="H87" s="246"/>
      <c r="I87" s="30"/>
      <c r="J87" s="30"/>
      <c r="K87" s="30"/>
      <c r="L87" s="43"/>
      <c r="S87" s="30"/>
      <c r="T87" s="30"/>
      <c r="U87" s="30"/>
      <c r="V87" s="30"/>
      <c r="W87" s="30"/>
      <c r="X87" s="30"/>
      <c r="Y87" s="30"/>
      <c r="Z87" s="30"/>
      <c r="AA87" s="30"/>
      <c r="AB87" s="30"/>
      <c r="AC87" s="30"/>
      <c r="AD87" s="30"/>
      <c r="AE87" s="30"/>
    </row>
    <row r="88" spans="1:47" s="2" customFormat="1" ht="6.9" customHeight="1">
      <c r="A88" s="30"/>
      <c r="B88" s="31"/>
      <c r="C88" s="30"/>
      <c r="D88" s="30"/>
      <c r="E88" s="30"/>
      <c r="F88" s="30"/>
      <c r="G88" s="30"/>
      <c r="H88" s="30"/>
      <c r="I88" s="30"/>
      <c r="J88" s="30"/>
      <c r="K88" s="30"/>
      <c r="L88" s="43"/>
      <c r="S88" s="30"/>
      <c r="T88" s="30"/>
      <c r="U88" s="30"/>
      <c r="V88" s="30"/>
      <c r="W88" s="30"/>
      <c r="X88" s="30"/>
      <c r="Y88" s="30"/>
      <c r="Z88" s="30"/>
      <c r="AA88" s="30"/>
      <c r="AB88" s="30"/>
      <c r="AC88" s="30"/>
      <c r="AD88" s="30"/>
      <c r="AE88" s="30"/>
    </row>
    <row r="89" spans="1:47" s="2" customFormat="1" ht="12" customHeight="1">
      <c r="A89" s="30"/>
      <c r="B89" s="31"/>
      <c r="C89" s="27" t="s">
        <v>17</v>
      </c>
      <c r="D89" s="30"/>
      <c r="E89" s="30"/>
      <c r="F89" s="25" t="str">
        <f>F12</f>
        <v>parc.č.4212,4211/2 k.ú.Banská Bystrica</v>
      </c>
      <c r="G89" s="30"/>
      <c r="H89" s="30"/>
      <c r="I89" s="27" t="s">
        <v>19</v>
      </c>
      <c r="J89" s="56" t="str">
        <f>IF(J12="","",J12)</f>
        <v>10. 9. 2021</v>
      </c>
      <c r="K89" s="30"/>
      <c r="L89" s="43"/>
      <c r="S89" s="30"/>
      <c r="T89" s="30"/>
      <c r="U89" s="30"/>
      <c r="V89" s="30"/>
      <c r="W89" s="30"/>
      <c r="X89" s="30"/>
      <c r="Y89" s="30"/>
      <c r="Z89" s="30"/>
      <c r="AA89" s="30"/>
      <c r="AB89" s="30"/>
      <c r="AC89" s="30"/>
      <c r="AD89" s="30"/>
      <c r="AE89" s="30"/>
    </row>
    <row r="90" spans="1:47" s="2" customFormat="1" ht="6.9" customHeight="1">
      <c r="A90" s="30"/>
      <c r="B90" s="31"/>
      <c r="C90" s="30"/>
      <c r="D90" s="30"/>
      <c r="E90" s="30"/>
      <c r="F90" s="30"/>
      <c r="G90" s="30"/>
      <c r="H90" s="30"/>
      <c r="I90" s="30"/>
      <c r="J90" s="30"/>
      <c r="K90" s="30"/>
      <c r="L90" s="43"/>
      <c r="S90" s="30"/>
      <c r="T90" s="30"/>
      <c r="U90" s="30"/>
      <c r="V90" s="30"/>
      <c r="W90" s="30"/>
      <c r="X90" s="30"/>
      <c r="Y90" s="30"/>
      <c r="Z90" s="30"/>
      <c r="AA90" s="30"/>
      <c r="AB90" s="30"/>
      <c r="AC90" s="30"/>
      <c r="AD90" s="30"/>
      <c r="AE90" s="30"/>
    </row>
    <row r="91" spans="1:47" s="2" customFormat="1" ht="15.15" customHeight="1">
      <c r="A91" s="30"/>
      <c r="B91" s="31"/>
      <c r="C91" s="27" t="s">
        <v>21</v>
      </c>
      <c r="D91" s="30"/>
      <c r="E91" s="30"/>
      <c r="F91" s="25" t="str">
        <f>E15</f>
        <v>MBB a.s.</v>
      </c>
      <c r="G91" s="30"/>
      <c r="H91" s="30"/>
      <c r="I91" s="27" t="s">
        <v>27</v>
      </c>
      <c r="J91" s="28" t="str">
        <f>E21</f>
        <v>CREAT s.r.o.</v>
      </c>
      <c r="K91" s="30"/>
      <c r="L91" s="43"/>
      <c r="S91" s="30"/>
      <c r="T91" s="30"/>
      <c r="U91" s="30"/>
      <c r="V91" s="30"/>
      <c r="W91" s="30"/>
      <c r="X91" s="30"/>
      <c r="Y91" s="30"/>
      <c r="Z91" s="30"/>
      <c r="AA91" s="30"/>
      <c r="AB91" s="30"/>
      <c r="AC91" s="30"/>
      <c r="AD91" s="30"/>
      <c r="AE91" s="30"/>
    </row>
    <row r="92" spans="1:47" s="2" customFormat="1" ht="15.15" customHeight="1">
      <c r="A92" s="30"/>
      <c r="B92" s="31"/>
      <c r="C92" s="27" t="s">
        <v>25</v>
      </c>
      <c r="D92" s="30"/>
      <c r="E92" s="30"/>
      <c r="F92" s="25" t="str">
        <f>IF(E18="","",E18)</f>
        <v>podľa výberového konania</v>
      </c>
      <c r="G92" s="30"/>
      <c r="H92" s="30"/>
      <c r="I92" s="27" t="s">
        <v>30</v>
      </c>
      <c r="J92" s="28" t="str">
        <f>E24</f>
        <v>Ing.Jedlička</v>
      </c>
      <c r="K92" s="30"/>
      <c r="L92" s="43"/>
      <c r="S92" s="30"/>
      <c r="T92" s="30"/>
      <c r="U92" s="30"/>
      <c r="V92" s="30"/>
      <c r="W92" s="30"/>
      <c r="X92" s="30"/>
      <c r="Y92" s="30"/>
      <c r="Z92" s="30"/>
      <c r="AA92" s="30"/>
      <c r="AB92" s="30"/>
      <c r="AC92" s="30"/>
      <c r="AD92" s="30"/>
      <c r="AE92" s="30"/>
    </row>
    <row r="93" spans="1:47" s="2" customFormat="1" ht="10.35" customHeight="1">
      <c r="A93" s="30"/>
      <c r="B93" s="31"/>
      <c r="C93" s="30"/>
      <c r="D93" s="30"/>
      <c r="E93" s="30"/>
      <c r="F93" s="30"/>
      <c r="G93" s="30"/>
      <c r="H93" s="30"/>
      <c r="I93" s="30"/>
      <c r="J93" s="30"/>
      <c r="K93" s="30"/>
      <c r="L93" s="43"/>
      <c r="S93" s="30"/>
      <c r="T93" s="30"/>
      <c r="U93" s="30"/>
      <c r="V93" s="30"/>
      <c r="W93" s="30"/>
      <c r="X93" s="30"/>
      <c r="Y93" s="30"/>
      <c r="Z93" s="30"/>
      <c r="AA93" s="30"/>
      <c r="AB93" s="30"/>
      <c r="AC93" s="30"/>
      <c r="AD93" s="30"/>
      <c r="AE93" s="30"/>
    </row>
    <row r="94" spans="1:47" s="2" customFormat="1" ht="29.25" customHeight="1">
      <c r="A94" s="30"/>
      <c r="B94" s="31"/>
      <c r="C94" s="114" t="s">
        <v>120</v>
      </c>
      <c r="D94" s="106"/>
      <c r="E94" s="106"/>
      <c r="F94" s="106"/>
      <c r="G94" s="106"/>
      <c r="H94" s="106"/>
      <c r="I94" s="106"/>
      <c r="J94" s="115" t="s">
        <v>121</v>
      </c>
      <c r="K94" s="106"/>
      <c r="L94" s="43"/>
      <c r="S94" s="30"/>
      <c r="T94" s="30"/>
      <c r="U94" s="30"/>
      <c r="V94" s="30"/>
      <c r="W94" s="30"/>
      <c r="X94" s="30"/>
      <c r="Y94" s="30"/>
      <c r="Z94" s="30"/>
      <c r="AA94" s="30"/>
      <c r="AB94" s="30"/>
      <c r="AC94" s="30"/>
      <c r="AD94" s="30"/>
      <c r="AE94" s="30"/>
    </row>
    <row r="95" spans="1:47" s="2" customFormat="1" ht="10.35" customHeight="1">
      <c r="A95" s="30"/>
      <c r="B95" s="31"/>
      <c r="C95" s="30"/>
      <c r="D95" s="30"/>
      <c r="E95" s="30"/>
      <c r="F95" s="30"/>
      <c r="G95" s="30"/>
      <c r="H95" s="30"/>
      <c r="I95" s="30"/>
      <c r="J95" s="30"/>
      <c r="K95" s="30"/>
      <c r="L95" s="43"/>
      <c r="S95" s="30"/>
      <c r="T95" s="30"/>
      <c r="U95" s="30"/>
      <c r="V95" s="30"/>
      <c r="W95" s="30"/>
      <c r="X95" s="30"/>
      <c r="Y95" s="30"/>
      <c r="Z95" s="30"/>
      <c r="AA95" s="30"/>
      <c r="AB95" s="30"/>
      <c r="AC95" s="30"/>
      <c r="AD95" s="30"/>
      <c r="AE95" s="30"/>
    </row>
    <row r="96" spans="1:47" s="2" customFormat="1" ht="22.8" customHeight="1">
      <c r="A96" s="30"/>
      <c r="B96" s="31"/>
      <c r="C96" s="116" t="s">
        <v>122</v>
      </c>
      <c r="D96" s="30"/>
      <c r="E96" s="30"/>
      <c r="F96" s="30"/>
      <c r="G96" s="30"/>
      <c r="H96" s="30"/>
      <c r="I96" s="30"/>
      <c r="J96" s="72">
        <f>J119</f>
        <v>0</v>
      </c>
      <c r="K96" s="30"/>
      <c r="L96" s="43"/>
      <c r="S96" s="30"/>
      <c r="T96" s="30"/>
      <c r="U96" s="30"/>
      <c r="V96" s="30"/>
      <c r="W96" s="30"/>
      <c r="X96" s="30"/>
      <c r="Y96" s="30"/>
      <c r="Z96" s="30"/>
      <c r="AA96" s="30"/>
      <c r="AB96" s="30"/>
      <c r="AC96" s="30"/>
      <c r="AD96" s="30"/>
      <c r="AE96" s="30"/>
      <c r="AU96" s="18" t="s">
        <v>123</v>
      </c>
    </row>
    <row r="97" spans="1:31" s="9" customFormat="1" ht="24.9" customHeight="1">
      <c r="B97" s="117"/>
      <c r="D97" s="118" t="s">
        <v>124</v>
      </c>
      <c r="E97" s="119"/>
      <c r="F97" s="119"/>
      <c r="G97" s="119"/>
      <c r="H97" s="119"/>
      <c r="I97" s="119"/>
      <c r="J97" s="120">
        <f>J120</f>
        <v>0</v>
      </c>
      <c r="L97" s="117"/>
    </row>
    <row r="98" spans="1:31" s="10" customFormat="1" ht="19.95" customHeight="1">
      <c r="B98" s="121"/>
      <c r="D98" s="122" t="s">
        <v>125</v>
      </c>
      <c r="E98" s="123"/>
      <c r="F98" s="123"/>
      <c r="G98" s="123"/>
      <c r="H98" s="123"/>
      <c r="I98" s="123"/>
      <c r="J98" s="124">
        <f>J121</f>
        <v>0</v>
      </c>
      <c r="L98" s="121"/>
    </row>
    <row r="99" spans="1:31" s="10" customFormat="1" ht="19.95" customHeight="1">
      <c r="B99" s="121"/>
      <c r="D99" s="122" t="s">
        <v>129</v>
      </c>
      <c r="E99" s="123"/>
      <c r="F99" s="123"/>
      <c r="G99" s="123"/>
      <c r="H99" s="123"/>
      <c r="I99" s="123"/>
      <c r="J99" s="124">
        <f>J237</f>
        <v>0</v>
      </c>
      <c r="L99" s="121"/>
    </row>
    <row r="100" spans="1:31" s="2" customFormat="1" ht="21.75" customHeight="1">
      <c r="A100" s="30"/>
      <c r="B100" s="31"/>
      <c r="C100" s="30"/>
      <c r="D100" s="30"/>
      <c r="E100" s="30"/>
      <c r="F100" s="30"/>
      <c r="G100" s="30"/>
      <c r="H100" s="30"/>
      <c r="I100" s="30"/>
      <c r="J100" s="30"/>
      <c r="K100" s="30"/>
      <c r="L100" s="43"/>
      <c r="S100" s="30"/>
      <c r="T100" s="30"/>
      <c r="U100" s="30"/>
      <c r="V100" s="30"/>
      <c r="W100" s="30"/>
      <c r="X100" s="30"/>
      <c r="Y100" s="30"/>
      <c r="Z100" s="30"/>
      <c r="AA100" s="30"/>
      <c r="AB100" s="30"/>
      <c r="AC100" s="30"/>
      <c r="AD100" s="30"/>
      <c r="AE100" s="30"/>
    </row>
    <row r="101" spans="1:31" s="2" customFormat="1" ht="6.9" customHeight="1">
      <c r="A101" s="30"/>
      <c r="B101" s="48"/>
      <c r="C101" s="49"/>
      <c r="D101" s="49"/>
      <c r="E101" s="49"/>
      <c r="F101" s="49"/>
      <c r="G101" s="49"/>
      <c r="H101" s="49"/>
      <c r="I101" s="49"/>
      <c r="J101" s="49"/>
      <c r="K101" s="49"/>
      <c r="L101" s="43"/>
      <c r="S101" s="30"/>
      <c r="T101" s="30"/>
      <c r="U101" s="30"/>
      <c r="V101" s="30"/>
      <c r="W101" s="30"/>
      <c r="X101" s="30"/>
      <c r="Y101" s="30"/>
      <c r="Z101" s="30"/>
      <c r="AA101" s="30"/>
      <c r="AB101" s="30"/>
      <c r="AC101" s="30"/>
      <c r="AD101" s="30"/>
      <c r="AE101" s="30"/>
    </row>
    <row r="105" spans="1:31" s="2" customFormat="1" ht="6.9" customHeight="1">
      <c r="A105" s="30"/>
      <c r="B105" s="50"/>
      <c r="C105" s="51"/>
      <c r="D105" s="51"/>
      <c r="E105" s="51"/>
      <c r="F105" s="51"/>
      <c r="G105" s="51"/>
      <c r="H105" s="51"/>
      <c r="I105" s="51"/>
      <c r="J105" s="51"/>
      <c r="K105" s="51"/>
      <c r="L105" s="43"/>
      <c r="S105" s="30"/>
      <c r="T105" s="30"/>
      <c r="U105" s="30"/>
      <c r="V105" s="30"/>
      <c r="W105" s="30"/>
      <c r="X105" s="30"/>
      <c r="Y105" s="30"/>
      <c r="Z105" s="30"/>
      <c r="AA105" s="30"/>
      <c r="AB105" s="30"/>
      <c r="AC105" s="30"/>
      <c r="AD105" s="30"/>
      <c r="AE105" s="30"/>
    </row>
    <row r="106" spans="1:31" s="2" customFormat="1" ht="24.9" customHeight="1">
      <c r="A106" s="30"/>
      <c r="B106" s="31"/>
      <c r="C106" s="22" t="s">
        <v>131</v>
      </c>
      <c r="D106" s="30"/>
      <c r="E106" s="30"/>
      <c r="F106" s="30"/>
      <c r="G106" s="30"/>
      <c r="H106" s="30"/>
      <c r="I106" s="30"/>
      <c r="J106" s="30"/>
      <c r="K106" s="30"/>
      <c r="L106" s="43"/>
      <c r="S106" s="30"/>
      <c r="T106" s="30"/>
      <c r="U106" s="30"/>
      <c r="V106" s="30"/>
      <c r="W106" s="30"/>
      <c r="X106" s="30"/>
      <c r="Y106" s="30"/>
      <c r="Z106" s="30"/>
      <c r="AA106" s="30"/>
      <c r="AB106" s="30"/>
      <c r="AC106" s="30"/>
      <c r="AD106" s="30"/>
      <c r="AE106" s="30"/>
    </row>
    <row r="107" spans="1:31" s="2" customFormat="1" ht="6.9" customHeight="1">
      <c r="A107" s="30"/>
      <c r="B107" s="31"/>
      <c r="C107" s="30"/>
      <c r="D107" s="30"/>
      <c r="E107" s="30"/>
      <c r="F107" s="30"/>
      <c r="G107" s="30"/>
      <c r="H107" s="30"/>
      <c r="I107" s="30"/>
      <c r="J107" s="30"/>
      <c r="K107" s="30"/>
      <c r="L107" s="43"/>
      <c r="S107" s="30"/>
      <c r="T107" s="30"/>
      <c r="U107" s="30"/>
      <c r="V107" s="30"/>
      <c r="W107" s="30"/>
      <c r="X107" s="30"/>
      <c r="Y107" s="30"/>
      <c r="Z107" s="30"/>
      <c r="AA107" s="30"/>
      <c r="AB107" s="30"/>
      <c r="AC107" s="30"/>
      <c r="AD107" s="30"/>
      <c r="AE107" s="30"/>
    </row>
    <row r="108" spans="1:31" s="2" customFormat="1" ht="12" customHeight="1">
      <c r="A108" s="30"/>
      <c r="B108" s="31"/>
      <c r="C108" s="27" t="s">
        <v>13</v>
      </c>
      <c r="D108" s="30"/>
      <c r="E108" s="30"/>
      <c r="F108" s="30"/>
      <c r="G108" s="30"/>
      <c r="H108" s="30"/>
      <c r="I108" s="30"/>
      <c r="J108" s="30"/>
      <c r="K108" s="30"/>
      <c r="L108" s="43"/>
      <c r="S108" s="30"/>
      <c r="T108" s="30"/>
      <c r="U108" s="30"/>
      <c r="V108" s="30"/>
      <c r="W108" s="30"/>
      <c r="X108" s="30"/>
      <c r="Y108" s="30"/>
      <c r="Z108" s="30"/>
      <c r="AA108" s="30"/>
      <c r="AB108" s="30"/>
      <c r="AC108" s="30"/>
      <c r="AD108" s="30"/>
      <c r="AE108" s="30"/>
    </row>
    <row r="109" spans="1:31" s="2" customFormat="1" ht="26.25" customHeight="1">
      <c r="A109" s="30"/>
      <c r="B109" s="31"/>
      <c r="C109" s="30"/>
      <c r="D109" s="30"/>
      <c r="E109" s="244" t="str">
        <f>E7</f>
        <v>Oprava spevnených plôch a okolitého areálu Zimného štadióna v Banskej Bystrici</v>
      </c>
      <c r="F109" s="245"/>
      <c r="G109" s="245"/>
      <c r="H109" s="245"/>
      <c r="I109" s="30"/>
      <c r="J109" s="30"/>
      <c r="K109" s="30"/>
      <c r="L109" s="43"/>
      <c r="S109" s="30"/>
      <c r="T109" s="30"/>
      <c r="U109" s="30"/>
      <c r="V109" s="30"/>
      <c r="W109" s="30"/>
      <c r="X109" s="30"/>
      <c r="Y109" s="30"/>
      <c r="Z109" s="30"/>
      <c r="AA109" s="30"/>
      <c r="AB109" s="30"/>
      <c r="AC109" s="30"/>
      <c r="AD109" s="30"/>
      <c r="AE109" s="30"/>
    </row>
    <row r="110" spans="1:31" s="2" customFormat="1" ht="12" customHeight="1">
      <c r="A110" s="30"/>
      <c r="B110" s="31"/>
      <c r="C110" s="27" t="s">
        <v>117</v>
      </c>
      <c r="D110" s="30"/>
      <c r="E110" s="30"/>
      <c r="F110" s="30"/>
      <c r="G110" s="30"/>
      <c r="H110" s="30"/>
      <c r="I110" s="30"/>
      <c r="J110" s="30"/>
      <c r="K110" s="30"/>
      <c r="L110" s="43"/>
      <c r="S110" s="30"/>
      <c r="T110" s="30"/>
      <c r="U110" s="30"/>
      <c r="V110" s="30"/>
      <c r="W110" s="30"/>
      <c r="X110" s="30"/>
      <c r="Y110" s="30"/>
      <c r="Z110" s="30"/>
      <c r="AA110" s="30"/>
      <c r="AB110" s="30"/>
      <c r="AC110" s="30"/>
      <c r="AD110" s="30"/>
      <c r="AE110" s="30"/>
    </row>
    <row r="111" spans="1:31" s="2" customFormat="1" ht="16.5" customHeight="1">
      <c r="A111" s="30"/>
      <c r="B111" s="31"/>
      <c r="C111" s="30"/>
      <c r="D111" s="30"/>
      <c r="E111" s="211" t="str">
        <f>E9</f>
        <v>SO05 - SO05  Sadovnícke úpravy</v>
      </c>
      <c r="F111" s="246"/>
      <c r="G111" s="246"/>
      <c r="H111" s="246"/>
      <c r="I111" s="30"/>
      <c r="J111" s="30"/>
      <c r="K111" s="30"/>
      <c r="L111" s="43"/>
      <c r="S111" s="30"/>
      <c r="T111" s="30"/>
      <c r="U111" s="30"/>
      <c r="V111" s="30"/>
      <c r="W111" s="30"/>
      <c r="X111" s="30"/>
      <c r="Y111" s="30"/>
      <c r="Z111" s="30"/>
      <c r="AA111" s="30"/>
      <c r="AB111" s="30"/>
      <c r="AC111" s="30"/>
      <c r="AD111" s="30"/>
      <c r="AE111" s="30"/>
    </row>
    <row r="112" spans="1:31" s="2" customFormat="1" ht="6.9" customHeight="1">
      <c r="A112" s="30"/>
      <c r="B112" s="31"/>
      <c r="C112" s="30"/>
      <c r="D112" s="30"/>
      <c r="E112" s="30"/>
      <c r="F112" s="30"/>
      <c r="G112" s="30"/>
      <c r="H112" s="30"/>
      <c r="I112" s="30"/>
      <c r="J112" s="30"/>
      <c r="K112" s="30"/>
      <c r="L112" s="43"/>
      <c r="S112" s="30"/>
      <c r="T112" s="30"/>
      <c r="U112" s="30"/>
      <c r="V112" s="30"/>
      <c r="W112" s="30"/>
      <c r="X112" s="30"/>
      <c r="Y112" s="30"/>
      <c r="Z112" s="30"/>
      <c r="AA112" s="30"/>
      <c r="AB112" s="30"/>
      <c r="AC112" s="30"/>
      <c r="AD112" s="30"/>
      <c r="AE112" s="30"/>
    </row>
    <row r="113" spans="1:65" s="2" customFormat="1" ht="12" customHeight="1">
      <c r="A113" s="30"/>
      <c r="B113" s="31"/>
      <c r="C113" s="27" t="s">
        <v>17</v>
      </c>
      <c r="D113" s="30"/>
      <c r="E113" s="30"/>
      <c r="F113" s="25" t="str">
        <f>F12</f>
        <v>parc.č.4212,4211/2 k.ú.Banská Bystrica</v>
      </c>
      <c r="G113" s="30"/>
      <c r="H113" s="30"/>
      <c r="I113" s="27" t="s">
        <v>19</v>
      </c>
      <c r="J113" s="56" t="str">
        <f>IF(J12="","",J12)</f>
        <v>10. 9. 2021</v>
      </c>
      <c r="K113" s="30"/>
      <c r="L113" s="43"/>
      <c r="S113" s="30"/>
      <c r="T113" s="30"/>
      <c r="U113" s="30"/>
      <c r="V113" s="30"/>
      <c r="W113" s="30"/>
      <c r="X113" s="30"/>
      <c r="Y113" s="30"/>
      <c r="Z113" s="30"/>
      <c r="AA113" s="30"/>
      <c r="AB113" s="30"/>
      <c r="AC113" s="30"/>
      <c r="AD113" s="30"/>
      <c r="AE113" s="30"/>
    </row>
    <row r="114" spans="1:65" s="2" customFormat="1" ht="6.9" customHeight="1">
      <c r="A114" s="30"/>
      <c r="B114" s="31"/>
      <c r="C114" s="30"/>
      <c r="D114" s="30"/>
      <c r="E114" s="30"/>
      <c r="F114" s="30"/>
      <c r="G114" s="30"/>
      <c r="H114" s="30"/>
      <c r="I114" s="30"/>
      <c r="J114" s="30"/>
      <c r="K114" s="30"/>
      <c r="L114" s="43"/>
      <c r="S114" s="30"/>
      <c r="T114" s="30"/>
      <c r="U114" s="30"/>
      <c r="V114" s="30"/>
      <c r="W114" s="30"/>
      <c r="X114" s="30"/>
      <c r="Y114" s="30"/>
      <c r="Z114" s="30"/>
      <c r="AA114" s="30"/>
      <c r="AB114" s="30"/>
      <c r="AC114" s="30"/>
      <c r="AD114" s="30"/>
      <c r="AE114" s="30"/>
    </row>
    <row r="115" spans="1:65" s="2" customFormat="1" ht="15.15" customHeight="1">
      <c r="A115" s="30"/>
      <c r="B115" s="31"/>
      <c r="C115" s="27" t="s">
        <v>21</v>
      </c>
      <c r="D115" s="30"/>
      <c r="E115" s="30"/>
      <c r="F115" s="25" t="str">
        <f>E15</f>
        <v>MBB a.s.</v>
      </c>
      <c r="G115" s="30"/>
      <c r="H115" s="30"/>
      <c r="I115" s="27" t="s">
        <v>27</v>
      </c>
      <c r="J115" s="28" t="str">
        <f>E21</f>
        <v>CREAT s.r.o.</v>
      </c>
      <c r="K115" s="30"/>
      <c r="L115" s="43"/>
      <c r="S115" s="30"/>
      <c r="T115" s="30"/>
      <c r="U115" s="30"/>
      <c r="V115" s="30"/>
      <c r="W115" s="30"/>
      <c r="X115" s="30"/>
      <c r="Y115" s="30"/>
      <c r="Z115" s="30"/>
      <c r="AA115" s="30"/>
      <c r="AB115" s="30"/>
      <c r="AC115" s="30"/>
      <c r="AD115" s="30"/>
      <c r="AE115" s="30"/>
    </row>
    <row r="116" spans="1:65" s="2" customFormat="1" ht="15.15" customHeight="1">
      <c r="A116" s="30"/>
      <c r="B116" s="31"/>
      <c r="C116" s="27" t="s">
        <v>25</v>
      </c>
      <c r="D116" s="30"/>
      <c r="E116" s="30"/>
      <c r="F116" s="25" t="str">
        <f>IF(E18="","",E18)</f>
        <v>podľa výberového konania</v>
      </c>
      <c r="G116" s="30"/>
      <c r="H116" s="30"/>
      <c r="I116" s="27" t="s">
        <v>30</v>
      </c>
      <c r="J116" s="28" t="str">
        <f>E24</f>
        <v>Ing.Jedlička</v>
      </c>
      <c r="K116" s="30"/>
      <c r="L116" s="43"/>
      <c r="S116" s="30"/>
      <c r="T116" s="30"/>
      <c r="U116" s="30"/>
      <c r="V116" s="30"/>
      <c r="W116" s="30"/>
      <c r="X116" s="30"/>
      <c r="Y116" s="30"/>
      <c r="Z116" s="30"/>
      <c r="AA116" s="30"/>
      <c r="AB116" s="30"/>
      <c r="AC116" s="30"/>
      <c r="AD116" s="30"/>
      <c r="AE116" s="30"/>
    </row>
    <row r="117" spans="1:65" s="2" customFormat="1" ht="10.35" customHeight="1">
      <c r="A117" s="30"/>
      <c r="B117" s="31"/>
      <c r="C117" s="30"/>
      <c r="D117" s="30"/>
      <c r="E117" s="30"/>
      <c r="F117" s="30"/>
      <c r="G117" s="30"/>
      <c r="H117" s="30"/>
      <c r="I117" s="30"/>
      <c r="J117" s="30"/>
      <c r="K117" s="30"/>
      <c r="L117" s="43"/>
      <c r="S117" s="30"/>
      <c r="T117" s="30"/>
      <c r="U117" s="30"/>
      <c r="V117" s="30"/>
      <c r="W117" s="30"/>
      <c r="X117" s="30"/>
      <c r="Y117" s="30"/>
      <c r="Z117" s="30"/>
      <c r="AA117" s="30"/>
      <c r="AB117" s="30"/>
      <c r="AC117" s="30"/>
      <c r="AD117" s="30"/>
      <c r="AE117" s="30"/>
    </row>
    <row r="118" spans="1:65" s="11" customFormat="1" ht="29.25" customHeight="1">
      <c r="A118" s="125"/>
      <c r="B118" s="126"/>
      <c r="C118" s="127" t="s">
        <v>132</v>
      </c>
      <c r="D118" s="128" t="s">
        <v>58</v>
      </c>
      <c r="E118" s="128" t="s">
        <v>54</v>
      </c>
      <c r="F118" s="128" t="s">
        <v>55</v>
      </c>
      <c r="G118" s="128" t="s">
        <v>133</v>
      </c>
      <c r="H118" s="128" t="s">
        <v>134</v>
      </c>
      <c r="I118" s="128" t="s">
        <v>135</v>
      </c>
      <c r="J118" s="129" t="s">
        <v>121</v>
      </c>
      <c r="K118" s="130" t="s">
        <v>136</v>
      </c>
      <c r="L118" s="131"/>
      <c r="M118" s="63" t="s">
        <v>1</v>
      </c>
      <c r="N118" s="64" t="s">
        <v>37</v>
      </c>
      <c r="O118" s="64" t="s">
        <v>137</v>
      </c>
      <c r="P118" s="64" t="s">
        <v>138</v>
      </c>
      <c r="Q118" s="64" t="s">
        <v>139</v>
      </c>
      <c r="R118" s="64" t="s">
        <v>140</v>
      </c>
      <c r="S118" s="64" t="s">
        <v>141</v>
      </c>
      <c r="T118" s="65" t="s">
        <v>142</v>
      </c>
      <c r="U118" s="125"/>
      <c r="V118" s="125"/>
      <c r="W118" s="125"/>
      <c r="X118" s="125"/>
      <c r="Y118" s="125"/>
      <c r="Z118" s="125"/>
      <c r="AA118" s="125"/>
      <c r="AB118" s="125"/>
      <c r="AC118" s="125"/>
      <c r="AD118" s="125"/>
      <c r="AE118" s="125"/>
    </row>
    <row r="119" spans="1:65" s="2" customFormat="1" ht="22.8" customHeight="1">
      <c r="A119" s="30"/>
      <c r="B119" s="31"/>
      <c r="C119" s="70" t="s">
        <v>122</v>
      </c>
      <c r="D119" s="30"/>
      <c r="E119" s="30"/>
      <c r="F119" s="30"/>
      <c r="G119" s="30"/>
      <c r="H119" s="30"/>
      <c r="I119" s="30"/>
      <c r="J119" s="132">
        <f>BK119</f>
        <v>0</v>
      </c>
      <c r="K119" s="30"/>
      <c r="L119" s="31"/>
      <c r="M119" s="66"/>
      <c r="N119" s="57"/>
      <c r="O119" s="67"/>
      <c r="P119" s="133">
        <f>P120</f>
        <v>1254.9043699999997</v>
      </c>
      <c r="Q119" s="67"/>
      <c r="R119" s="133">
        <f>R120</f>
        <v>105.22891</v>
      </c>
      <c r="S119" s="67"/>
      <c r="T119" s="134">
        <f>T120</f>
        <v>0</v>
      </c>
      <c r="U119" s="30"/>
      <c r="V119" s="30"/>
      <c r="W119" s="30"/>
      <c r="X119" s="30"/>
      <c r="Y119" s="30"/>
      <c r="Z119" s="30"/>
      <c r="AA119" s="30"/>
      <c r="AB119" s="30"/>
      <c r="AC119" s="30"/>
      <c r="AD119" s="30"/>
      <c r="AE119" s="30"/>
      <c r="AT119" s="18" t="s">
        <v>72</v>
      </c>
      <c r="AU119" s="18" t="s">
        <v>123</v>
      </c>
      <c r="BK119" s="135">
        <f>BK120</f>
        <v>0</v>
      </c>
    </row>
    <row r="120" spans="1:65" s="12" customFormat="1" ht="25.95" customHeight="1">
      <c r="B120" s="136"/>
      <c r="D120" s="137" t="s">
        <v>72</v>
      </c>
      <c r="E120" s="138" t="s">
        <v>143</v>
      </c>
      <c r="F120" s="138" t="s">
        <v>144</v>
      </c>
      <c r="J120" s="139">
        <f>BK120</f>
        <v>0</v>
      </c>
      <c r="L120" s="136"/>
      <c r="M120" s="140"/>
      <c r="N120" s="141"/>
      <c r="O120" s="141"/>
      <c r="P120" s="142">
        <f>P121+P237</f>
        <v>1254.9043699999997</v>
      </c>
      <c r="Q120" s="141"/>
      <c r="R120" s="142">
        <f>R121+R237</f>
        <v>105.22891</v>
      </c>
      <c r="S120" s="141"/>
      <c r="T120" s="143">
        <f>T121+T237</f>
        <v>0</v>
      </c>
      <c r="AR120" s="137" t="s">
        <v>81</v>
      </c>
      <c r="AT120" s="144" t="s">
        <v>72</v>
      </c>
      <c r="AU120" s="144" t="s">
        <v>73</v>
      </c>
      <c r="AY120" s="137" t="s">
        <v>145</v>
      </c>
      <c r="BK120" s="145">
        <f>BK121+BK237</f>
        <v>0</v>
      </c>
    </row>
    <row r="121" spans="1:65" s="12" customFormat="1" ht="22.8" customHeight="1">
      <c r="B121" s="136"/>
      <c r="D121" s="137" t="s">
        <v>72</v>
      </c>
      <c r="E121" s="146" t="s">
        <v>81</v>
      </c>
      <c r="F121" s="146" t="s">
        <v>146</v>
      </c>
      <c r="J121" s="147">
        <f>BK121</f>
        <v>0</v>
      </c>
      <c r="L121" s="136"/>
      <c r="M121" s="140"/>
      <c r="N121" s="141"/>
      <c r="O121" s="141"/>
      <c r="P121" s="142">
        <f>SUM(P122:P236)</f>
        <v>1048.4450719999998</v>
      </c>
      <c r="Q121" s="141"/>
      <c r="R121" s="142">
        <f>SUM(R122:R236)</f>
        <v>105.22891</v>
      </c>
      <c r="S121" s="141"/>
      <c r="T121" s="143">
        <f>SUM(T122:T236)</f>
        <v>0</v>
      </c>
      <c r="AR121" s="137" t="s">
        <v>81</v>
      </c>
      <c r="AT121" s="144" t="s">
        <v>72</v>
      </c>
      <c r="AU121" s="144" t="s">
        <v>81</v>
      </c>
      <c r="AY121" s="137" t="s">
        <v>145</v>
      </c>
      <c r="BK121" s="145">
        <f>SUM(BK122:BK236)</f>
        <v>0</v>
      </c>
    </row>
    <row r="122" spans="1:65" s="2" customFormat="1" ht="24.15" customHeight="1">
      <c r="A122" s="30"/>
      <c r="B122" s="148"/>
      <c r="C122" s="149" t="s">
        <v>81</v>
      </c>
      <c r="D122" s="149" t="s">
        <v>147</v>
      </c>
      <c r="E122" s="150" t="s">
        <v>1017</v>
      </c>
      <c r="F122" s="151" t="s">
        <v>1018</v>
      </c>
      <c r="G122" s="152" t="s">
        <v>150</v>
      </c>
      <c r="H122" s="153">
        <v>1353.45</v>
      </c>
      <c r="I122" s="153"/>
      <c r="J122" s="154">
        <f>ROUND(I122*H122,2)</f>
        <v>0</v>
      </c>
      <c r="K122" s="155"/>
      <c r="L122" s="31"/>
      <c r="M122" s="156" t="s">
        <v>1</v>
      </c>
      <c r="N122" s="157" t="s">
        <v>39</v>
      </c>
      <c r="O122" s="158">
        <v>0.04</v>
      </c>
      <c r="P122" s="158">
        <f>O122*H122</f>
        <v>54.138000000000005</v>
      </c>
      <c r="Q122" s="158">
        <v>0</v>
      </c>
      <c r="R122" s="158">
        <f>Q122*H122</f>
        <v>0</v>
      </c>
      <c r="S122" s="158">
        <v>0</v>
      </c>
      <c r="T122" s="159">
        <f>S122*H122</f>
        <v>0</v>
      </c>
      <c r="U122" s="30"/>
      <c r="V122" s="30"/>
      <c r="W122" s="30"/>
      <c r="X122" s="30"/>
      <c r="Y122" s="30"/>
      <c r="Z122" s="30"/>
      <c r="AA122" s="30"/>
      <c r="AB122" s="30"/>
      <c r="AC122" s="30"/>
      <c r="AD122" s="30"/>
      <c r="AE122" s="30"/>
      <c r="AR122" s="160" t="s">
        <v>151</v>
      </c>
      <c r="AT122" s="160" t="s">
        <v>147</v>
      </c>
      <c r="AU122" s="160" t="s">
        <v>152</v>
      </c>
      <c r="AY122" s="18" t="s">
        <v>145</v>
      </c>
      <c r="BE122" s="161">
        <f>IF(N122="základná",J122,0)</f>
        <v>0</v>
      </c>
      <c r="BF122" s="161">
        <f>IF(N122="znížená",J122,0)</f>
        <v>0</v>
      </c>
      <c r="BG122" s="161">
        <f>IF(N122="zákl. prenesená",J122,0)</f>
        <v>0</v>
      </c>
      <c r="BH122" s="161">
        <f>IF(N122="zníž. prenesená",J122,0)</f>
        <v>0</v>
      </c>
      <c r="BI122" s="161">
        <f>IF(N122="nulová",J122,0)</f>
        <v>0</v>
      </c>
      <c r="BJ122" s="18" t="s">
        <v>152</v>
      </c>
      <c r="BK122" s="161">
        <f>ROUND(I122*H122,2)</f>
        <v>0</v>
      </c>
      <c r="BL122" s="18" t="s">
        <v>151</v>
      </c>
      <c r="BM122" s="160" t="s">
        <v>1019</v>
      </c>
    </row>
    <row r="123" spans="1:65" s="14" customFormat="1" ht="10.199999999999999">
      <c r="B123" s="183"/>
      <c r="D123" s="177" t="s">
        <v>424</v>
      </c>
      <c r="E123" s="184" t="s">
        <v>1</v>
      </c>
      <c r="F123" s="185" t="s">
        <v>1020</v>
      </c>
      <c r="H123" s="186">
        <v>936.3</v>
      </c>
      <c r="L123" s="183"/>
      <c r="M123" s="187"/>
      <c r="N123" s="188"/>
      <c r="O123" s="188"/>
      <c r="P123" s="188"/>
      <c r="Q123" s="188"/>
      <c r="R123" s="188"/>
      <c r="S123" s="188"/>
      <c r="T123" s="189"/>
      <c r="AT123" s="184" t="s">
        <v>424</v>
      </c>
      <c r="AU123" s="184" t="s">
        <v>152</v>
      </c>
      <c r="AV123" s="14" t="s">
        <v>152</v>
      </c>
      <c r="AW123" s="14" t="s">
        <v>29</v>
      </c>
      <c r="AX123" s="14" t="s">
        <v>73</v>
      </c>
      <c r="AY123" s="184" t="s">
        <v>145</v>
      </c>
    </row>
    <row r="124" spans="1:65" s="14" customFormat="1" ht="10.199999999999999">
      <c r="B124" s="183"/>
      <c r="D124" s="177" t="s">
        <v>424</v>
      </c>
      <c r="E124" s="184" t="s">
        <v>1</v>
      </c>
      <c r="F124" s="185" t="s">
        <v>1021</v>
      </c>
      <c r="H124" s="186">
        <v>417.15</v>
      </c>
      <c r="L124" s="183"/>
      <c r="M124" s="187"/>
      <c r="N124" s="188"/>
      <c r="O124" s="188"/>
      <c r="P124" s="188"/>
      <c r="Q124" s="188"/>
      <c r="R124" s="188"/>
      <c r="S124" s="188"/>
      <c r="T124" s="189"/>
      <c r="AT124" s="184" t="s">
        <v>424</v>
      </c>
      <c r="AU124" s="184" t="s">
        <v>152</v>
      </c>
      <c r="AV124" s="14" t="s">
        <v>152</v>
      </c>
      <c r="AW124" s="14" t="s">
        <v>29</v>
      </c>
      <c r="AX124" s="14" t="s">
        <v>73</v>
      </c>
      <c r="AY124" s="184" t="s">
        <v>145</v>
      </c>
    </row>
    <row r="125" spans="1:65" s="15" customFormat="1" ht="10.199999999999999">
      <c r="B125" s="190"/>
      <c r="D125" s="177" t="s">
        <v>424</v>
      </c>
      <c r="E125" s="191" t="s">
        <v>1</v>
      </c>
      <c r="F125" s="192" t="s">
        <v>427</v>
      </c>
      <c r="H125" s="193">
        <v>1353.45</v>
      </c>
      <c r="L125" s="190"/>
      <c r="M125" s="194"/>
      <c r="N125" s="195"/>
      <c r="O125" s="195"/>
      <c r="P125" s="195"/>
      <c r="Q125" s="195"/>
      <c r="R125" s="195"/>
      <c r="S125" s="195"/>
      <c r="T125" s="196"/>
      <c r="AT125" s="191" t="s">
        <v>424</v>
      </c>
      <c r="AU125" s="191" t="s">
        <v>152</v>
      </c>
      <c r="AV125" s="15" t="s">
        <v>151</v>
      </c>
      <c r="AW125" s="15" t="s">
        <v>29</v>
      </c>
      <c r="AX125" s="15" t="s">
        <v>81</v>
      </c>
      <c r="AY125" s="191" t="s">
        <v>145</v>
      </c>
    </row>
    <row r="126" spans="1:65" s="2" customFormat="1" ht="33" customHeight="1">
      <c r="A126" s="30"/>
      <c r="B126" s="148"/>
      <c r="C126" s="149" t="s">
        <v>152</v>
      </c>
      <c r="D126" s="149" t="s">
        <v>147</v>
      </c>
      <c r="E126" s="150" t="s">
        <v>1022</v>
      </c>
      <c r="F126" s="151" t="s">
        <v>1023</v>
      </c>
      <c r="G126" s="152" t="s">
        <v>150</v>
      </c>
      <c r="H126" s="153">
        <v>1353.45</v>
      </c>
      <c r="I126" s="153"/>
      <c r="J126" s="154">
        <f>ROUND(I126*H126,2)</f>
        <v>0</v>
      </c>
      <c r="K126" s="155"/>
      <c r="L126" s="31"/>
      <c r="M126" s="156" t="s">
        <v>1</v>
      </c>
      <c r="N126" s="157" t="s">
        <v>39</v>
      </c>
      <c r="O126" s="158">
        <v>0.04</v>
      </c>
      <c r="P126" s="158">
        <f>O126*H126</f>
        <v>54.138000000000005</v>
      </c>
      <c r="Q126" s="158">
        <v>0</v>
      </c>
      <c r="R126" s="158">
        <f>Q126*H126</f>
        <v>0</v>
      </c>
      <c r="S126" s="158">
        <v>0</v>
      </c>
      <c r="T126" s="159">
        <f>S126*H126</f>
        <v>0</v>
      </c>
      <c r="U126" s="30"/>
      <c r="V126" s="30"/>
      <c r="W126" s="30"/>
      <c r="X126" s="30"/>
      <c r="Y126" s="30"/>
      <c r="Z126" s="30"/>
      <c r="AA126" s="30"/>
      <c r="AB126" s="30"/>
      <c r="AC126" s="30"/>
      <c r="AD126" s="30"/>
      <c r="AE126" s="30"/>
      <c r="AR126" s="160" t="s">
        <v>151</v>
      </c>
      <c r="AT126" s="160" t="s">
        <v>147</v>
      </c>
      <c r="AU126" s="160" t="s">
        <v>152</v>
      </c>
      <c r="AY126" s="18" t="s">
        <v>145</v>
      </c>
      <c r="BE126" s="161">
        <f>IF(N126="základná",J126,0)</f>
        <v>0</v>
      </c>
      <c r="BF126" s="161">
        <f>IF(N126="znížená",J126,0)</f>
        <v>0</v>
      </c>
      <c r="BG126" s="161">
        <f>IF(N126="zákl. prenesená",J126,0)</f>
        <v>0</v>
      </c>
      <c r="BH126" s="161">
        <f>IF(N126="zníž. prenesená",J126,0)</f>
        <v>0</v>
      </c>
      <c r="BI126" s="161">
        <f>IF(N126="nulová",J126,0)</f>
        <v>0</v>
      </c>
      <c r="BJ126" s="18" t="s">
        <v>152</v>
      </c>
      <c r="BK126" s="161">
        <f>ROUND(I126*H126,2)</f>
        <v>0</v>
      </c>
      <c r="BL126" s="18" t="s">
        <v>151</v>
      </c>
      <c r="BM126" s="160" t="s">
        <v>1024</v>
      </c>
    </row>
    <row r="127" spans="1:65" s="14" customFormat="1" ht="10.199999999999999">
      <c r="B127" s="183"/>
      <c r="D127" s="177" t="s">
        <v>424</v>
      </c>
      <c r="E127" s="184" t="s">
        <v>1</v>
      </c>
      <c r="F127" s="185" t="s">
        <v>1020</v>
      </c>
      <c r="H127" s="186">
        <v>936.3</v>
      </c>
      <c r="L127" s="183"/>
      <c r="M127" s="187"/>
      <c r="N127" s="188"/>
      <c r="O127" s="188"/>
      <c r="P127" s="188"/>
      <c r="Q127" s="188"/>
      <c r="R127" s="188"/>
      <c r="S127" s="188"/>
      <c r="T127" s="189"/>
      <c r="AT127" s="184" t="s">
        <v>424</v>
      </c>
      <c r="AU127" s="184" t="s">
        <v>152</v>
      </c>
      <c r="AV127" s="14" t="s">
        <v>152</v>
      </c>
      <c r="AW127" s="14" t="s">
        <v>29</v>
      </c>
      <c r="AX127" s="14" t="s">
        <v>73</v>
      </c>
      <c r="AY127" s="184" t="s">
        <v>145</v>
      </c>
    </row>
    <row r="128" spans="1:65" s="14" customFormat="1" ht="10.199999999999999">
      <c r="B128" s="183"/>
      <c r="D128" s="177" t="s">
        <v>424</v>
      </c>
      <c r="E128" s="184" t="s">
        <v>1</v>
      </c>
      <c r="F128" s="185" t="s">
        <v>1021</v>
      </c>
      <c r="H128" s="186">
        <v>417.15</v>
      </c>
      <c r="L128" s="183"/>
      <c r="M128" s="187"/>
      <c r="N128" s="188"/>
      <c r="O128" s="188"/>
      <c r="P128" s="188"/>
      <c r="Q128" s="188"/>
      <c r="R128" s="188"/>
      <c r="S128" s="188"/>
      <c r="T128" s="189"/>
      <c r="AT128" s="184" t="s">
        <v>424</v>
      </c>
      <c r="AU128" s="184" t="s">
        <v>152</v>
      </c>
      <c r="AV128" s="14" t="s">
        <v>152</v>
      </c>
      <c r="AW128" s="14" t="s">
        <v>29</v>
      </c>
      <c r="AX128" s="14" t="s">
        <v>73</v>
      </c>
      <c r="AY128" s="184" t="s">
        <v>145</v>
      </c>
    </row>
    <row r="129" spans="1:65" s="15" customFormat="1" ht="10.199999999999999">
      <c r="B129" s="190"/>
      <c r="D129" s="177" t="s">
        <v>424</v>
      </c>
      <c r="E129" s="191" t="s">
        <v>1</v>
      </c>
      <c r="F129" s="192" t="s">
        <v>427</v>
      </c>
      <c r="H129" s="193">
        <v>1353.45</v>
      </c>
      <c r="L129" s="190"/>
      <c r="M129" s="194"/>
      <c r="N129" s="195"/>
      <c r="O129" s="195"/>
      <c r="P129" s="195"/>
      <c r="Q129" s="195"/>
      <c r="R129" s="195"/>
      <c r="S129" s="195"/>
      <c r="T129" s="196"/>
      <c r="AT129" s="191" t="s">
        <v>424</v>
      </c>
      <c r="AU129" s="191" t="s">
        <v>152</v>
      </c>
      <c r="AV129" s="15" t="s">
        <v>151</v>
      </c>
      <c r="AW129" s="15" t="s">
        <v>29</v>
      </c>
      <c r="AX129" s="15" t="s">
        <v>81</v>
      </c>
      <c r="AY129" s="191" t="s">
        <v>145</v>
      </c>
    </row>
    <row r="130" spans="1:65" s="2" customFormat="1" ht="21.75" customHeight="1">
      <c r="A130" s="30"/>
      <c r="B130" s="148"/>
      <c r="C130" s="149" t="s">
        <v>157</v>
      </c>
      <c r="D130" s="149" t="s">
        <v>147</v>
      </c>
      <c r="E130" s="150" t="s">
        <v>1025</v>
      </c>
      <c r="F130" s="151" t="s">
        <v>1026</v>
      </c>
      <c r="G130" s="152" t="s">
        <v>150</v>
      </c>
      <c r="H130" s="153">
        <v>1082.25</v>
      </c>
      <c r="I130" s="153"/>
      <c r="J130" s="154">
        <f>ROUND(I130*H130,2)</f>
        <v>0</v>
      </c>
      <c r="K130" s="155"/>
      <c r="L130" s="31"/>
      <c r="M130" s="156" t="s">
        <v>1</v>
      </c>
      <c r="N130" s="157" t="s">
        <v>39</v>
      </c>
      <c r="O130" s="158">
        <v>6.0999999999999999E-2</v>
      </c>
      <c r="P130" s="158">
        <f>O130*H130</f>
        <v>66.017250000000004</v>
      </c>
      <c r="Q130" s="158">
        <v>0</v>
      </c>
      <c r="R130" s="158">
        <f>Q130*H130</f>
        <v>0</v>
      </c>
      <c r="S130" s="158">
        <v>0</v>
      </c>
      <c r="T130" s="159">
        <f>S130*H130</f>
        <v>0</v>
      </c>
      <c r="U130" s="30"/>
      <c r="V130" s="30"/>
      <c r="W130" s="30"/>
      <c r="X130" s="30"/>
      <c r="Y130" s="30"/>
      <c r="Z130" s="30"/>
      <c r="AA130" s="30"/>
      <c r="AB130" s="30"/>
      <c r="AC130" s="30"/>
      <c r="AD130" s="30"/>
      <c r="AE130" s="30"/>
      <c r="AR130" s="160" t="s">
        <v>151</v>
      </c>
      <c r="AT130" s="160" t="s">
        <v>147</v>
      </c>
      <c r="AU130" s="160" t="s">
        <v>152</v>
      </c>
      <c r="AY130" s="18" t="s">
        <v>145</v>
      </c>
      <c r="BE130" s="161">
        <f>IF(N130="základná",J130,0)</f>
        <v>0</v>
      </c>
      <c r="BF130" s="161">
        <f>IF(N130="znížená",J130,0)</f>
        <v>0</v>
      </c>
      <c r="BG130" s="161">
        <f>IF(N130="zákl. prenesená",J130,0)</f>
        <v>0</v>
      </c>
      <c r="BH130" s="161">
        <f>IF(N130="zníž. prenesená",J130,0)</f>
        <v>0</v>
      </c>
      <c r="BI130" s="161">
        <f>IF(N130="nulová",J130,0)</f>
        <v>0</v>
      </c>
      <c r="BJ130" s="18" t="s">
        <v>152</v>
      </c>
      <c r="BK130" s="161">
        <f>ROUND(I130*H130,2)</f>
        <v>0</v>
      </c>
      <c r="BL130" s="18" t="s">
        <v>151</v>
      </c>
      <c r="BM130" s="160" t="s">
        <v>1027</v>
      </c>
    </row>
    <row r="131" spans="1:65" s="14" customFormat="1" ht="10.199999999999999">
      <c r="B131" s="183"/>
      <c r="D131" s="177" t="s">
        <v>424</v>
      </c>
      <c r="E131" s="184" t="s">
        <v>1</v>
      </c>
      <c r="F131" s="185" t="s">
        <v>1020</v>
      </c>
      <c r="H131" s="186">
        <v>936.3</v>
      </c>
      <c r="L131" s="183"/>
      <c r="M131" s="187"/>
      <c r="N131" s="188"/>
      <c r="O131" s="188"/>
      <c r="P131" s="188"/>
      <c r="Q131" s="188"/>
      <c r="R131" s="188"/>
      <c r="S131" s="188"/>
      <c r="T131" s="189"/>
      <c r="AT131" s="184" t="s">
        <v>424</v>
      </c>
      <c r="AU131" s="184" t="s">
        <v>152</v>
      </c>
      <c r="AV131" s="14" t="s">
        <v>152</v>
      </c>
      <c r="AW131" s="14" t="s">
        <v>29</v>
      </c>
      <c r="AX131" s="14" t="s">
        <v>73</v>
      </c>
      <c r="AY131" s="184" t="s">
        <v>145</v>
      </c>
    </row>
    <row r="132" spans="1:65" s="14" customFormat="1" ht="20.399999999999999">
      <c r="B132" s="183"/>
      <c r="D132" s="177" t="s">
        <v>424</v>
      </c>
      <c r="E132" s="184" t="s">
        <v>1</v>
      </c>
      <c r="F132" s="185" t="s">
        <v>1028</v>
      </c>
      <c r="H132" s="186">
        <v>-271.2</v>
      </c>
      <c r="L132" s="183"/>
      <c r="M132" s="187"/>
      <c r="N132" s="188"/>
      <c r="O132" s="188"/>
      <c r="P132" s="188"/>
      <c r="Q132" s="188"/>
      <c r="R132" s="188"/>
      <c r="S132" s="188"/>
      <c r="T132" s="189"/>
      <c r="AT132" s="184" t="s">
        <v>424</v>
      </c>
      <c r="AU132" s="184" t="s">
        <v>152</v>
      </c>
      <c r="AV132" s="14" t="s">
        <v>152</v>
      </c>
      <c r="AW132" s="14" t="s">
        <v>29</v>
      </c>
      <c r="AX132" s="14" t="s">
        <v>73</v>
      </c>
      <c r="AY132" s="184" t="s">
        <v>145</v>
      </c>
    </row>
    <row r="133" spans="1:65" s="16" customFormat="1" ht="10.199999999999999">
      <c r="B133" s="197"/>
      <c r="D133" s="177" t="s">
        <v>424</v>
      </c>
      <c r="E133" s="198" t="s">
        <v>1</v>
      </c>
      <c r="F133" s="199" t="s">
        <v>558</v>
      </c>
      <c r="H133" s="200">
        <v>665.1</v>
      </c>
      <c r="L133" s="197"/>
      <c r="M133" s="201"/>
      <c r="N133" s="202"/>
      <c r="O133" s="202"/>
      <c r="P133" s="202"/>
      <c r="Q133" s="202"/>
      <c r="R133" s="202"/>
      <c r="S133" s="202"/>
      <c r="T133" s="203"/>
      <c r="AT133" s="198" t="s">
        <v>424</v>
      </c>
      <c r="AU133" s="198" t="s">
        <v>152</v>
      </c>
      <c r="AV133" s="16" t="s">
        <v>157</v>
      </c>
      <c r="AW133" s="16" t="s">
        <v>29</v>
      </c>
      <c r="AX133" s="16" t="s">
        <v>73</v>
      </c>
      <c r="AY133" s="198" t="s">
        <v>145</v>
      </c>
    </row>
    <row r="134" spans="1:65" s="14" customFormat="1" ht="10.199999999999999">
      <c r="B134" s="183"/>
      <c r="D134" s="177" t="s">
        <v>424</v>
      </c>
      <c r="E134" s="184" t="s">
        <v>1</v>
      </c>
      <c r="F134" s="185" t="s">
        <v>1021</v>
      </c>
      <c r="H134" s="186">
        <v>417.15</v>
      </c>
      <c r="L134" s="183"/>
      <c r="M134" s="187"/>
      <c r="N134" s="188"/>
      <c r="O134" s="188"/>
      <c r="P134" s="188"/>
      <c r="Q134" s="188"/>
      <c r="R134" s="188"/>
      <c r="S134" s="188"/>
      <c r="T134" s="189"/>
      <c r="AT134" s="184" t="s">
        <v>424</v>
      </c>
      <c r="AU134" s="184" t="s">
        <v>152</v>
      </c>
      <c r="AV134" s="14" t="s">
        <v>152</v>
      </c>
      <c r="AW134" s="14" t="s">
        <v>29</v>
      </c>
      <c r="AX134" s="14" t="s">
        <v>73</v>
      </c>
      <c r="AY134" s="184" t="s">
        <v>145</v>
      </c>
    </row>
    <row r="135" spans="1:65" s="16" customFormat="1" ht="10.199999999999999">
      <c r="B135" s="197"/>
      <c r="D135" s="177" t="s">
        <v>424</v>
      </c>
      <c r="E135" s="198" t="s">
        <v>1</v>
      </c>
      <c r="F135" s="199" t="s">
        <v>558</v>
      </c>
      <c r="H135" s="200">
        <v>417.15</v>
      </c>
      <c r="L135" s="197"/>
      <c r="M135" s="201"/>
      <c r="N135" s="202"/>
      <c r="O135" s="202"/>
      <c r="P135" s="202"/>
      <c r="Q135" s="202"/>
      <c r="R135" s="202"/>
      <c r="S135" s="202"/>
      <c r="T135" s="203"/>
      <c r="AT135" s="198" t="s">
        <v>424</v>
      </c>
      <c r="AU135" s="198" t="s">
        <v>152</v>
      </c>
      <c r="AV135" s="16" t="s">
        <v>157</v>
      </c>
      <c r="AW135" s="16" t="s">
        <v>29</v>
      </c>
      <c r="AX135" s="16" t="s">
        <v>73</v>
      </c>
      <c r="AY135" s="198" t="s">
        <v>145</v>
      </c>
    </row>
    <row r="136" spans="1:65" s="15" customFormat="1" ht="10.199999999999999">
      <c r="B136" s="190"/>
      <c r="D136" s="177" t="s">
        <v>424</v>
      </c>
      <c r="E136" s="191" t="s">
        <v>1</v>
      </c>
      <c r="F136" s="192" t="s">
        <v>427</v>
      </c>
      <c r="H136" s="193">
        <v>1082.25</v>
      </c>
      <c r="L136" s="190"/>
      <c r="M136" s="194"/>
      <c r="N136" s="195"/>
      <c r="O136" s="195"/>
      <c r="P136" s="195"/>
      <c r="Q136" s="195"/>
      <c r="R136" s="195"/>
      <c r="S136" s="195"/>
      <c r="T136" s="196"/>
      <c r="AT136" s="191" t="s">
        <v>424</v>
      </c>
      <c r="AU136" s="191" t="s">
        <v>152</v>
      </c>
      <c r="AV136" s="15" t="s">
        <v>151</v>
      </c>
      <c r="AW136" s="15" t="s">
        <v>29</v>
      </c>
      <c r="AX136" s="15" t="s">
        <v>81</v>
      </c>
      <c r="AY136" s="191" t="s">
        <v>145</v>
      </c>
    </row>
    <row r="137" spans="1:65" s="2" customFormat="1" ht="25.8" customHeight="1">
      <c r="A137" s="30"/>
      <c r="B137" s="148"/>
      <c r="C137" s="162" t="s">
        <v>151</v>
      </c>
      <c r="D137" s="162" t="s">
        <v>199</v>
      </c>
      <c r="E137" s="163" t="s">
        <v>1029</v>
      </c>
      <c r="F137" s="164" t="s">
        <v>1030</v>
      </c>
      <c r="G137" s="165" t="s">
        <v>1031</v>
      </c>
      <c r="H137" s="166">
        <v>48.71</v>
      </c>
      <c r="I137" s="166"/>
      <c r="J137" s="167">
        <f>ROUND(I137*H137,2)</f>
        <v>0</v>
      </c>
      <c r="K137" s="168"/>
      <c r="L137" s="169"/>
      <c r="M137" s="170" t="s">
        <v>1</v>
      </c>
      <c r="N137" s="171" t="s">
        <v>39</v>
      </c>
      <c r="O137" s="158">
        <v>0</v>
      </c>
      <c r="P137" s="158">
        <f>O137*H137</f>
        <v>0</v>
      </c>
      <c r="Q137" s="158">
        <v>1E-3</v>
      </c>
      <c r="R137" s="158">
        <f>Q137*H137</f>
        <v>4.8710000000000003E-2</v>
      </c>
      <c r="S137" s="158">
        <v>0</v>
      </c>
      <c r="T137" s="159">
        <f>S137*H137</f>
        <v>0</v>
      </c>
      <c r="U137" s="30"/>
      <c r="V137" s="30"/>
      <c r="W137" s="30"/>
      <c r="X137" s="30"/>
      <c r="Y137" s="30"/>
      <c r="Z137" s="30"/>
      <c r="AA137" s="30"/>
      <c r="AB137" s="30"/>
      <c r="AC137" s="30"/>
      <c r="AD137" s="30"/>
      <c r="AE137" s="30"/>
      <c r="AR137" s="160" t="s">
        <v>178</v>
      </c>
      <c r="AT137" s="160" t="s">
        <v>199</v>
      </c>
      <c r="AU137" s="160" t="s">
        <v>152</v>
      </c>
      <c r="AY137" s="18" t="s">
        <v>145</v>
      </c>
      <c r="BE137" s="161">
        <f>IF(N137="základná",J137,0)</f>
        <v>0</v>
      </c>
      <c r="BF137" s="161">
        <f>IF(N137="znížená",J137,0)</f>
        <v>0</v>
      </c>
      <c r="BG137" s="161">
        <f>IF(N137="zákl. prenesená",J137,0)</f>
        <v>0</v>
      </c>
      <c r="BH137" s="161">
        <f>IF(N137="zníž. prenesená",J137,0)</f>
        <v>0</v>
      </c>
      <c r="BI137" s="161">
        <f>IF(N137="nulová",J137,0)</f>
        <v>0</v>
      </c>
      <c r="BJ137" s="18" t="s">
        <v>152</v>
      </c>
      <c r="BK137" s="161">
        <f>ROUND(I137*H137,2)</f>
        <v>0</v>
      </c>
      <c r="BL137" s="18" t="s">
        <v>151</v>
      </c>
      <c r="BM137" s="160" t="s">
        <v>1032</v>
      </c>
    </row>
    <row r="138" spans="1:65" s="14" customFormat="1" ht="10.199999999999999">
      <c r="B138" s="183"/>
      <c r="D138" s="177" t="s">
        <v>424</v>
      </c>
      <c r="E138" s="184" t="s">
        <v>1</v>
      </c>
      <c r="F138" s="185" t="s">
        <v>1033</v>
      </c>
      <c r="H138" s="186">
        <v>48.71</v>
      </c>
      <c r="L138" s="183"/>
      <c r="M138" s="187"/>
      <c r="N138" s="188"/>
      <c r="O138" s="188"/>
      <c r="P138" s="188"/>
      <c r="Q138" s="188"/>
      <c r="R138" s="188"/>
      <c r="S138" s="188"/>
      <c r="T138" s="189"/>
      <c r="AT138" s="184" t="s">
        <v>424</v>
      </c>
      <c r="AU138" s="184" t="s">
        <v>152</v>
      </c>
      <c r="AV138" s="14" t="s">
        <v>152</v>
      </c>
      <c r="AW138" s="14" t="s">
        <v>29</v>
      </c>
      <c r="AX138" s="14" t="s">
        <v>73</v>
      </c>
      <c r="AY138" s="184" t="s">
        <v>145</v>
      </c>
    </row>
    <row r="139" spans="1:65" s="15" customFormat="1" ht="10.199999999999999">
      <c r="B139" s="190"/>
      <c r="D139" s="177" t="s">
        <v>424</v>
      </c>
      <c r="E139" s="191" t="s">
        <v>1</v>
      </c>
      <c r="F139" s="192" t="s">
        <v>427</v>
      </c>
      <c r="H139" s="193">
        <v>48.71</v>
      </c>
      <c r="L139" s="190"/>
      <c r="M139" s="194"/>
      <c r="N139" s="195"/>
      <c r="O139" s="195"/>
      <c r="P139" s="195"/>
      <c r="Q139" s="195"/>
      <c r="R139" s="195"/>
      <c r="S139" s="195"/>
      <c r="T139" s="196"/>
      <c r="AT139" s="191" t="s">
        <v>424</v>
      </c>
      <c r="AU139" s="191" t="s">
        <v>152</v>
      </c>
      <c r="AV139" s="15" t="s">
        <v>151</v>
      </c>
      <c r="AW139" s="15" t="s">
        <v>29</v>
      </c>
      <c r="AX139" s="15" t="s">
        <v>81</v>
      </c>
      <c r="AY139" s="191" t="s">
        <v>145</v>
      </c>
    </row>
    <row r="140" spans="1:65" s="2" customFormat="1" ht="24.15" customHeight="1">
      <c r="A140" s="30"/>
      <c r="B140" s="148"/>
      <c r="C140" s="149" t="s">
        <v>165</v>
      </c>
      <c r="D140" s="149" t="s">
        <v>147</v>
      </c>
      <c r="E140" s="150" t="s">
        <v>1034</v>
      </c>
      <c r="F140" s="151" t="s">
        <v>1035</v>
      </c>
      <c r="G140" s="152" t="s">
        <v>150</v>
      </c>
      <c r="H140" s="153">
        <v>1082.25</v>
      </c>
      <c r="I140" s="153"/>
      <c r="J140" s="154">
        <f>ROUND(I140*H140,2)</f>
        <v>0</v>
      </c>
      <c r="K140" s="155"/>
      <c r="L140" s="31"/>
      <c r="M140" s="156" t="s">
        <v>1</v>
      </c>
      <c r="N140" s="157" t="s">
        <v>39</v>
      </c>
      <c r="O140" s="158">
        <v>0.128</v>
      </c>
      <c r="P140" s="158">
        <f>O140*H140</f>
        <v>138.52799999999999</v>
      </c>
      <c r="Q140" s="158">
        <v>0</v>
      </c>
      <c r="R140" s="158">
        <f>Q140*H140</f>
        <v>0</v>
      </c>
      <c r="S140" s="158">
        <v>0</v>
      </c>
      <c r="T140" s="159">
        <f>S140*H140</f>
        <v>0</v>
      </c>
      <c r="U140" s="30"/>
      <c r="V140" s="30"/>
      <c r="W140" s="30"/>
      <c r="X140" s="30"/>
      <c r="Y140" s="30"/>
      <c r="Z140" s="30"/>
      <c r="AA140" s="30"/>
      <c r="AB140" s="30"/>
      <c r="AC140" s="30"/>
      <c r="AD140" s="30"/>
      <c r="AE140" s="30"/>
      <c r="AR140" s="160" t="s">
        <v>151</v>
      </c>
      <c r="AT140" s="160" t="s">
        <v>147</v>
      </c>
      <c r="AU140" s="160" t="s">
        <v>152</v>
      </c>
      <c r="AY140" s="18" t="s">
        <v>145</v>
      </c>
      <c r="BE140" s="161">
        <f>IF(N140="základná",J140,0)</f>
        <v>0</v>
      </c>
      <c r="BF140" s="161">
        <f>IF(N140="znížená",J140,0)</f>
        <v>0</v>
      </c>
      <c r="BG140" s="161">
        <f>IF(N140="zákl. prenesená",J140,0)</f>
        <v>0</v>
      </c>
      <c r="BH140" s="161">
        <f>IF(N140="zníž. prenesená",J140,0)</f>
        <v>0</v>
      </c>
      <c r="BI140" s="161">
        <f>IF(N140="nulová",J140,0)</f>
        <v>0</v>
      </c>
      <c r="BJ140" s="18" t="s">
        <v>152</v>
      </c>
      <c r="BK140" s="161">
        <f>ROUND(I140*H140,2)</f>
        <v>0</v>
      </c>
      <c r="BL140" s="18" t="s">
        <v>151</v>
      </c>
      <c r="BM140" s="160" t="s">
        <v>1036</v>
      </c>
    </row>
    <row r="141" spans="1:65" s="14" customFormat="1" ht="10.199999999999999">
      <c r="B141" s="183"/>
      <c r="D141" s="177" t="s">
        <v>424</v>
      </c>
      <c r="E141" s="184" t="s">
        <v>1</v>
      </c>
      <c r="F141" s="185" t="s">
        <v>1020</v>
      </c>
      <c r="H141" s="186">
        <v>936.3</v>
      </c>
      <c r="L141" s="183"/>
      <c r="M141" s="187"/>
      <c r="N141" s="188"/>
      <c r="O141" s="188"/>
      <c r="P141" s="188"/>
      <c r="Q141" s="188"/>
      <c r="R141" s="188"/>
      <c r="S141" s="188"/>
      <c r="T141" s="189"/>
      <c r="AT141" s="184" t="s">
        <v>424</v>
      </c>
      <c r="AU141" s="184" t="s">
        <v>152</v>
      </c>
      <c r="AV141" s="14" t="s">
        <v>152</v>
      </c>
      <c r="AW141" s="14" t="s">
        <v>29</v>
      </c>
      <c r="AX141" s="14" t="s">
        <v>73</v>
      </c>
      <c r="AY141" s="184" t="s">
        <v>145</v>
      </c>
    </row>
    <row r="142" spans="1:65" s="14" customFormat="1" ht="20.399999999999999">
      <c r="B142" s="183"/>
      <c r="D142" s="177" t="s">
        <v>424</v>
      </c>
      <c r="E142" s="184" t="s">
        <v>1</v>
      </c>
      <c r="F142" s="185" t="s">
        <v>1028</v>
      </c>
      <c r="H142" s="186">
        <v>-271.2</v>
      </c>
      <c r="L142" s="183"/>
      <c r="M142" s="187"/>
      <c r="N142" s="188"/>
      <c r="O142" s="188"/>
      <c r="P142" s="188"/>
      <c r="Q142" s="188"/>
      <c r="R142" s="188"/>
      <c r="S142" s="188"/>
      <c r="T142" s="189"/>
      <c r="AT142" s="184" t="s">
        <v>424</v>
      </c>
      <c r="AU142" s="184" t="s">
        <v>152</v>
      </c>
      <c r="AV142" s="14" t="s">
        <v>152</v>
      </c>
      <c r="AW142" s="14" t="s">
        <v>29</v>
      </c>
      <c r="AX142" s="14" t="s">
        <v>73</v>
      </c>
      <c r="AY142" s="184" t="s">
        <v>145</v>
      </c>
    </row>
    <row r="143" spans="1:65" s="16" customFormat="1" ht="10.199999999999999">
      <c r="B143" s="197"/>
      <c r="D143" s="177" t="s">
        <v>424</v>
      </c>
      <c r="E143" s="198" t="s">
        <v>1</v>
      </c>
      <c r="F143" s="199" t="s">
        <v>558</v>
      </c>
      <c r="H143" s="200">
        <v>665.1</v>
      </c>
      <c r="L143" s="197"/>
      <c r="M143" s="201"/>
      <c r="N143" s="202"/>
      <c r="O143" s="202"/>
      <c r="P143" s="202"/>
      <c r="Q143" s="202"/>
      <c r="R143" s="202"/>
      <c r="S143" s="202"/>
      <c r="T143" s="203"/>
      <c r="AT143" s="198" t="s">
        <v>424</v>
      </c>
      <c r="AU143" s="198" t="s">
        <v>152</v>
      </c>
      <c r="AV143" s="16" t="s">
        <v>157</v>
      </c>
      <c r="AW143" s="16" t="s">
        <v>29</v>
      </c>
      <c r="AX143" s="16" t="s">
        <v>73</v>
      </c>
      <c r="AY143" s="198" t="s">
        <v>145</v>
      </c>
    </row>
    <row r="144" spans="1:65" s="14" customFormat="1" ht="10.199999999999999">
      <c r="B144" s="183"/>
      <c r="D144" s="177" t="s">
        <v>424</v>
      </c>
      <c r="E144" s="184" t="s">
        <v>1</v>
      </c>
      <c r="F144" s="185" t="s">
        <v>1021</v>
      </c>
      <c r="H144" s="186">
        <v>417.15</v>
      </c>
      <c r="L144" s="183"/>
      <c r="M144" s="187"/>
      <c r="N144" s="188"/>
      <c r="O144" s="188"/>
      <c r="P144" s="188"/>
      <c r="Q144" s="188"/>
      <c r="R144" s="188"/>
      <c r="S144" s="188"/>
      <c r="T144" s="189"/>
      <c r="AT144" s="184" t="s">
        <v>424</v>
      </c>
      <c r="AU144" s="184" t="s">
        <v>152</v>
      </c>
      <c r="AV144" s="14" t="s">
        <v>152</v>
      </c>
      <c r="AW144" s="14" t="s">
        <v>29</v>
      </c>
      <c r="AX144" s="14" t="s">
        <v>73</v>
      </c>
      <c r="AY144" s="184" t="s">
        <v>145</v>
      </c>
    </row>
    <row r="145" spans="1:65" s="16" customFormat="1" ht="10.199999999999999">
      <c r="B145" s="197"/>
      <c r="D145" s="177" t="s">
        <v>424</v>
      </c>
      <c r="E145" s="198" t="s">
        <v>1</v>
      </c>
      <c r="F145" s="199" t="s">
        <v>558</v>
      </c>
      <c r="H145" s="200">
        <v>417.15</v>
      </c>
      <c r="L145" s="197"/>
      <c r="M145" s="201"/>
      <c r="N145" s="202"/>
      <c r="O145" s="202"/>
      <c r="P145" s="202"/>
      <c r="Q145" s="202"/>
      <c r="R145" s="202"/>
      <c r="S145" s="202"/>
      <c r="T145" s="203"/>
      <c r="AT145" s="198" t="s">
        <v>424</v>
      </c>
      <c r="AU145" s="198" t="s">
        <v>152</v>
      </c>
      <c r="AV145" s="16" t="s">
        <v>157</v>
      </c>
      <c r="AW145" s="16" t="s">
        <v>29</v>
      </c>
      <c r="AX145" s="16" t="s">
        <v>73</v>
      </c>
      <c r="AY145" s="198" t="s">
        <v>145</v>
      </c>
    </row>
    <row r="146" spans="1:65" s="15" customFormat="1" ht="10.199999999999999">
      <c r="B146" s="190"/>
      <c r="D146" s="177" t="s">
        <v>424</v>
      </c>
      <c r="E146" s="191" t="s">
        <v>1</v>
      </c>
      <c r="F146" s="192" t="s">
        <v>427</v>
      </c>
      <c r="H146" s="193">
        <v>1082.25</v>
      </c>
      <c r="L146" s="190"/>
      <c r="M146" s="194"/>
      <c r="N146" s="195"/>
      <c r="O146" s="195"/>
      <c r="P146" s="195"/>
      <c r="Q146" s="195"/>
      <c r="R146" s="195"/>
      <c r="S146" s="195"/>
      <c r="T146" s="196"/>
      <c r="AT146" s="191" t="s">
        <v>424</v>
      </c>
      <c r="AU146" s="191" t="s">
        <v>152</v>
      </c>
      <c r="AV146" s="15" t="s">
        <v>151</v>
      </c>
      <c r="AW146" s="15" t="s">
        <v>29</v>
      </c>
      <c r="AX146" s="15" t="s">
        <v>81</v>
      </c>
      <c r="AY146" s="191" t="s">
        <v>145</v>
      </c>
    </row>
    <row r="147" spans="1:65" s="2" customFormat="1" ht="24.15" customHeight="1">
      <c r="A147" s="30"/>
      <c r="B147" s="148"/>
      <c r="C147" s="162" t="s">
        <v>169</v>
      </c>
      <c r="D147" s="162" t="s">
        <v>199</v>
      </c>
      <c r="E147" s="163" t="s">
        <v>1037</v>
      </c>
      <c r="F147" s="164" t="s">
        <v>1038</v>
      </c>
      <c r="G147" s="165" t="s">
        <v>202</v>
      </c>
      <c r="H147" s="166">
        <v>59.524000000000001</v>
      </c>
      <c r="I147" s="166"/>
      <c r="J147" s="167">
        <f>ROUND(I147*H147,2)</f>
        <v>0</v>
      </c>
      <c r="K147" s="168"/>
      <c r="L147" s="169"/>
      <c r="M147" s="170" t="s">
        <v>1</v>
      </c>
      <c r="N147" s="171" t="s">
        <v>39</v>
      </c>
      <c r="O147" s="158">
        <v>0</v>
      </c>
      <c r="P147" s="158">
        <f>O147*H147</f>
        <v>0</v>
      </c>
      <c r="Q147" s="158">
        <v>1</v>
      </c>
      <c r="R147" s="158">
        <f>Q147*H147</f>
        <v>59.524000000000001</v>
      </c>
      <c r="S147" s="158">
        <v>0</v>
      </c>
      <c r="T147" s="159">
        <f>S147*H147</f>
        <v>0</v>
      </c>
      <c r="U147" s="30"/>
      <c r="V147" s="30"/>
      <c r="W147" s="30"/>
      <c r="X147" s="30"/>
      <c r="Y147" s="30"/>
      <c r="Z147" s="30"/>
      <c r="AA147" s="30"/>
      <c r="AB147" s="30"/>
      <c r="AC147" s="30"/>
      <c r="AD147" s="30"/>
      <c r="AE147" s="30"/>
      <c r="AR147" s="160" t="s">
        <v>178</v>
      </c>
      <c r="AT147" s="160" t="s">
        <v>199</v>
      </c>
      <c r="AU147" s="160" t="s">
        <v>152</v>
      </c>
      <c r="AY147" s="18" t="s">
        <v>145</v>
      </c>
      <c r="BE147" s="161">
        <f>IF(N147="základná",J147,0)</f>
        <v>0</v>
      </c>
      <c r="BF147" s="161">
        <f>IF(N147="znížená",J147,0)</f>
        <v>0</v>
      </c>
      <c r="BG147" s="161">
        <f>IF(N147="zákl. prenesená",J147,0)</f>
        <v>0</v>
      </c>
      <c r="BH147" s="161">
        <f>IF(N147="zníž. prenesená",J147,0)</f>
        <v>0</v>
      </c>
      <c r="BI147" s="161">
        <f>IF(N147="nulová",J147,0)</f>
        <v>0</v>
      </c>
      <c r="BJ147" s="18" t="s">
        <v>152</v>
      </c>
      <c r="BK147" s="161">
        <f>ROUND(I147*H147,2)</f>
        <v>0</v>
      </c>
      <c r="BL147" s="18" t="s">
        <v>151</v>
      </c>
      <c r="BM147" s="160" t="s">
        <v>1039</v>
      </c>
    </row>
    <row r="148" spans="1:65" s="14" customFormat="1" ht="10.199999999999999">
      <c r="B148" s="183"/>
      <c r="D148" s="177" t="s">
        <v>424</v>
      </c>
      <c r="E148" s="184" t="s">
        <v>1</v>
      </c>
      <c r="F148" s="185" t="s">
        <v>1040</v>
      </c>
      <c r="H148" s="186">
        <v>108.22499999999999</v>
      </c>
      <c r="L148" s="183"/>
      <c r="M148" s="187"/>
      <c r="N148" s="188"/>
      <c r="O148" s="188"/>
      <c r="P148" s="188"/>
      <c r="Q148" s="188"/>
      <c r="R148" s="188"/>
      <c r="S148" s="188"/>
      <c r="T148" s="189"/>
      <c r="AT148" s="184" t="s">
        <v>424</v>
      </c>
      <c r="AU148" s="184" t="s">
        <v>152</v>
      </c>
      <c r="AV148" s="14" t="s">
        <v>152</v>
      </c>
      <c r="AW148" s="14" t="s">
        <v>29</v>
      </c>
      <c r="AX148" s="14" t="s">
        <v>73</v>
      </c>
      <c r="AY148" s="184" t="s">
        <v>145</v>
      </c>
    </row>
    <row r="149" spans="1:65" s="16" customFormat="1" ht="10.199999999999999">
      <c r="B149" s="197"/>
      <c r="D149" s="177" t="s">
        <v>424</v>
      </c>
      <c r="E149" s="198" t="s">
        <v>1</v>
      </c>
      <c r="F149" s="199" t="s">
        <v>558</v>
      </c>
      <c r="H149" s="200">
        <v>108.22499999999999</v>
      </c>
      <c r="L149" s="197"/>
      <c r="M149" s="201"/>
      <c r="N149" s="202"/>
      <c r="O149" s="202"/>
      <c r="P149" s="202"/>
      <c r="Q149" s="202"/>
      <c r="R149" s="202"/>
      <c r="S149" s="202"/>
      <c r="T149" s="203"/>
      <c r="AT149" s="198" t="s">
        <v>424</v>
      </c>
      <c r="AU149" s="198" t="s">
        <v>152</v>
      </c>
      <c r="AV149" s="16" t="s">
        <v>157</v>
      </c>
      <c r="AW149" s="16" t="s">
        <v>29</v>
      </c>
      <c r="AX149" s="16" t="s">
        <v>73</v>
      </c>
      <c r="AY149" s="198" t="s">
        <v>145</v>
      </c>
    </row>
    <row r="150" spans="1:65" s="14" customFormat="1" ht="10.199999999999999">
      <c r="B150" s="183"/>
      <c r="D150" s="177" t="s">
        <v>424</v>
      </c>
      <c r="E150" s="184" t="s">
        <v>1</v>
      </c>
      <c r="F150" s="185" t="s">
        <v>1041</v>
      </c>
      <c r="H150" s="186">
        <v>59.524000000000001</v>
      </c>
      <c r="L150" s="183"/>
      <c r="M150" s="187"/>
      <c r="N150" s="188"/>
      <c r="O150" s="188"/>
      <c r="P150" s="188"/>
      <c r="Q150" s="188"/>
      <c r="R150" s="188"/>
      <c r="S150" s="188"/>
      <c r="T150" s="189"/>
      <c r="AT150" s="184" t="s">
        <v>424</v>
      </c>
      <c r="AU150" s="184" t="s">
        <v>152</v>
      </c>
      <c r="AV150" s="14" t="s">
        <v>152</v>
      </c>
      <c r="AW150" s="14" t="s">
        <v>29</v>
      </c>
      <c r="AX150" s="14" t="s">
        <v>73</v>
      </c>
      <c r="AY150" s="184" t="s">
        <v>145</v>
      </c>
    </row>
    <row r="151" spans="1:65" s="16" customFormat="1" ht="10.199999999999999">
      <c r="B151" s="197"/>
      <c r="D151" s="177" t="s">
        <v>424</v>
      </c>
      <c r="E151" s="198" t="s">
        <v>1</v>
      </c>
      <c r="F151" s="199" t="s">
        <v>558</v>
      </c>
      <c r="H151" s="200">
        <v>59.524000000000001</v>
      </c>
      <c r="L151" s="197"/>
      <c r="M151" s="201"/>
      <c r="N151" s="202"/>
      <c r="O151" s="202"/>
      <c r="P151" s="202"/>
      <c r="Q151" s="202"/>
      <c r="R151" s="202"/>
      <c r="S151" s="202"/>
      <c r="T151" s="203"/>
      <c r="AT151" s="198" t="s">
        <v>424</v>
      </c>
      <c r="AU151" s="198" t="s">
        <v>152</v>
      </c>
      <c r="AV151" s="16" t="s">
        <v>157</v>
      </c>
      <c r="AW151" s="16" t="s">
        <v>29</v>
      </c>
      <c r="AX151" s="16" t="s">
        <v>81</v>
      </c>
      <c r="AY151" s="198" t="s">
        <v>145</v>
      </c>
    </row>
    <row r="152" spans="1:65" s="2" customFormat="1" ht="33" customHeight="1">
      <c r="A152" s="30"/>
      <c r="B152" s="148"/>
      <c r="C152" s="149" t="s">
        <v>173</v>
      </c>
      <c r="D152" s="149" t="s">
        <v>147</v>
      </c>
      <c r="E152" s="150" t="s">
        <v>1042</v>
      </c>
      <c r="F152" s="151" t="s">
        <v>1043</v>
      </c>
      <c r="G152" s="152" t="s">
        <v>150</v>
      </c>
      <c r="H152" s="153">
        <v>1353.45</v>
      </c>
      <c r="I152" s="153"/>
      <c r="J152" s="154">
        <f>ROUND(I152*H152,2)</f>
        <v>0</v>
      </c>
      <c r="K152" s="155"/>
      <c r="L152" s="31"/>
      <c r="M152" s="156" t="s">
        <v>1</v>
      </c>
      <c r="N152" s="157" t="s">
        <v>39</v>
      </c>
      <c r="O152" s="158">
        <v>0.151</v>
      </c>
      <c r="P152" s="158">
        <f>O152*H152</f>
        <v>204.37094999999999</v>
      </c>
      <c r="Q152" s="158">
        <v>0</v>
      </c>
      <c r="R152" s="158">
        <f>Q152*H152</f>
        <v>0</v>
      </c>
      <c r="S152" s="158">
        <v>0</v>
      </c>
      <c r="T152" s="159">
        <f>S152*H152</f>
        <v>0</v>
      </c>
      <c r="U152" s="30"/>
      <c r="V152" s="30"/>
      <c r="W152" s="30"/>
      <c r="X152" s="30"/>
      <c r="Y152" s="30"/>
      <c r="Z152" s="30"/>
      <c r="AA152" s="30"/>
      <c r="AB152" s="30"/>
      <c r="AC152" s="30"/>
      <c r="AD152" s="30"/>
      <c r="AE152" s="30"/>
      <c r="AR152" s="160" t="s">
        <v>151</v>
      </c>
      <c r="AT152" s="160" t="s">
        <v>147</v>
      </c>
      <c r="AU152" s="160" t="s">
        <v>152</v>
      </c>
      <c r="AY152" s="18" t="s">
        <v>145</v>
      </c>
      <c r="BE152" s="161">
        <f>IF(N152="základná",J152,0)</f>
        <v>0</v>
      </c>
      <c r="BF152" s="161">
        <f>IF(N152="znížená",J152,0)</f>
        <v>0</v>
      </c>
      <c r="BG152" s="161">
        <f>IF(N152="zákl. prenesená",J152,0)</f>
        <v>0</v>
      </c>
      <c r="BH152" s="161">
        <f>IF(N152="zníž. prenesená",J152,0)</f>
        <v>0</v>
      </c>
      <c r="BI152" s="161">
        <f>IF(N152="nulová",J152,0)</f>
        <v>0</v>
      </c>
      <c r="BJ152" s="18" t="s">
        <v>152</v>
      </c>
      <c r="BK152" s="161">
        <f>ROUND(I152*H152,2)</f>
        <v>0</v>
      </c>
      <c r="BL152" s="18" t="s">
        <v>151</v>
      </c>
      <c r="BM152" s="160" t="s">
        <v>1044</v>
      </c>
    </row>
    <row r="153" spans="1:65" s="14" customFormat="1" ht="10.199999999999999">
      <c r="B153" s="183"/>
      <c r="D153" s="177" t="s">
        <v>424</v>
      </c>
      <c r="E153" s="184" t="s">
        <v>1</v>
      </c>
      <c r="F153" s="185" t="s">
        <v>1020</v>
      </c>
      <c r="H153" s="186">
        <v>936.3</v>
      </c>
      <c r="L153" s="183"/>
      <c r="M153" s="187"/>
      <c r="N153" s="188"/>
      <c r="O153" s="188"/>
      <c r="P153" s="188"/>
      <c r="Q153" s="188"/>
      <c r="R153" s="188"/>
      <c r="S153" s="188"/>
      <c r="T153" s="189"/>
      <c r="AT153" s="184" t="s">
        <v>424</v>
      </c>
      <c r="AU153" s="184" t="s">
        <v>152</v>
      </c>
      <c r="AV153" s="14" t="s">
        <v>152</v>
      </c>
      <c r="AW153" s="14" t="s">
        <v>29</v>
      </c>
      <c r="AX153" s="14" t="s">
        <v>73</v>
      </c>
      <c r="AY153" s="184" t="s">
        <v>145</v>
      </c>
    </row>
    <row r="154" spans="1:65" s="14" customFormat="1" ht="10.199999999999999">
      <c r="B154" s="183"/>
      <c r="D154" s="177" t="s">
        <v>424</v>
      </c>
      <c r="E154" s="184" t="s">
        <v>1</v>
      </c>
      <c r="F154" s="185" t="s">
        <v>1021</v>
      </c>
      <c r="H154" s="186">
        <v>417.15</v>
      </c>
      <c r="L154" s="183"/>
      <c r="M154" s="187"/>
      <c r="N154" s="188"/>
      <c r="O154" s="188"/>
      <c r="P154" s="188"/>
      <c r="Q154" s="188"/>
      <c r="R154" s="188"/>
      <c r="S154" s="188"/>
      <c r="T154" s="189"/>
      <c r="AT154" s="184" t="s">
        <v>424</v>
      </c>
      <c r="AU154" s="184" t="s">
        <v>152</v>
      </c>
      <c r="AV154" s="14" t="s">
        <v>152</v>
      </c>
      <c r="AW154" s="14" t="s">
        <v>29</v>
      </c>
      <c r="AX154" s="14" t="s">
        <v>73</v>
      </c>
      <c r="AY154" s="184" t="s">
        <v>145</v>
      </c>
    </row>
    <row r="155" spans="1:65" s="15" customFormat="1" ht="10.199999999999999">
      <c r="B155" s="190"/>
      <c r="D155" s="177" t="s">
        <v>424</v>
      </c>
      <c r="E155" s="191" t="s">
        <v>1</v>
      </c>
      <c r="F155" s="192" t="s">
        <v>427</v>
      </c>
      <c r="H155" s="193">
        <v>1353.45</v>
      </c>
      <c r="L155" s="190"/>
      <c r="M155" s="194"/>
      <c r="N155" s="195"/>
      <c r="O155" s="195"/>
      <c r="P155" s="195"/>
      <c r="Q155" s="195"/>
      <c r="R155" s="195"/>
      <c r="S155" s="195"/>
      <c r="T155" s="196"/>
      <c r="AT155" s="191" t="s">
        <v>424</v>
      </c>
      <c r="AU155" s="191" t="s">
        <v>152</v>
      </c>
      <c r="AV155" s="15" t="s">
        <v>151</v>
      </c>
      <c r="AW155" s="15" t="s">
        <v>29</v>
      </c>
      <c r="AX155" s="15" t="s">
        <v>81</v>
      </c>
      <c r="AY155" s="191" t="s">
        <v>145</v>
      </c>
    </row>
    <row r="156" spans="1:65" s="2" customFormat="1" ht="37.799999999999997" customHeight="1">
      <c r="A156" s="30"/>
      <c r="B156" s="148"/>
      <c r="C156" s="149" t="s">
        <v>178</v>
      </c>
      <c r="D156" s="149" t="s">
        <v>147</v>
      </c>
      <c r="E156" s="150" t="s">
        <v>1045</v>
      </c>
      <c r="F156" s="151" t="s">
        <v>1046</v>
      </c>
      <c r="G156" s="152" t="s">
        <v>280</v>
      </c>
      <c r="H156" s="153">
        <v>120</v>
      </c>
      <c r="I156" s="153"/>
      <c r="J156" s="154">
        <f>ROUND(I156*H156,2)</f>
        <v>0</v>
      </c>
      <c r="K156" s="155"/>
      <c r="L156" s="31"/>
      <c r="M156" s="156" t="s">
        <v>1</v>
      </c>
      <c r="N156" s="157" t="s">
        <v>39</v>
      </c>
      <c r="O156" s="158">
        <v>0.39021</v>
      </c>
      <c r="P156" s="158">
        <f>O156*H156</f>
        <v>46.825200000000002</v>
      </c>
      <c r="Q156" s="158">
        <v>0</v>
      </c>
      <c r="R156" s="158">
        <f>Q156*H156</f>
        <v>0</v>
      </c>
      <c r="S156" s="158">
        <v>0</v>
      </c>
      <c r="T156" s="159">
        <f>S156*H156</f>
        <v>0</v>
      </c>
      <c r="U156" s="30"/>
      <c r="V156" s="30"/>
      <c r="W156" s="30"/>
      <c r="X156" s="30"/>
      <c r="Y156" s="30"/>
      <c r="Z156" s="30"/>
      <c r="AA156" s="30"/>
      <c r="AB156" s="30"/>
      <c r="AC156" s="30"/>
      <c r="AD156" s="30"/>
      <c r="AE156" s="30"/>
      <c r="AR156" s="160" t="s">
        <v>151</v>
      </c>
      <c r="AT156" s="160" t="s">
        <v>147</v>
      </c>
      <c r="AU156" s="160" t="s">
        <v>152</v>
      </c>
      <c r="AY156" s="18" t="s">
        <v>145</v>
      </c>
      <c r="BE156" s="161">
        <f>IF(N156="základná",J156,0)</f>
        <v>0</v>
      </c>
      <c r="BF156" s="161">
        <f>IF(N156="znížená",J156,0)</f>
        <v>0</v>
      </c>
      <c r="BG156" s="161">
        <f>IF(N156="zákl. prenesená",J156,0)</f>
        <v>0</v>
      </c>
      <c r="BH156" s="161">
        <f>IF(N156="zníž. prenesená",J156,0)</f>
        <v>0</v>
      </c>
      <c r="BI156" s="161">
        <f>IF(N156="nulová",J156,0)</f>
        <v>0</v>
      </c>
      <c r="BJ156" s="18" t="s">
        <v>152</v>
      </c>
      <c r="BK156" s="161">
        <f>ROUND(I156*H156,2)</f>
        <v>0</v>
      </c>
      <c r="BL156" s="18" t="s">
        <v>151</v>
      </c>
      <c r="BM156" s="160" t="s">
        <v>1047</v>
      </c>
    </row>
    <row r="157" spans="1:65" s="14" customFormat="1" ht="10.199999999999999">
      <c r="B157" s="183"/>
      <c r="D157" s="177" t="s">
        <v>424</v>
      </c>
      <c r="E157" s="184" t="s">
        <v>1</v>
      </c>
      <c r="F157" s="185" t="s">
        <v>1048</v>
      </c>
      <c r="H157" s="186">
        <v>120</v>
      </c>
      <c r="L157" s="183"/>
      <c r="M157" s="187"/>
      <c r="N157" s="188"/>
      <c r="O157" s="188"/>
      <c r="P157" s="188"/>
      <c r="Q157" s="188"/>
      <c r="R157" s="188"/>
      <c r="S157" s="188"/>
      <c r="T157" s="189"/>
      <c r="AT157" s="184" t="s">
        <v>424</v>
      </c>
      <c r="AU157" s="184" t="s">
        <v>152</v>
      </c>
      <c r="AV157" s="14" t="s">
        <v>152</v>
      </c>
      <c r="AW157" s="14" t="s">
        <v>29</v>
      </c>
      <c r="AX157" s="14" t="s">
        <v>73</v>
      </c>
      <c r="AY157" s="184" t="s">
        <v>145</v>
      </c>
    </row>
    <row r="158" spans="1:65" s="15" customFormat="1" ht="10.199999999999999">
      <c r="B158" s="190"/>
      <c r="D158" s="177" t="s">
        <v>424</v>
      </c>
      <c r="E158" s="191" t="s">
        <v>1</v>
      </c>
      <c r="F158" s="192" t="s">
        <v>427</v>
      </c>
      <c r="H158" s="193">
        <v>120</v>
      </c>
      <c r="L158" s="190"/>
      <c r="M158" s="194"/>
      <c r="N158" s="195"/>
      <c r="O158" s="195"/>
      <c r="P158" s="195"/>
      <c r="Q158" s="195"/>
      <c r="R158" s="195"/>
      <c r="S158" s="195"/>
      <c r="T158" s="196"/>
      <c r="AT158" s="191" t="s">
        <v>424</v>
      </c>
      <c r="AU158" s="191" t="s">
        <v>152</v>
      </c>
      <c r="AV158" s="15" t="s">
        <v>151</v>
      </c>
      <c r="AW158" s="15" t="s">
        <v>29</v>
      </c>
      <c r="AX158" s="15" t="s">
        <v>81</v>
      </c>
      <c r="AY158" s="191" t="s">
        <v>145</v>
      </c>
    </row>
    <row r="159" spans="1:65" s="2" customFormat="1" ht="37.799999999999997" customHeight="1">
      <c r="A159" s="30"/>
      <c r="B159" s="148"/>
      <c r="C159" s="149" t="s">
        <v>182</v>
      </c>
      <c r="D159" s="149" t="s">
        <v>147</v>
      </c>
      <c r="E159" s="150" t="s">
        <v>1049</v>
      </c>
      <c r="F159" s="151" t="s">
        <v>1050</v>
      </c>
      <c r="G159" s="152" t="s">
        <v>280</v>
      </c>
      <c r="H159" s="153">
        <v>4</v>
      </c>
      <c r="I159" s="153"/>
      <c r="J159" s="154">
        <f>ROUND(I159*H159,2)</f>
        <v>0</v>
      </c>
      <c r="K159" s="155"/>
      <c r="L159" s="31"/>
      <c r="M159" s="156" t="s">
        <v>1</v>
      </c>
      <c r="N159" s="157" t="s">
        <v>39</v>
      </c>
      <c r="O159" s="158">
        <v>1.167</v>
      </c>
      <c r="P159" s="158">
        <f>O159*H159</f>
        <v>4.6680000000000001</v>
      </c>
      <c r="Q159" s="158">
        <v>0</v>
      </c>
      <c r="R159" s="158">
        <f>Q159*H159</f>
        <v>0</v>
      </c>
      <c r="S159" s="158">
        <v>0</v>
      </c>
      <c r="T159" s="159">
        <f>S159*H159</f>
        <v>0</v>
      </c>
      <c r="U159" s="30"/>
      <c r="V159" s="30"/>
      <c r="W159" s="30"/>
      <c r="X159" s="30"/>
      <c r="Y159" s="30"/>
      <c r="Z159" s="30"/>
      <c r="AA159" s="30"/>
      <c r="AB159" s="30"/>
      <c r="AC159" s="30"/>
      <c r="AD159" s="30"/>
      <c r="AE159" s="30"/>
      <c r="AR159" s="160" t="s">
        <v>151</v>
      </c>
      <c r="AT159" s="160" t="s">
        <v>147</v>
      </c>
      <c r="AU159" s="160" t="s">
        <v>152</v>
      </c>
      <c r="AY159" s="18" t="s">
        <v>145</v>
      </c>
      <c r="BE159" s="161">
        <f>IF(N159="základná",J159,0)</f>
        <v>0</v>
      </c>
      <c r="BF159" s="161">
        <f>IF(N159="znížená",J159,0)</f>
        <v>0</v>
      </c>
      <c r="BG159" s="161">
        <f>IF(N159="zákl. prenesená",J159,0)</f>
        <v>0</v>
      </c>
      <c r="BH159" s="161">
        <f>IF(N159="zníž. prenesená",J159,0)</f>
        <v>0</v>
      </c>
      <c r="BI159" s="161">
        <f>IF(N159="nulová",J159,0)</f>
        <v>0</v>
      </c>
      <c r="BJ159" s="18" t="s">
        <v>152</v>
      </c>
      <c r="BK159" s="161">
        <f>ROUND(I159*H159,2)</f>
        <v>0</v>
      </c>
      <c r="BL159" s="18" t="s">
        <v>151</v>
      </c>
      <c r="BM159" s="160" t="s">
        <v>1051</v>
      </c>
    </row>
    <row r="160" spans="1:65" s="14" customFormat="1" ht="10.199999999999999">
      <c r="B160" s="183"/>
      <c r="D160" s="177" t="s">
        <v>424</v>
      </c>
      <c r="E160" s="184" t="s">
        <v>1</v>
      </c>
      <c r="F160" s="185" t="s">
        <v>1052</v>
      </c>
      <c r="H160" s="186">
        <v>4</v>
      </c>
      <c r="L160" s="183"/>
      <c r="M160" s="187"/>
      <c r="N160" s="188"/>
      <c r="O160" s="188"/>
      <c r="P160" s="188"/>
      <c r="Q160" s="188"/>
      <c r="R160" s="188"/>
      <c r="S160" s="188"/>
      <c r="T160" s="189"/>
      <c r="AT160" s="184" t="s">
        <v>424</v>
      </c>
      <c r="AU160" s="184" t="s">
        <v>152</v>
      </c>
      <c r="AV160" s="14" t="s">
        <v>152</v>
      </c>
      <c r="AW160" s="14" t="s">
        <v>29</v>
      </c>
      <c r="AX160" s="14" t="s">
        <v>73</v>
      </c>
      <c r="AY160" s="184" t="s">
        <v>145</v>
      </c>
    </row>
    <row r="161" spans="1:65" s="15" customFormat="1" ht="10.199999999999999">
      <c r="B161" s="190"/>
      <c r="D161" s="177" t="s">
        <v>424</v>
      </c>
      <c r="E161" s="191" t="s">
        <v>1</v>
      </c>
      <c r="F161" s="192" t="s">
        <v>427</v>
      </c>
      <c r="H161" s="193">
        <v>4</v>
      </c>
      <c r="L161" s="190"/>
      <c r="M161" s="194"/>
      <c r="N161" s="195"/>
      <c r="O161" s="195"/>
      <c r="P161" s="195"/>
      <c r="Q161" s="195"/>
      <c r="R161" s="195"/>
      <c r="S161" s="195"/>
      <c r="T161" s="196"/>
      <c r="AT161" s="191" t="s">
        <v>424</v>
      </c>
      <c r="AU161" s="191" t="s">
        <v>152</v>
      </c>
      <c r="AV161" s="15" t="s">
        <v>151</v>
      </c>
      <c r="AW161" s="15" t="s">
        <v>29</v>
      </c>
      <c r="AX161" s="15" t="s">
        <v>81</v>
      </c>
      <c r="AY161" s="191" t="s">
        <v>145</v>
      </c>
    </row>
    <row r="162" spans="1:65" s="2" customFormat="1" ht="37.799999999999997" customHeight="1">
      <c r="A162" s="30"/>
      <c r="B162" s="148"/>
      <c r="C162" s="149" t="s">
        <v>186</v>
      </c>
      <c r="D162" s="149" t="s">
        <v>147</v>
      </c>
      <c r="E162" s="150" t="s">
        <v>1053</v>
      </c>
      <c r="F162" s="151" t="s">
        <v>1054</v>
      </c>
      <c r="G162" s="152" t="s">
        <v>280</v>
      </c>
      <c r="H162" s="153">
        <v>26</v>
      </c>
      <c r="I162" s="153"/>
      <c r="J162" s="154">
        <f>ROUND(I162*H162,2)</f>
        <v>0</v>
      </c>
      <c r="K162" s="155"/>
      <c r="L162" s="31"/>
      <c r="M162" s="156" t="s">
        <v>1</v>
      </c>
      <c r="N162" s="157" t="s">
        <v>39</v>
      </c>
      <c r="O162" s="158">
        <v>3.343</v>
      </c>
      <c r="P162" s="158">
        <f>O162*H162</f>
        <v>86.918000000000006</v>
      </c>
      <c r="Q162" s="158">
        <v>0</v>
      </c>
      <c r="R162" s="158">
        <f>Q162*H162</f>
        <v>0</v>
      </c>
      <c r="S162" s="158">
        <v>0</v>
      </c>
      <c r="T162" s="159">
        <f>S162*H162</f>
        <v>0</v>
      </c>
      <c r="U162" s="30"/>
      <c r="V162" s="30"/>
      <c r="W162" s="30"/>
      <c r="X162" s="30"/>
      <c r="Y162" s="30"/>
      <c r="Z162" s="30"/>
      <c r="AA162" s="30"/>
      <c r="AB162" s="30"/>
      <c r="AC162" s="30"/>
      <c r="AD162" s="30"/>
      <c r="AE162" s="30"/>
      <c r="AR162" s="160" t="s">
        <v>151</v>
      </c>
      <c r="AT162" s="160" t="s">
        <v>147</v>
      </c>
      <c r="AU162" s="160" t="s">
        <v>152</v>
      </c>
      <c r="AY162" s="18" t="s">
        <v>145</v>
      </c>
      <c r="BE162" s="161">
        <f>IF(N162="základná",J162,0)</f>
        <v>0</v>
      </c>
      <c r="BF162" s="161">
        <f>IF(N162="znížená",J162,0)</f>
        <v>0</v>
      </c>
      <c r="BG162" s="161">
        <f>IF(N162="zákl. prenesená",J162,0)</f>
        <v>0</v>
      </c>
      <c r="BH162" s="161">
        <f>IF(N162="zníž. prenesená",J162,0)</f>
        <v>0</v>
      </c>
      <c r="BI162" s="161">
        <f>IF(N162="nulová",J162,0)</f>
        <v>0</v>
      </c>
      <c r="BJ162" s="18" t="s">
        <v>152</v>
      </c>
      <c r="BK162" s="161">
        <f>ROUND(I162*H162,2)</f>
        <v>0</v>
      </c>
      <c r="BL162" s="18" t="s">
        <v>151</v>
      </c>
      <c r="BM162" s="160" t="s">
        <v>1055</v>
      </c>
    </row>
    <row r="163" spans="1:65" s="14" customFormat="1" ht="10.199999999999999">
      <c r="B163" s="183"/>
      <c r="D163" s="177" t="s">
        <v>424</v>
      </c>
      <c r="E163" s="184" t="s">
        <v>1</v>
      </c>
      <c r="F163" s="185" t="s">
        <v>1056</v>
      </c>
      <c r="H163" s="186">
        <v>26</v>
      </c>
      <c r="L163" s="183"/>
      <c r="M163" s="187"/>
      <c r="N163" s="188"/>
      <c r="O163" s="188"/>
      <c r="P163" s="188"/>
      <c r="Q163" s="188"/>
      <c r="R163" s="188"/>
      <c r="S163" s="188"/>
      <c r="T163" s="189"/>
      <c r="AT163" s="184" t="s">
        <v>424</v>
      </c>
      <c r="AU163" s="184" t="s">
        <v>152</v>
      </c>
      <c r="AV163" s="14" t="s">
        <v>152</v>
      </c>
      <c r="AW163" s="14" t="s">
        <v>29</v>
      </c>
      <c r="AX163" s="14" t="s">
        <v>73</v>
      </c>
      <c r="AY163" s="184" t="s">
        <v>145</v>
      </c>
    </row>
    <row r="164" spans="1:65" s="15" customFormat="1" ht="10.199999999999999">
      <c r="B164" s="190"/>
      <c r="D164" s="177" t="s">
        <v>424</v>
      </c>
      <c r="E164" s="191" t="s">
        <v>1</v>
      </c>
      <c r="F164" s="192" t="s">
        <v>427</v>
      </c>
      <c r="H164" s="193">
        <v>26</v>
      </c>
      <c r="L164" s="190"/>
      <c r="M164" s="194"/>
      <c r="N164" s="195"/>
      <c r="O164" s="195"/>
      <c r="P164" s="195"/>
      <c r="Q164" s="195"/>
      <c r="R164" s="195"/>
      <c r="S164" s="195"/>
      <c r="T164" s="196"/>
      <c r="AT164" s="191" t="s">
        <v>424</v>
      </c>
      <c r="AU164" s="191" t="s">
        <v>152</v>
      </c>
      <c r="AV164" s="15" t="s">
        <v>151</v>
      </c>
      <c r="AW164" s="15" t="s">
        <v>29</v>
      </c>
      <c r="AX164" s="15" t="s">
        <v>81</v>
      </c>
      <c r="AY164" s="191" t="s">
        <v>145</v>
      </c>
    </row>
    <row r="165" spans="1:65" s="2" customFormat="1" ht="24.15" customHeight="1">
      <c r="A165" s="30"/>
      <c r="B165" s="148"/>
      <c r="C165" s="149" t="s">
        <v>190</v>
      </c>
      <c r="D165" s="149" t="s">
        <v>147</v>
      </c>
      <c r="E165" s="150" t="s">
        <v>1057</v>
      </c>
      <c r="F165" s="151" t="s">
        <v>1058</v>
      </c>
      <c r="G165" s="152" t="s">
        <v>280</v>
      </c>
      <c r="H165" s="153">
        <v>180</v>
      </c>
      <c r="I165" s="153"/>
      <c r="J165" s="154">
        <f>ROUND(I165*H165,2)</f>
        <v>0</v>
      </c>
      <c r="K165" s="155"/>
      <c r="L165" s="31"/>
      <c r="M165" s="156" t="s">
        <v>1</v>
      </c>
      <c r="N165" s="157" t="s">
        <v>39</v>
      </c>
      <c r="O165" s="158">
        <v>1.4999999999999999E-2</v>
      </c>
      <c r="P165" s="158">
        <f>O165*H165</f>
        <v>2.6999999999999997</v>
      </c>
      <c r="Q165" s="158">
        <v>0</v>
      </c>
      <c r="R165" s="158">
        <f>Q165*H165</f>
        <v>0</v>
      </c>
      <c r="S165" s="158">
        <v>0</v>
      </c>
      <c r="T165" s="159">
        <f>S165*H165</f>
        <v>0</v>
      </c>
      <c r="U165" s="30"/>
      <c r="V165" s="30"/>
      <c r="W165" s="30"/>
      <c r="X165" s="30"/>
      <c r="Y165" s="30"/>
      <c r="Z165" s="30"/>
      <c r="AA165" s="30"/>
      <c r="AB165" s="30"/>
      <c r="AC165" s="30"/>
      <c r="AD165" s="30"/>
      <c r="AE165" s="30"/>
      <c r="AR165" s="160" t="s">
        <v>151</v>
      </c>
      <c r="AT165" s="160" t="s">
        <v>147</v>
      </c>
      <c r="AU165" s="160" t="s">
        <v>152</v>
      </c>
      <c r="AY165" s="18" t="s">
        <v>145</v>
      </c>
      <c r="BE165" s="161">
        <f>IF(N165="základná",J165,0)</f>
        <v>0</v>
      </c>
      <c r="BF165" s="161">
        <f>IF(N165="znížená",J165,0)</f>
        <v>0</v>
      </c>
      <c r="BG165" s="161">
        <f>IF(N165="zákl. prenesená",J165,0)</f>
        <v>0</v>
      </c>
      <c r="BH165" s="161">
        <f>IF(N165="zníž. prenesená",J165,0)</f>
        <v>0</v>
      </c>
      <c r="BI165" s="161">
        <f>IF(N165="nulová",J165,0)</f>
        <v>0</v>
      </c>
      <c r="BJ165" s="18" t="s">
        <v>152</v>
      </c>
      <c r="BK165" s="161">
        <f>ROUND(I165*H165,2)</f>
        <v>0</v>
      </c>
      <c r="BL165" s="18" t="s">
        <v>151</v>
      </c>
      <c r="BM165" s="160" t="s">
        <v>1059</v>
      </c>
    </row>
    <row r="166" spans="1:65" s="14" customFormat="1" ht="10.199999999999999">
      <c r="B166" s="183"/>
      <c r="D166" s="177" t="s">
        <v>424</v>
      </c>
      <c r="E166" s="184" t="s">
        <v>1</v>
      </c>
      <c r="F166" s="185" t="s">
        <v>1060</v>
      </c>
      <c r="H166" s="186">
        <v>180</v>
      </c>
      <c r="L166" s="183"/>
      <c r="M166" s="187"/>
      <c r="N166" s="188"/>
      <c r="O166" s="188"/>
      <c r="P166" s="188"/>
      <c r="Q166" s="188"/>
      <c r="R166" s="188"/>
      <c r="S166" s="188"/>
      <c r="T166" s="189"/>
      <c r="AT166" s="184" t="s">
        <v>424</v>
      </c>
      <c r="AU166" s="184" t="s">
        <v>152</v>
      </c>
      <c r="AV166" s="14" t="s">
        <v>152</v>
      </c>
      <c r="AW166" s="14" t="s">
        <v>29</v>
      </c>
      <c r="AX166" s="14" t="s">
        <v>73</v>
      </c>
      <c r="AY166" s="184" t="s">
        <v>145</v>
      </c>
    </row>
    <row r="167" spans="1:65" s="15" customFormat="1" ht="10.199999999999999">
      <c r="B167" s="190"/>
      <c r="D167" s="177" t="s">
        <v>424</v>
      </c>
      <c r="E167" s="191" t="s">
        <v>1</v>
      </c>
      <c r="F167" s="192" t="s">
        <v>427</v>
      </c>
      <c r="H167" s="193">
        <v>180</v>
      </c>
      <c r="L167" s="190"/>
      <c r="M167" s="194"/>
      <c r="N167" s="195"/>
      <c r="O167" s="195"/>
      <c r="P167" s="195"/>
      <c r="Q167" s="195"/>
      <c r="R167" s="195"/>
      <c r="S167" s="195"/>
      <c r="T167" s="196"/>
      <c r="AT167" s="191" t="s">
        <v>424</v>
      </c>
      <c r="AU167" s="191" t="s">
        <v>152</v>
      </c>
      <c r="AV167" s="15" t="s">
        <v>151</v>
      </c>
      <c r="AW167" s="15" t="s">
        <v>29</v>
      </c>
      <c r="AX167" s="15" t="s">
        <v>81</v>
      </c>
      <c r="AY167" s="191" t="s">
        <v>145</v>
      </c>
    </row>
    <row r="168" spans="1:65" s="2" customFormat="1" ht="24.15" customHeight="1">
      <c r="A168" s="30"/>
      <c r="B168" s="148"/>
      <c r="C168" s="162" t="s">
        <v>194</v>
      </c>
      <c r="D168" s="162" t="s">
        <v>199</v>
      </c>
      <c r="E168" s="163" t="s">
        <v>1061</v>
      </c>
      <c r="F168" s="164" t="s">
        <v>1062</v>
      </c>
      <c r="G168" s="165" t="s">
        <v>280</v>
      </c>
      <c r="H168" s="166">
        <v>36</v>
      </c>
      <c r="I168" s="166"/>
      <c r="J168" s="167">
        <f t="shared" ref="J168:J173" si="0">ROUND(I168*H168,2)</f>
        <v>0</v>
      </c>
      <c r="K168" s="168"/>
      <c r="L168" s="169"/>
      <c r="M168" s="170" t="s">
        <v>1</v>
      </c>
      <c r="N168" s="171" t="s">
        <v>39</v>
      </c>
      <c r="O168" s="158">
        <v>0</v>
      </c>
      <c r="P168" s="158">
        <f t="shared" ref="P168:P173" si="1">O168*H168</f>
        <v>0</v>
      </c>
      <c r="Q168" s="158">
        <v>4.0000000000000002E-4</v>
      </c>
      <c r="R168" s="158">
        <f t="shared" ref="R168:R173" si="2">Q168*H168</f>
        <v>1.4400000000000001E-2</v>
      </c>
      <c r="S168" s="158">
        <v>0</v>
      </c>
      <c r="T168" s="159">
        <f t="shared" ref="T168:T173" si="3">S168*H168</f>
        <v>0</v>
      </c>
      <c r="U168" s="30"/>
      <c r="V168" s="30"/>
      <c r="W168" s="30"/>
      <c r="X168" s="30"/>
      <c r="Y168" s="30"/>
      <c r="Z168" s="30"/>
      <c r="AA168" s="30"/>
      <c r="AB168" s="30"/>
      <c r="AC168" s="30"/>
      <c r="AD168" s="30"/>
      <c r="AE168" s="30"/>
      <c r="AR168" s="160" t="s">
        <v>178</v>
      </c>
      <c r="AT168" s="160" t="s">
        <v>199</v>
      </c>
      <c r="AU168" s="160" t="s">
        <v>152</v>
      </c>
      <c r="AY168" s="18" t="s">
        <v>145</v>
      </c>
      <c r="BE168" s="161">
        <f t="shared" ref="BE168:BE173" si="4">IF(N168="základná",J168,0)</f>
        <v>0</v>
      </c>
      <c r="BF168" s="161">
        <f t="shared" ref="BF168:BF173" si="5">IF(N168="znížená",J168,0)</f>
        <v>0</v>
      </c>
      <c r="BG168" s="161">
        <f t="shared" ref="BG168:BG173" si="6">IF(N168="zákl. prenesená",J168,0)</f>
        <v>0</v>
      </c>
      <c r="BH168" s="161">
        <f t="shared" ref="BH168:BH173" si="7">IF(N168="zníž. prenesená",J168,0)</f>
        <v>0</v>
      </c>
      <c r="BI168" s="161">
        <f t="shared" ref="BI168:BI173" si="8">IF(N168="nulová",J168,0)</f>
        <v>0</v>
      </c>
      <c r="BJ168" s="18" t="s">
        <v>152</v>
      </c>
      <c r="BK168" s="161">
        <f t="shared" ref="BK168:BK173" si="9">ROUND(I168*H168,2)</f>
        <v>0</v>
      </c>
      <c r="BL168" s="18" t="s">
        <v>151</v>
      </c>
      <c r="BM168" s="160" t="s">
        <v>1063</v>
      </c>
    </row>
    <row r="169" spans="1:65" s="2" customFormat="1" ht="33" customHeight="1">
      <c r="A169" s="30"/>
      <c r="B169" s="148"/>
      <c r="C169" s="162" t="s">
        <v>198</v>
      </c>
      <c r="D169" s="162" t="s">
        <v>199</v>
      </c>
      <c r="E169" s="163" t="s">
        <v>1064</v>
      </c>
      <c r="F169" s="164" t="s">
        <v>1065</v>
      </c>
      <c r="G169" s="165" t="s">
        <v>280</v>
      </c>
      <c r="H169" s="166">
        <v>26</v>
      </c>
      <c r="I169" s="166"/>
      <c r="J169" s="167">
        <f t="shared" si="0"/>
        <v>0</v>
      </c>
      <c r="K169" s="168"/>
      <c r="L169" s="169"/>
      <c r="M169" s="170" t="s">
        <v>1</v>
      </c>
      <c r="N169" s="171" t="s">
        <v>39</v>
      </c>
      <c r="O169" s="158">
        <v>0</v>
      </c>
      <c r="P169" s="158">
        <f t="shared" si="1"/>
        <v>0</v>
      </c>
      <c r="Q169" s="158">
        <v>4.0000000000000002E-4</v>
      </c>
      <c r="R169" s="158">
        <f t="shared" si="2"/>
        <v>1.0400000000000001E-2</v>
      </c>
      <c r="S169" s="158">
        <v>0</v>
      </c>
      <c r="T169" s="159">
        <f t="shared" si="3"/>
        <v>0</v>
      </c>
      <c r="U169" s="30"/>
      <c r="V169" s="30"/>
      <c r="W169" s="30"/>
      <c r="X169" s="30"/>
      <c r="Y169" s="30"/>
      <c r="Z169" s="30"/>
      <c r="AA169" s="30"/>
      <c r="AB169" s="30"/>
      <c r="AC169" s="30"/>
      <c r="AD169" s="30"/>
      <c r="AE169" s="30"/>
      <c r="AR169" s="160" t="s">
        <v>178</v>
      </c>
      <c r="AT169" s="160" t="s">
        <v>199</v>
      </c>
      <c r="AU169" s="160" t="s">
        <v>152</v>
      </c>
      <c r="AY169" s="18" t="s">
        <v>145</v>
      </c>
      <c r="BE169" s="161">
        <f t="shared" si="4"/>
        <v>0</v>
      </c>
      <c r="BF169" s="161">
        <f t="shared" si="5"/>
        <v>0</v>
      </c>
      <c r="BG169" s="161">
        <f t="shared" si="6"/>
        <v>0</v>
      </c>
      <c r="BH169" s="161">
        <f t="shared" si="7"/>
        <v>0</v>
      </c>
      <c r="BI169" s="161">
        <f t="shared" si="8"/>
        <v>0</v>
      </c>
      <c r="BJ169" s="18" t="s">
        <v>152</v>
      </c>
      <c r="BK169" s="161">
        <f t="shared" si="9"/>
        <v>0</v>
      </c>
      <c r="BL169" s="18" t="s">
        <v>151</v>
      </c>
      <c r="BM169" s="160" t="s">
        <v>1066</v>
      </c>
    </row>
    <row r="170" spans="1:65" s="2" customFormat="1" ht="24.15" customHeight="1">
      <c r="A170" s="30"/>
      <c r="B170" s="148"/>
      <c r="C170" s="162" t="s">
        <v>204</v>
      </c>
      <c r="D170" s="162" t="s">
        <v>199</v>
      </c>
      <c r="E170" s="163" t="s">
        <v>1067</v>
      </c>
      <c r="F170" s="164" t="s">
        <v>1068</v>
      </c>
      <c r="G170" s="165" t="s">
        <v>280</v>
      </c>
      <c r="H170" s="166">
        <v>56</v>
      </c>
      <c r="I170" s="166"/>
      <c r="J170" s="167">
        <f t="shared" si="0"/>
        <v>0</v>
      </c>
      <c r="K170" s="168"/>
      <c r="L170" s="169"/>
      <c r="M170" s="170" t="s">
        <v>1</v>
      </c>
      <c r="N170" s="171" t="s">
        <v>39</v>
      </c>
      <c r="O170" s="158">
        <v>0</v>
      </c>
      <c r="P170" s="158">
        <f t="shared" si="1"/>
        <v>0</v>
      </c>
      <c r="Q170" s="158">
        <v>4.0000000000000002E-4</v>
      </c>
      <c r="R170" s="158">
        <f t="shared" si="2"/>
        <v>2.24E-2</v>
      </c>
      <c r="S170" s="158">
        <v>0</v>
      </c>
      <c r="T170" s="159">
        <f t="shared" si="3"/>
        <v>0</v>
      </c>
      <c r="U170" s="30"/>
      <c r="V170" s="30"/>
      <c r="W170" s="30"/>
      <c r="X170" s="30"/>
      <c r="Y170" s="30"/>
      <c r="Z170" s="30"/>
      <c r="AA170" s="30"/>
      <c r="AB170" s="30"/>
      <c r="AC170" s="30"/>
      <c r="AD170" s="30"/>
      <c r="AE170" s="30"/>
      <c r="AR170" s="160" t="s">
        <v>178</v>
      </c>
      <c r="AT170" s="160" t="s">
        <v>199</v>
      </c>
      <c r="AU170" s="160" t="s">
        <v>152</v>
      </c>
      <c r="AY170" s="18" t="s">
        <v>145</v>
      </c>
      <c r="BE170" s="161">
        <f t="shared" si="4"/>
        <v>0</v>
      </c>
      <c r="BF170" s="161">
        <f t="shared" si="5"/>
        <v>0</v>
      </c>
      <c r="BG170" s="161">
        <f t="shared" si="6"/>
        <v>0</v>
      </c>
      <c r="BH170" s="161">
        <f t="shared" si="7"/>
        <v>0</v>
      </c>
      <c r="BI170" s="161">
        <f t="shared" si="8"/>
        <v>0</v>
      </c>
      <c r="BJ170" s="18" t="s">
        <v>152</v>
      </c>
      <c r="BK170" s="161">
        <f t="shared" si="9"/>
        <v>0</v>
      </c>
      <c r="BL170" s="18" t="s">
        <v>151</v>
      </c>
      <c r="BM170" s="160" t="s">
        <v>1069</v>
      </c>
    </row>
    <row r="171" spans="1:65" s="2" customFormat="1" ht="24.15" customHeight="1">
      <c r="A171" s="30"/>
      <c r="B171" s="148"/>
      <c r="C171" s="162" t="s">
        <v>208</v>
      </c>
      <c r="D171" s="162" t="s">
        <v>199</v>
      </c>
      <c r="E171" s="163" t="s">
        <v>1070</v>
      </c>
      <c r="F171" s="164" t="s">
        <v>1071</v>
      </c>
      <c r="G171" s="165" t="s">
        <v>280</v>
      </c>
      <c r="H171" s="166">
        <v>36</v>
      </c>
      <c r="I171" s="166"/>
      <c r="J171" s="167">
        <f t="shared" si="0"/>
        <v>0</v>
      </c>
      <c r="K171" s="168"/>
      <c r="L171" s="169"/>
      <c r="M171" s="170" t="s">
        <v>1</v>
      </c>
      <c r="N171" s="171" t="s">
        <v>39</v>
      </c>
      <c r="O171" s="158">
        <v>0</v>
      </c>
      <c r="P171" s="158">
        <f t="shared" si="1"/>
        <v>0</v>
      </c>
      <c r="Q171" s="158">
        <v>4.0000000000000002E-4</v>
      </c>
      <c r="R171" s="158">
        <f t="shared" si="2"/>
        <v>1.4400000000000001E-2</v>
      </c>
      <c r="S171" s="158">
        <v>0</v>
      </c>
      <c r="T171" s="159">
        <f t="shared" si="3"/>
        <v>0</v>
      </c>
      <c r="U171" s="30"/>
      <c r="V171" s="30"/>
      <c r="W171" s="30"/>
      <c r="X171" s="30"/>
      <c r="Y171" s="30"/>
      <c r="Z171" s="30"/>
      <c r="AA171" s="30"/>
      <c r="AB171" s="30"/>
      <c r="AC171" s="30"/>
      <c r="AD171" s="30"/>
      <c r="AE171" s="30"/>
      <c r="AR171" s="160" t="s">
        <v>178</v>
      </c>
      <c r="AT171" s="160" t="s">
        <v>199</v>
      </c>
      <c r="AU171" s="160" t="s">
        <v>152</v>
      </c>
      <c r="AY171" s="18" t="s">
        <v>145</v>
      </c>
      <c r="BE171" s="161">
        <f t="shared" si="4"/>
        <v>0</v>
      </c>
      <c r="BF171" s="161">
        <f t="shared" si="5"/>
        <v>0</v>
      </c>
      <c r="BG171" s="161">
        <f t="shared" si="6"/>
        <v>0</v>
      </c>
      <c r="BH171" s="161">
        <f t="shared" si="7"/>
        <v>0</v>
      </c>
      <c r="BI171" s="161">
        <f t="shared" si="8"/>
        <v>0</v>
      </c>
      <c r="BJ171" s="18" t="s">
        <v>152</v>
      </c>
      <c r="BK171" s="161">
        <f t="shared" si="9"/>
        <v>0</v>
      </c>
      <c r="BL171" s="18" t="s">
        <v>151</v>
      </c>
      <c r="BM171" s="160" t="s">
        <v>1072</v>
      </c>
    </row>
    <row r="172" spans="1:65" s="2" customFormat="1" ht="24.15" customHeight="1">
      <c r="A172" s="30"/>
      <c r="B172" s="148"/>
      <c r="C172" s="162" t="s">
        <v>212</v>
      </c>
      <c r="D172" s="162" t="s">
        <v>199</v>
      </c>
      <c r="E172" s="163" t="s">
        <v>1073</v>
      </c>
      <c r="F172" s="164" t="s">
        <v>1074</v>
      </c>
      <c r="G172" s="165" t="s">
        <v>280</v>
      </c>
      <c r="H172" s="166">
        <v>36</v>
      </c>
      <c r="I172" s="166"/>
      <c r="J172" s="167">
        <f t="shared" si="0"/>
        <v>0</v>
      </c>
      <c r="K172" s="168"/>
      <c r="L172" s="169"/>
      <c r="M172" s="170" t="s">
        <v>1</v>
      </c>
      <c r="N172" s="171" t="s">
        <v>39</v>
      </c>
      <c r="O172" s="158">
        <v>0</v>
      </c>
      <c r="P172" s="158">
        <f t="shared" si="1"/>
        <v>0</v>
      </c>
      <c r="Q172" s="158">
        <v>4.0000000000000002E-4</v>
      </c>
      <c r="R172" s="158">
        <f t="shared" si="2"/>
        <v>1.4400000000000001E-2</v>
      </c>
      <c r="S172" s="158">
        <v>0</v>
      </c>
      <c r="T172" s="159">
        <f t="shared" si="3"/>
        <v>0</v>
      </c>
      <c r="U172" s="30"/>
      <c r="V172" s="30"/>
      <c r="W172" s="30"/>
      <c r="X172" s="30"/>
      <c r="Y172" s="30"/>
      <c r="Z172" s="30"/>
      <c r="AA172" s="30"/>
      <c r="AB172" s="30"/>
      <c r="AC172" s="30"/>
      <c r="AD172" s="30"/>
      <c r="AE172" s="30"/>
      <c r="AR172" s="160" t="s">
        <v>178</v>
      </c>
      <c r="AT172" s="160" t="s">
        <v>199</v>
      </c>
      <c r="AU172" s="160" t="s">
        <v>152</v>
      </c>
      <c r="AY172" s="18" t="s">
        <v>145</v>
      </c>
      <c r="BE172" s="161">
        <f t="shared" si="4"/>
        <v>0</v>
      </c>
      <c r="BF172" s="161">
        <f t="shared" si="5"/>
        <v>0</v>
      </c>
      <c r="BG172" s="161">
        <f t="shared" si="6"/>
        <v>0</v>
      </c>
      <c r="BH172" s="161">
        <f t="shared" si="7"/>
        <v>0</v>
      </c>
      <c r="BI172" s="161">
        <f t="shared" si="8"/>
        <v>0</v>
      </c>
      <c r="BJ172" s="18" t="s">
        <v>152</v>
      </c>
      <c r="BK172" s="161">
        <f t="shared" si="9"/>
        <v>0</v>
      </c>
      <c r="BL172" s="18" t="s">
        <v>151</v>
      </c>
      <c r="BM172" s="160" t="s">
        <v>1075</v>
      </c>
    </row>
    <row r="173" spans="1:65" s="2" customFormat="1" ht="33" customHeight="1">
      <c r="A173" s="30"/>
      <c r="B173" s="148"/>
      <c r="C173" s="149" t="s">
        <v>216</v>
      </c>
      <c r="D173" s="149" t="s">
        <v>147</v>
      </c>
      <c r="E173" s="150" t="s">
        <v>1076</v>
      </c>
      <c r="F173" s="151" t="s">
        <v>1077</v>
      </c>
      <c r="G173" s="152" t="s">
        <v>150</v>
      </c>
      <c r="H173" s="153">
        <v>1353.45</v>
      </c>
      <c r="I173" s="153"/>
      <c r="J173" s="154">
        <f t="shared" si="0"/>
        <v>0</v>
      </c>
      <c r="K173" s="155"/>
      <c r="L173" s="31"/>
      <c r="M173" s="156" t="s">
        <v>1</v>
      </c>
      <c r="N173" s="157" t="s">
        <v>39</v>
      </c>
      <c r="O173" s="158">
        <v>0.14399999999999999</v>
      </c>
      <c r="P173" s="158">
        <f t="shared" si="1"/>
        <v>194.89679999999998</v>
      </c>
      <c r="Q173" s="158">
        <v>0</v>
      </c>
      <c r="R173" s="158">
        <f t="shared" si="2"/>
        <v>0</v>
      </c>
      <c r="S173" s="158">
        <v>0</v>
      </c>
      <c r="T173" s="159">
        <f t="shared" si="3"/>
        <v>0</v>
      </c>
      <c r="U173" s="30"/>
      <c r="V173" s="30"/>
      <c r="W173" s="30"/>
      <c r="X173" s="30"/>
      <c r="Y173" s="30"/>
      <c r="Z173" s="30"/>
      <c r="AA173" s="30"/>
      <c r="AB173" s="30"/>
      <c r="AC173" s="30"/>
      <c r="AD173" s="30"/>
      <c r="AE173" s="30"/>
      <c r="AR173" s="160" t="s">
        <v>151</v>
      </c>
      <c r="AT173" s="160" t="s">
        <v>147</v>
      </c>
      <c r="AU173" s="160" t="s">
        <v>152</v>
      </c>
      <c r="AY173" s="18" t="s">
        <v>145</v>
      </c>
      <c r="BE173" s="161">
        <f t="shared" si="4"/>
        <v>0</v>
      </c>
      <c r="BF173" s="161">
        <f t="shared" si="5"/>
        <v>0</v>
      </c>
      <c r="BG173" s="161">
        <f t="shared" si="6"/>
        <v>0</v>
      </c>
      <c r="BH173" s="161">
        <f t="shared" si="7"/>
        <v>0</v>
      </c>
      <c r="BI173" s="161">
        <f t="shared" si="8"/>
        <v>0</v>
      </c>
      <c r="BJ173" s="18" t="s">
        <v>152</v>
      </c>
      <c r="BK173" s="161">
        <f t="shared" si="9"/>
        <v>0</v>
      </c>
      <c r="BL173" s="18" t="s">
        <v>151</v>
      </c>
      <c r="BM173" s="160" t="s">
        <v>1078</v>
      </c>
    </row>
    <row r="174" spans="1:65" s="14" customFormat="1" ht="10.199999999999999">
      <c r="B174" s="183"/>
      <c r="D174" s="177" t="s">
        <v>424</v>
      </c>
      <c r="E174" s="184" t="s">
        <v>1</v>
      </c>
      <c r="F174" s="185" t="s">
        <v>1020</v>
      </c>
      <c r="H174" s="186">
        <v>936.3</v>
      </c>
      <c r="L174" s="183"/>
      <c r="M174" s="187"/>
      <c r="N174" s="188"/>
      <c r="O174" s="188"/>
      <c r="P174" s="188"/>
      <c r="Q174" s="188"/>
      <c r="R174" s="188"/>
      <c r="S174" s="188"/>
      <c r="T174" s="189"/>
      <c r="AT174" s="184" t="s">
        <v>424</v>
      </c>
      <c r="AU174" s="184" t="s">
        <v>152</v>
      </c>
      <c r="AV174" s="14" t="s">
        <v>152</v>
      </c>
      <c r="AW174" s="14" t="s">
        <v>29</v>
      </c>
      <c r="AX174" s="14" t="s">
        <v>73</v>
      </c>
      <c r="AY174" s="184" t="s">
        <v>145</v>
      </c>
    </row>
    <row r="175" spans="1:65" s="14" customFormat="1" ht="10.199999999999999">
      <c r="B175" s="183"/>
      <c r="D175" s="177" t="s">
        <v>424</v>
      </c>
      <c r="E175" s="184" t="s">
        <v>1</v>
      </c>
      <c r="F175" s="185" t="s">
        <v>1021</v>
      </c>
      <c r="H175" s="186">
        <v>417.15</v>
      </c>
      <c r="L175" s="183"/>
      <c r="M175" s="187"/>
      <c r="N175" s="188"/>
      <c r="O175" s="188"/>
      <c r="P175" s="188"/>
      <c r="Q175" s="188"/>
      <c r="R175" s="188"/>
      <c r="S175" s="188"/>
      <c r="T175" s="189"/>
      <c r="AT175" s="184" t="s">
        <v>424</v>
      </c>
      <c r="AU175" s="184" t="s">
        <v>152</v>
      </c>
      <c r="AV175" s="14" t="s">
        <v>152</v>
      </c>
      <c r="AW175" s="14" t="s">
        <v>29</v>
      </c>
      <c r="AX175" s="14" t="s">
        <v>73</v>
      </c>
      <c r="AY175" s="184" t="s">
        <v>145</v>
      </c>
    </row>
    <row r="176" spans="1:65" s="15" customFormat="1" ht="10.199999999999999">
      <c r="B176" s="190"/>
      <c r="D176" s="177" t="s">
        <v>424</v>
      </c>
      <c r="E176" s="191" t="s">
        <v>1</v>
      </c>
      <c r="F176" s="192" t="s">
        <v>427</v>
      </c>
      <c r="H176" s="193">
        <v>1353.45</v>
      </c>
      <c r="L176" s="190"/>
      <c r="M176" s="194"/>
      <c r="N176" s="195"/>
      <c r="O176" s="195"/>
      <c r="P176" s="195"/>
      <c r="Q176" s="195"/>
      <c r="R176" s="195"/>
      <c r="S176" s="195"/>
      <c r="T176" s="196"/>
      <c r="AT176" s="191" t="s">
        <v>424</v>
      </c>
      <c r="AU176" s="191" t="s">
        <v>152</v>
      </c>
      <c r="AV176" s="15" t="s">
        <v>151</v>
      </c>
      <c r="AW176" s="15" t="s">
        <v>29</v>
      </c>
      <c r="AX176" s="15" t="s">
        <v>81</v>
      </c>
      <c r="AY176" s="191" t="s">
        <v>145</v>
      </c>
    </row>
    <row r="177" spans="1:65" s="2" customFormat="1" ht="24.15" customHeight="1">
      <c r="A177" s="30"/>
      <c r="B177" s="148"/>
      <c r="C177" s="149" t="s">
        <v>221</v>
      </c>
      <c r="D177" s="149" t="s">
        <v>147</v>
      </c>
      <c r="E177" s="150" t="s">
        <v>1079</v>
      </c>
      <c r="F177" s="151" t="s">
        <v>1080</v>
      </c>
      <c r="G177" s="152" t="s">
        <v>150</v>
      </c>
      <c r="H177" s="153">
        <v>1353.45</v>
      </c>
      <c r="I177" s="153"/>
      <c r="J177" s="154">
        <f>ROUND(I177*H177,2)</f>
        <v>0</v>
      </c>
      <c r="K177" s="155"/>
      <c r="L177" s="31"/>
      <c r="M177" s="156" t="s">
        <v>1</v>
      </c>
      <c r="N177" s="157" t="s">
        <v>39</v>
      </c>
      <c r="O177" s="158">
        <v>1.4999999999999999E-2</v>
      </c>
      <c r="P177" s="158">
        <f>O177*H177</f>
        <v>20.301749999999998</v>
      </c>
      <c r="Q177" s="158">
        <v>0</v>
      </c>
      <c r="R177" s="158">
        <f>Q177*H177</f>
        <v>0</v>
      </c>
      <c r="S177" s="158">
        <v>0</v>
      </c>
      <c r="T177" s="159">
        <f>S177*H177</f>
        <v>0</v>
      </c>
      <c r="U177" s="30"/>
      <c r="V177" s="30"/>
      <c r="W177" s="30"/>
      <c r="X177" s="30"/>
      <c r="Y177" s="30"/>
      <c r="Z177" s="30"/>
      <c r="AA177" s="30"/>
      <c r="AB177" s="30"/>
      <c r="AC177" s="30"/>
      <c r="AD177" s="30"/>
      <c r="AE177" s="30"/>
      <c r="AR177" s="160" t="s">
        <v>151</v>
      </c>
      <c r="AT177" s="160" t="s">
        <v>147</v>
      </c>
      <c r="AU177" s="160" t="s">
        <v>152</v>
      </c>
      <c r="AY177" s="18" t="s">
        <v>145</v>
      </c>
      <c r="BE177" s="161">
        <f>IF(N177="základná",J177,0)</f>
        <v>0</v>
      </c>
      <c r="BF177" s="161">
        <f>IF(N177="znížená",J177,0)</f>
        <v>0</v>
      </c>
      <c r="BG177" s="161">
        <f>IF(N177="zákl. prenesená",J177,0)</f>
        <v>0</v>
      </c>
      <c r="BH177" s="161">
        <f>IF(N177="zníž. prenesená",J177,0)</f>
        <v>0</v>
      </c>
      <c r="BI177" s="161">
        <f>IF(N177="nulová",J177,0)</f>
        <v>0</v>
      </c>
      <c r="BJ177" s="18" t="s">
        <v>152</v>
      </c>
      <c r="BK177" s="161">
        <f>ROUND(I177*H177,2)</f>
        <v>0</v>
      </c>
      <c r="BL177" s="18" t="s">
        <v>151</v>
      </c>
      <c r="BM177" s="160" t="s">
        <v>1081</v>
      </c>
    </row>
    <row r="178" spans="1:65" s="2" customFormat="1" ht="24.15" customHeight="1">
      <c r="A178" s="30"/>
      <c r="B178" s="148"/>
      <c r="C178" s="149" t="s">
        <v>225</v>
      </c>
      <c r="D178" s="149" t="s">
        <v>147</v>
      </c>
      <c r="E178" s="150" t="s">
        <v>1082</v>
      </c>
      <c r="F178" s="151" t="s">
        <v>1083</v>
      </c>
      <c r="G178" s="152" t="s">
        <v>150</v>
      </c>
      <c r="H178" s="153">
        <v>1353.45</v>
      </c>
      <c r="I178" s="153"/>
      <c r="J178" s="154">
        <f>ROUND(I178*H178,2)</f>
        <v>0</v>
      </c>
      <c r="K178" s="155"/>
      <c r="L178" s="31"/>
      <c r="M178" s="156" t="s">
        <v>1</v>
      </c>
      <c r="N178" s="157" t="s">
        <v>39</v>
      </c>
      <c r="O178" s="158">
        <v>1E-3</v>
      </c>
      <c r="P178" s="158">
        <f>O178*H178</f>
        <v>1.35345</v>
      </c>
      <c r="Q178" s="158">
        <v>0</v>
      </c>
      <c r="R178" s="158">
        <f>Q178*H178</f>
        <v>0</v>
      </c>
      <c r="S178" s="158">
        <v>0</v>
      </c>
      <c r="T178" s="159">
        <f>S178*H178</f>
        <v>0</v>
      </c>
      <c r="U178" s="30"/>
      <c r="V178" s="30"/>
      <c r="W178" s="30"/>
      <c r="X178" s="30"/>
      <c r="Y178" s="30"/>
      <c r="Z178" s="30"/>
      <c r="AA178" s="30"/>
      <c r="AB178" s="30"/>
      <c r="AC178" s="30"/>
      <c r="AD178" s="30"/>
      <c r="AE178" s="30"/>
      <c r="AR178" s="160" t="s">
        <v>151</v>
      </c>
      <c r="AT178" s="160" t="s">
        <v>147</v>
      </c>
      <c r="AU178" s="160" t="s">
        <v>152</v>
      </c>
      <c r="AY178" s="18" t="s">
        <v>145</v>
      </c>
      <c r="BE178" s="161">
        <f>IF(N178="základná",J178,0)</f>
        <v>0</v>
      </c>
      <c r="BF178" s="161">
        <f>IF(N178="znížená",J178,0)</f>
        <v>0</v>
      </c>
      <c r="BG178" s="161">
        <f>IF(N178="zákl. prenesená",J178,0)</f>
        <v>0</v>
      </c>
      <c r="BH178" s="161">
        <f>IF(N178="zníž. prenesená",J178,0)</f>
        <v>0</v>
      </c>
      <c r="BI178" s="161">
        <f>IF(N178="nulová",J178,0)</f>
        <v>0</v>
      </c>
      <c r="BJ178" s="18" t="s">
        <v>152</v>
      </c>
      <c r="BK178" s="161">
        <f>ROUND(I178*H178,2)</f>
        <v>0</v>
      </c>
      <c r="BL178" s="18" t="s">
        <v>151</v>
      </c>
      <c r="BM178" s="160" t="s">
        <v>1084</v>
      </c>
    </row>
    <row r="179" spans="1:65" s="2" customFormat="1" ht="16.5" customHeight="1">
      <c r="A179" s="30"/>
      <c r="B179" s="148"/>
      <c r="C179" s="149" t="s">
        <v>7</v>
      </c>
      <c r="D179" s="149" t="s">
        <v>147</v>
      </c>
      <c r="E179" s="150" t="s">
        <v>1085</v>
      </c>
      <c r="F179" s="151" t="s">
        <v>1086</v>
      </c>
      <c r="G179" s="152" t="s">
        <v>1087</v>
      </c>
      <c r="H179" s="153">
        <v>0.108</v>
      </c>
      <c r="I179" s="153"/>
      <c r="J179" s="154">
        <f>ROUND(I179*H179,2)</f>
        <v>0</v>
      </c>
      <c r="K179" s="155"/>
      <c r="L179" s="31"/>
      <c r="M179" s="156" t="s">
        <v>1</v>
      </c>
      <c r="N179" s="157" t="s">
        <v>39</v>
      </c>
      <c r="O179" s="158">
        <v>17.315000000000001</v>
      </c>
      <c r="P179" s="158">
        <f>O179*H179</f>
        <v>1.87002</v>
      </c>
      <c r="Q179" s="158">
        <v>0</v>
      </c>
      <c r="R179" s="158">
        <f>Q179*H179</f>
        <v>0</v>
      </c>
      <c r="S179" s="158">
        <v>0</v>
      </c>
      <c r="T179" s="159">
        <f>S179*H179</f>
        <v>0</v>
      </c>
      <c r="U179" s="30"/>
      <c r="V179" s="30"/>
      <c r="W179" s="30"/>
      <c r="X179" s="30"/>
      <c r="Y179" s="30"/>
      <c r="Z179" s="30"/>
      <c r="AA179" s="30"/>
      <c r="AB179" s="30"/>
      <c r="AC179" s="30"/>
      <c r="AD179" s="30"/>
      <c r="AE179" s="30"/>
      <c r="AR179" s="160" t="s">
        <v>151</v>
      </c>
      <c r="AT179" s="160" t="s">
        <v>147</v>
      </c>
      <c r="AU179" s="160" t="s">
        <v>152</v>
      </c>
      <c r="AY179" s="18" t="s">
        <v>145</v>
      </c>
      <c r="BE179" s="161">
        <f>IF(N179="základná",J179,0)</f>
        <v>0</v>
      </c>
      <c r="BF179" s="161">
        <f>IF(N179="znížená",J179,0)</f>
        <v>0</v>
      </c>
      <c r="BG179" s="161">
        <f>IF(N179="zákl. prenesená",J179,0)</f>
        <v>0</v>
      </c>
      <c r="BH179" s="161">
        <f>IF(N179="zníž. prenesená",J179,0)</f>
        <v>0</v>
      </c>
      <c r="BI179" s="161">
        <f>IF(N179="nulová",J179,0)</f>
        <v>0</v>
      </c>
      <c r="BJ179" s="18" t="s">
        <v>152</v>
      </c>
      <c r="BK179" s="161">
        <f>ROUND(I179*H179,2)</f>
        <v>0</v>
      </c>
      <c r="BL179" s="18" t="s">
        <v>151</v>
      </c>
      <c r="BM179" s="160" t="s">
        <v>1088</v>
      </c>
    </row>
    <row r="180" spans="1:65" s="2" customFormat="1" ht="16.5" customHeight="1">
      <c r="A180" s="30"/>
      <c r="B180" s="148"/>
      <c r="C180" s="149" t="s">
        <v>233</v>
      </c>
      <c r="D180" s="149" t="s">
        <v>147</v>
      </c>
      <c r="E180" s="150" t="s">
        <v>1089</v>
      </c>
      <c r="F180" s="151" t="s">
        <v>1090</v>
      </c>
      <c r="G180" s="152" t="s">
        <v>1087</v>
      </c>
      <c r="H180" s="153">
        <v>0.108</v>
      </c>
      <c r="I180" s="153"/>
      <c r="J180" s="154">
        <f>ROUND(I180*H180,2)</f>
        <v>0</v>
      </c>
      <c r="K180" s="155"/>
      <c r="L180" s="31"/>
      <c r="M180" s="156" t="s">
        <v>1</v>
      </c>
      <c r="N180" s="157" t="s">
        <v>39</v>
      </c>
      <c r="O180" s="158">
        <v>26.167000000000002</v>
      </c>
      <c r="P180" s="158">
        <f>O180*H180</f>
        <v>2.8260360000000002</v>
      </c>
      <c r="Q180" s="158">
        <v>0</v>
      </c>
      <c r="R180" s="158">
        <f>Q180*H180</f>
        <v>0</v>
      </c>
      <c r="S180" s="158">
        <v>0</v>
      </c>
      <c r="T180" s="159">
        <f>S180*H180</f>
        <v>0</v>
      </c>
      <c r="U180" s="30"/>
      <c r="V180" s="30"/>
      <c r="W180" s="30"/>
      <c r="X180" s="30"/>
      <c r="Y180" s="30"/>
      <c r="Z180" s="30"/>
      <c r="AA180" s="30"/>
      <c r="AB180" s="30"/>
      <c r="AC180" s="30"/>
      <c r="AD180" s="30"/>
      <c r="AE180" s="30"/>
      <c r="AR180" s="160" t="s">
        <v>151</v>
      </c>
      <c r="AT180" s="160" t="s">
        <v>147</v>
      </c>
      <c r="AU180" s="160" t="s">
        <v>152</v>
      </c>
      <c r="AY180" s="18" t="s">
        <v>145</v>
      </c>
      <c r="BE180" s="161">
        <f>IF(N180="základná",J180,0)</f>
        <v>0</v>
      </c>
      <c r="BF180" s="161">
        <f>IF(N180="znížená",J180,0)</f>
        <v>0</v>
      </c>
      <c r="BG180" s="161">
        <f>IF(N180="zákl. prenesená",J180,0)</f>
        <v>0</v>
      </c>
      <c r="BH180" s="161">
        <f>IF(N180="zníž. prenesená",J180,0)</f>
        <v>0</v>
      </c>
      <c r="BI180" s="161">
        <f>IF(N180="nulová",J180,0)</f>
        <v>0</v>
      </c>
      <c r="BJ180" s="18" t="s">
        <v>152</v>
      </c>
      <c r="BK180" s="161">
        <f>ROUND(I180*H180,2)</f>
        <v>0</v>
      </c>
      <c r="BL180" s="18" t="s">
        <v>151</v>
      </c>
      <c r="BM180" s="160" t="s">
        <v>1091</v>
      </c>
    </row>
    <row r="181" spans="1:65" s="2" customFormat="1" ht="24.15" customHeight="1">
      <c r="A181" s="30"/>
      <c r="B181" s="148"/>
      <c r="C181" s="149" t="s">
        <v>237</v>
      </c>
      <c r="D181" s="149" t="s">
        <v>147</v>
      </c>
      <c r="E181" s="150" t="s">
        <v>1092</v>
      </c>
      <c r="F181" s="151" t="s">
        <v>1093</v>
      </c>
      <c r="G181" s="152" t="s">
        <v>150</v>
      </c>
      <c r="H181" s="153">
        <v>1082.25</v>
      </c>
      <c r="I181" s="153"/>
      <c r="J181" s="154">
        <f>ROUND(I181*H181,2)</f>
        <v>0</v>
      </c>
      <c r="K181" s="155"/>
      <c r="L181" s="31"/>
      <c r="M181" s="156" t="s">
        <v>1</v>
      </c>
      <c r="N181" s="157" t="s">
        <v>39</v>
      </c>
      <c r="O181" s="158">
        <v>0.01</v>
      </c>
      <c r="P181" s="158">
        <f>O181*H181</f>
        <v>10.8225</v>
      </c>
      <c r="Q181" s="158">
        <v>0</v>
      </c>
      <c r="R181" s="158">
        <f>Q181*H181</f>
        <v>0</v>
      </c>
      <c r="S181" s="158">
        <v>0</v>
      </c>
      <c r="T181" s="159">
        <f>S181*H181</f>
        <v>0</v>
      </c>
      <c r="U181" s="30"/>
      <c r="V181" s="30"/>
      <c r="W181" s="30"/>
      <c r="X181" s="30"/>
      <c r="Y181" s="30"/>
      <c r="Z181" s="30"/>
      <c r="AA181" s="30"/>
      <c r="AB181" s="30"/>
      <c r="AC181" s="30"/>
      <c r="AD181" s="30"/>
      <c r="AE181" s="30"/>
      <c r="AR181" s="160" t="s">
        <v>151</v>
      </c>
      <c r="AT181" s="160" t="s">
        <v>147</v>
      </c>
      <c r="AU181" s="160" t="s">
        <v>152</v>
      </c>
      <c r="AY181" s="18" t="s">
        <v>145</v>
      </c>
      <c r="BE181" s="161">
        <f>IF(N181="základná",J181,0)</f>
        <v>0</v>
      </c>
      <c r="BF181" s="161">
        <f>IF(N181="znížená",J181,0)</f>
        <v>0</v>
      </c>
      <c r="BG181" s="161">
        <f>IF(N181="zákl. prenesená",J181,0)</f>
        <v>0</v>
      </c>
      <c r="BH181" s="161">
        <f>IF(N181="zníž. prenesená",J181,0)</f>
        <v>0</v>
      </c>
      <c r="BI181" s="161">
        <f>IF(N181="nulová",J181,0)</f>
        <v>0</v>
      </c>
      <c r="BJ181" s="18" t="s">
        <v>152</v>
      </c>
      <c r="BK181" s="161">
        <f>ROUND(I181*H181,2)</f>
        <v>0</v>
      </c>
      <c r="BL181" s="18" t="s">
        <v>151</v>
      </c>
      <c r="BM181" s="160" t="s">
        <v>1094</v>
      </c>
    </row>
    <row r="182" spans="1:65" s="14" customFormat="1" ht="10.199999999999999">
      <c r="B182" s="183"/>
      <c r="D182" s="177" t="s">
        <v>424</v>
      </c>
      <c r="E182" s="184" t="s">
        <v>1</v>
      </c>
      <c r="F182" s="185" t="s">
        <v>1095</v>
      </c>
      <c r="H182" s="186">
        <v>1082.25</v>
      </c>
      <c r="L182" s="183"/>
      <c r="M182" s="187"/>
      <c r="N182" s="188"/>
      <c r="O182" s="188"/>
      <c r="P182" s="188"/>
      <c r="Q182" s="188"/>
      <c r="R182" s="188"/>
      <c r="S182" s="188"/>
      <c r="T182" s="189"/>
      <c r="AT182" s="184" t="s">
        <v>424</v>
      </c>
      <c r="AU182" s="184" t="s">
        <v>152</v>
      </c>
      <c r="AV182" s="14" t="s">
        <v>152</v>
      </c>
      <c r="AW182" s="14" t="s">
        <v>29</v>
      </c>
      <c r="AX182" s="14" t="s">
        <v>73</v>
      </c>
      <c r="AY182" s="184" t="s">
        <v>145</v>
      </c>
    </row>
    <row r="183" spans="1:65" s="15" customFormat="1" ht="10.199999999999999">
      <c r="B183" s="190"/>
      <c r="D183" s="177" t="s">
        <v>424</v>
      </c>
      <c r="E183" s="191" t="s">
        <v>1</v>
      </c>
      <c r="F183" s="192" t="s">
        <v>427</v>
      </c>
      <c r="H183" s="193">
        <v>1082.25</v>
      </c>
      <c r="L183" s="190"/>
      <c r="M183" s="194"/>
      <c r="N183" s="195"/>
      <c r="O183" s="195"/>
      <c r="P183" s="195"/>
      <c r="Q183" s="195"/>
      <c r="R183" s="195"/>
      <c r="S183" s="195"/>
      <c r="T183" s="196"/>
      <c r="AT183" s="191" t="s">
        <v>424</v>
      </c>
      <c r="AU183" s="191" t="s">
        <v>152</v>
      </c>
      <c r="AV183" s="15" t="s">
        <v>151</v>
      </c>
      <c r="AW183" s="15" t="s">
        <v>29</v>
      </c>
      <c r="AX183" s="15" t="s">
        <v>81</v>
      </c>
      <c r="AY183" s="191" t="s">
        <v>145</v>
      </c>
    </row>
    <row r="184" spans="1:65" s="2" customFormat="1" ht="33" customHeight="1">
      <c r="A184" s="30"/>
      <c r="B184" s="148"/>
      <c r="C184" s="149" t="s">
        <v>241</v>
      </c>
      <c r="D184" s="149" t="s">
        <v>147</v>
      </c>
      <c r="E184" s="150" t="s">
        <v>1096</v>
      </c>
      <c r="F184" s="151" t="s">
        <v>1097</v>
      </c>
      <c r="G184" s="152" t="s">
        <v>280</v>
      </c>
      <c r="H184" s="153">
        <v>4</v>
      </c>
      <c r="I184" s="153"/>
      <c r="J184" s="154">
        <f>ROUND(I184*H184,2)</f>
        <v>0</v>
      </c>
      <c r="K184" s="155"/>
      <c r="L184" s="31"/>
      <c r="M184" s="156" t="s">
        <v>1</v>
      </c>
      <c r="N184" s="157" t="s">
        <v>39</v>
      </c>
      <c r="O184" s="158">
        <v>0.74299999999999999</v>
      </c>
      <c r="P184" s="158">
        <f>O184*H184</f>
        <v>2.972</v>
      </c>
      <c r="Q184" s="158">
        <v>0</v>
      </c>
      <c r="R184" s="158">
        <f>Q184*H184</f>
        <v>0</v>
      </c>
      <c r="S184" s="158">
        <v>0</v>
      </c>
      <c r="T184" s="159">
        <f>S184*H184</f>
        <v>0</v>
      </c>
      <c r="U184" s="30"/>
      <c r="V184" s="30"/>
      <c r="W184" s="30"/>
      <c r="X184" s="30"/>
      <c r="Y184" s="30"/>
      <c r="Z184" s="30"/>
      <c r="AA184" s="30"/>
      <c r="AB184" s="30"/>
      <c r="AC184" s="30"/>
      <c r="AD184" s="30"/>
      <c r="AE184" s="30"/>
      <c r="AR184" s="160" t="s">
        <v>151</v>
      </c>
      <c r="AT184" s="160" t="s">
        <v>147</v>
      </c>
      <c r="AU184" s="160" t="s">
        <v>152</v>
      </c>
      <c r="AY184" s="18" t="s">
        <v>145</v>
      </c>
      <c r="BE184" s="161">
        <f>IF(N184="základná",J184,0)</f>
        <v>0</v>
      </c>
      <c r="BF184" s="161">
        <f>IF(N184="znížená",J184,0)</f>
        <v>0</v>
      </c>
      <c r="BG184" s="161">
        <f>IF(N184="zákl. prenesená",J184,0)</f>
        <v>0</v>
      </c>
      <c r="BH184" s="161">
        <f>IF(N184="zníž. prenesená",J184,0)</f>
        <v>0</v>
      </c>
      <c r="BI184" s="161">
        <f>IF(N184="nulová",J184,0)</f>
        <v>0</v>
      </c>
      <c r="BJ184" s="18" t="s">
        <v>152</v>
      </c>
      <c r="BK184" s="161">
        <f>ROUND(I184*H184,2)</f>
        <v>0</v>
      </c>
      <c r="BL184" s="18" t="s">
        <v>151</v>
      </c>
      <c r="BM184" s="160" t="s">
        <v>1098</v>
      </c>
    </row>
    <row r="185" spans="1:65" s="13" customFormat="1" ht="10.199999999999999">
      <c r="B185" s="176"/>
      <c r="D185" s="177" t="s">
        <v>424</v>
      </c>
      <c r="E185" s="178" t="s">
        <v>1</v>
      </c>
      <c r="F185" s="179" t="s">
        <v>1099</v>
      </c>
      <c r="H185" s="178" t="s">
        <v>1</v>
      </c>
      <c r="L185" s="176"/>
      <c r="M185" s="180"/>
      <c r="N185" s="181"/>
      <c r="O185" s="181"/>
      <c r="P185" s="181"/>
      <c r="Q185" s="181"/>
      <c r="R185" s="181"/>
      <c r="S185" s="181"/>
      <c r="T185" s="182"/>
      <c r="AT185" s="178" t="s">
        <v>424</v>
      </c>
      <c r="AU185" s="178" t="s">
        <v>152</v>
      </c>
      <c r="AV185" s="13" t="s">
        <v>81</v>
      </c>
      <c r="AW185" s="13" t="s">
        <v>29</v>
      </c>
      <c r="AX185" s="13" t="s">
        <v>73</v>
      </c>
      <c r="AY185" s="178" t="s">
        <v>145</v>
      </c>
    </row>
    <row r="186" spans="1:65" s="14" customFormat="1" ht="10.199999999999999">
      <c r="B186" s="183"/>
      <c r="D186" s="177" t="s">
        <v>424</v>
      </c>
      <c r="E186" s="184" t="s">
        <v>1</v>
      </c>
      <c r="F186" s="185" t="s">
        <v>1100</v>
      </c>
      <c r="H186" s="186">
        <v>4</v>
      </c>
      <c r="L186" s="183"/>
      <c r="M186" s="187"/>
      <c r="N186" s="188"/>
      <c r="O186" s="188"/>
      <c r="P186" s="188"/>
      <c r="Q186" s="188"/>
      <c r="R186" s="188"/>
      <c r="S186" s="188"/>
      <c r="T186" s="189"/>
      <c r="AT186" s="184" t="s">
        <v>424</v>
      </c>
      <c r="AU186" s="184" t="s">
        <v>152</v>
      </c>
      <c r="AV186" s="14" t="s">
        <v>152</v>
      </c>
      <c r="AW186" s="14" t="s">
        <v>29</v>
      </c>
      <c r="AX186" s="14" t="s">
        <v>73</v>
      </c>
      <c r="AY186" s="184" t="s">
        <v>145</v>
      </c>
    </row>
    <row r="187" spans="1:65" s="15" customFormat="1" ht="10.199999999999999">
      <c r="B187" s="190"/>
      <c r="D187" s="177" t="s">
        <v>424</v>
      </c>
      <c r="E187" s="191" t="s">
        <v>1</v>
      </c>
      <c r="F187" s="192" t="s">
        <v>427</v>
      </c>
      <c r="H187" s="193">
        <v>4</v>
      </c>
      <c r="L187" s="190"/>
      <c r="M187" s="194"/>
      <c r="N187" s="195"/>
      <c r="O187" s="195"/>
      <c r="P187" s="195"/>
      <c r="Q187" s="195"/>
      <c r="R187" s="195"/>
      <c r="S187" s="195"/>
      <c r="T187" s="196"/>
      <c r="AT187" s="191" t="s">
        <v>424</v>
      </c>
      <c r="AU187" s="191" t="s">
        <v>152</v>
      </c>
      <c r="AV187" s="15" t="s">
        <v>151</v>
      </c>
      <c r="AW187" s="15" t="s">
        <v>29</v>
      </c>
      <c r="AX187" s="15" t="s">
        <v>81</v>
      </c>
      <c r="AY187" s="191" t="s">
        <v>145</v>
      </c>
    </row>
    <row r="188" spans="1:65" s="2" customFormat="1" ht="33" customHeight="1">
      <c r="A188" s="30"/>
      <c r="B188" s="148"/>
      <c r="C188" s="149" t="s">
        <v>245</v>
      </c>
      <c r="D188" s="149" t="s">
        <v>147</v>
      </c>
      <c r="E188" s="150" t="s">
        <v>1101</v>
      </c>
      <c r="F188" s="151" t="s">
        <v>1102</v>
      </c>
      <c r="G188" s="152" t="s">
        <v>280</v>
      </c>
      <c r="H188" s="153">
        <v>26</v>
      </c>
      <c r="I188" s="153"/>
      <c r="J188" s="154">
        <f>ROUND(I188*H188,2)</f>
        <v>0</v>
      </c>
      <c r="K188" s="155"/>
      <c r="L188" s="31"/>
      <c r="M188" s="156" t="s">
        <v>1</v>
      </c>
      <c r="N188" s="157" t="s">
        <v>39</v>
      </c>
      <c r="O188" s="158">
        <v>3.0579999999999998</v>
      </c>
      <c r="P188" s="158">
        <f>O188*H188</f>
        <v>79.507999999999996</v>
      </c>
      <c r="Q188" s="158">
        <v>0</v>
      </c>
      <c r="R188" s="158">
        <f>Q188*H188</f>
        <v>0</v>
      </c>
      <c r="S188" s="158">
        <v>0</v>
      </c>
      <c r="T188" s="159">
        <f>S188*H188</f>
        <v>0</v>
      </c>
      <c r="U188" s="30"/>
      <c r="V188" s="30"/>
      <c r="W188" s="30"/>
      <c r="X188" s="30"/>
      <c r="Y188" s="30"/>
      <c r="Z188" s="30"/>
      <c r="AA188" s="30"/>
      <c r="AB188" s="30"/>
      <c r="AC188" s="30"/>
      <c r="AD188" s="30"/>
      <c r="AE188" s="30"/>
      <c r="AR188" s="160" t="s">
        <v>151</v>
      </c>
      <c r="AT188" s="160" t="s">
        <v>147</v>
      </c>
      <c r="AU188" s="160" t="s">
        <v>152</v>
      </c>
      <c r="AY188" s="18" t="s">
        <v>145</v>
      </c>
      <c r="BE188" s="161">
        <f>IF(N188="základná",J188,0)</f>
        <v>0</v>
      </c>
      <c r="BF188" s="161">
        <f>IF(N188="znížená",J188,0)</f>
        <v>0</v>
      </c>
      <c r="BG188" s="161">
        <f>IF(N188="zákl. prenesená",J188,0)</f>
        <v>0</v>
      </c>
      <c r="BH188" s="161">
        <f>IF(N188="zníž. prenesená",J188,0)</f>
        <v>0</v>
      </c>
      <c r="BI188" s="161">
        <f>IF(N188="nulová",J188,0)</f>
        <v>0</v>
      </c>
      <c r="BJ188" s="18" t="s">
        <v>152</v>
      </c>
      <c r="BK188" s="161">
        <f>ROUND(I188*H188,2)</f>
        <v>0</v>
      </c>
      <c r="BL188" s="18" t="s">
        <v>151</v>
      </c>
      <c r="BM188" s="160" t="s">
        <v>1103</v>
      </c>
    </row>
    <row r="189" spans="1:65" s="13" customFormat="1" ht="10.199999999999999">
      <c r="B189" s="176"/>
      <c r="D189" s="177" t="s">
        <v>424</v>
      </c>
      <c r="E189" s="178" t="s">
        <v>1</v>
      </c>
      <c r="F189" s="179" t="s">
        <v>1099</v>
      </c>
      <c r="H189" s="178" t="s">
        <v>1</v>
      </c>
      <c r="L189" s="176"/>
      <c r="M189" s="180"/>
      <c r="N189" s="181"/>
      <c r="O189" s="181"/>
      <c r="P189" s="181"/>
      <c r="Q189" s="181"/>
      <c r="R189" s="181"/>
      <c r="S189" s="181"/>
      <c r="T189" s="182"/>
      <c r="AT189" s="178" t="s">
        <v>424</v>
      </c>
      <c r="AU189" s="178" t="s">
        <v>152</v>
      </c>
      <c r="AV189" s="13" t="s">
        <v>81</v>
      </c>
      <c r="AW189" s="13" t="s">
        <v>29</v>
      </c>
      <c r="AX189" s="13" t="s">
        <v>73</v>
      </c>
      <c r="AY189" s="178" t="s">
        <v>145</v>
      </c>
    </row>
    <row r="190" spans="1:65" s="14" customFormat="1" ht="10.199999999999999">
      <c r="B190" s="183"/>
      <c r="D190" s="177" t="s">
        <v>424</v>
      </c>
      <c r="E190" s="184" t="s">
        <v>1</v>
      </c>
      <c r="F190" s="185" t="s">
        <v>1104</v>
      </c>
      <c r="H190" s="186">
        <v>15</v>
      </c>
      <c r="L190" s="183"/>
      <c r="M190" s="187"/>
      <c r="N190" s="188"/>
      <c r="O190" s="188"/>
      <c r="P190" s="188"/>
      <c r="Q190" s="188"/>
      <c r="R190" s="188"/>
      <c r="S190" s="188"/>
      <c r="T190" s="189"/>
      <c r="AT190" s="184" t="s">
        <v>424</v>
      </c>
      <c r="AU190" s="184" t="s">
        <v>152</v>
      </c>
      <c r="AV190" s="14" t="s">
        <v>152</v>
      </c>
      <c r="AW190" s="14" t="s">
        <v>29</v>
      </c>
      <c r="AX190" s="14" t="s">
        <v>73</v>
      </c>
      <c r="AY190" s="184" t="s">
        <v>145</v>
      </c>
    </row>
    <row r="191" spans="1:65" s="14" customFormat="1" ht="10.199999999999999">
      <c r="B191" s="183"/>
      <c r="D191" s="177" t="s">
        <v>424</v>
      </c>
      <c r="E191" s="184" t="s">
        <v>1</v>
      </c>
      <c r="F191" s="185" t="s">
        <v>1105</v>
      </c>
      <c r="H191" s="186">
        <v>11</v>
      </c>
      <c r="L191" s="183"/>
      <c r="M191" s="187"/>
      <c r="N191" s="188"/>
      <c r="O191" s="188"/>
      <c r="P191" s="188"/>
      <c r="Q191" s="188"/>
      <c r="R191" s="188"/>
      <c r="S191" s="188"/>
      <c r="T191" s="189"/>
      <c r="AT191" s="184" t="s">
        <v>424</v>
      </c>
      <c r="AU191" s="184" t="s">
        <v>152</v>
      </c>
      <c r="AV191" s="14" t="s">
        <v>152</v>
      </c>
      <c r="AW191" s="14" t="s">
        <v>29</v>
      </c>
      <c r="AX191" s="14" t="s">
        <v>73</v>
      </c>
      <c r="AY191" s="184" t="s">
        <v>145</v>
      </c>
    </row>
    <row r="192" spans="1:65" s="15" customFormat="1" ht="10.199999999999999">
      <c r="B192" s="190"/>
      <c r="D192" s="177" t="s">
        <v>424</v>
      </c>
      <c r="E192" s="191" t="s">
        <v>1</v>
      </c>
      <c r="F192" s="192" t="s">
        <v>427</v>
      </c>
      <c r="H192" s="193">
        <v>26</v>
      </c>
      <c r="L192" s="190"/>
      <c r="M192" s="194"/>
      <c r="N192" s="195"/>
      <c r="O192" s="195"/>
      <c r="P192" s="195"/>
      <c r="Q192" s="195"/>
      <c r="R192" s="195"/>
      <c r="S192" s="195"/>
      <c r="T192" s="196"/>
      <c r="AT192" s="191" t="s">
        <v>424</v>
      </c>
      <c r="AU192" s="191" t="s">
        <v>152</v>
      </c>
      <c r="AV192" s="15" t="s">
        <v>151</v>
      </c>
      <c r="AW192" s="15" t="s">
        <v>29</v>
      </c>
      <c r="AX192" s="15" t="s">
        <v>81</v>
      </c>
      <c r="AY192" s="191" t="s">
        <v>145</v>
      </c>
    </row>
    <row r="193" spans="1:65" s="2" customFormat="1" ht="24.15" customHeight="1">
      <c r="A193" s="30"/>
      <c r="B193" s="148"/>
      <c r="C193" s="162" t="s">
        <v>249</v>
      </c>
      <c r="D193" s="162" t="s">
        <v>199</v>
      </c>
      <c r="E193" s="163" t="s">
        <v>1106</v>
      </c>
      <c r="F193" s="164" t="s">
        <v>1107</v>
      </c>
      <c r="G193" s="165" t="s">
        <v>280</v>
      </c>
      <c r="H193" s="166">
        <v>11</v>
      </c>
      <c r="I193" s="166"/>
      <c r="J193" s="167">
        <f>ROUND(I193*H193,2)</f>
        <v>0</v>
      </c>
      <c r="K193" s="168"/>
      <c r="L193" s="169"/>
      <c r="M193" s="170" t="s">
        <v>1</v>
      </c>
      <c r="N193" s="171" t="s">
        <v>39</v>
      </c>
      <c r="O193" s="158">
        <v>0</v>
      </c>
      <c r="P193" s="158">
        <f>O193*H193</f>
        <v>0</v>
      </c>
      <c r="Q193" s="158">
        <v>1E-3</v>
      </c>
      <c r="R193" s="158">
        <f>Q193*H193</f>
        <v>1.0999999999999999E-2</v>
      </c>
      <c r="S193" s="158">
        <v>0</v>
      </c>
      <c r="T193" s="159">
        <f>S193*H193</f>
        <v>0</v>
      </c>
      <c r="U193" s="30"/>
      <c r="V193" s="30"/>
      <c r="W193" s="30"/>
      <c r="X193" s="30"/>
      <c r="Y193" s="30"/>
      <c r="Z193" s="30"/>
      <c r="AA193" s="30"/>
      <c r="AB193" s="30"/>
      <c r="AC193" s="30"/>
      <c r="AD193" s="30"/>
      <c r="AE193" s="30"/>
      <c r="AR193" s="160" t="s">
        <v>178</v>
      </c>
      <c r="AT193" s="160" t="s">
        <v>199</v>
      </c>
      <c r="AU193" s="160" t="s">
        <v>152</v>
      </c>
      <c r="AY193" s="18" t="s">
        <v>145</v>
      </c>
      <c r="BE193" s="161">
        <f>IF(N193="základná",J193,0)</f>
        <v>0</v>
      </c>
      <c r="BF193" s="161">
        <f>IF(N193="znížená",J193,0)</f>
        <v>0</v>
      </c>
      <c r="BG193" s="161">
        <f>IF(N193="zákl. prenesená",J193,0)</f>
        <v>0</v>
      </c>
      <c r="BH193" s="161">
        <f>IF(N193="zníž. prenesená",J193,0)</f>
        <v>0</v>
      </c>
      <c r="BI193" s="161">
        <f>IF(N193="nulová",J193,0)</f>
        <v>0</v>
      </c>
      <c r="BJ193" s="18" t="s">
        <v>152</v>
      </c>
      <c r="BK193" s="161">
        <f>ROUND(I193*H193,2)</f>
        <v>0</v>
      </c>
      <c r="BL193" s="18" t="s">
        <v>151</v>
      </c>
      <c r="BM193" s="160" t="s">
        <v>1108</v>
      </c>
    </row>
    <row r="194" spans="1:65" s="2" customFormat="1" ht="37.799999999999997" customHeight="1">
      <c r="A194" s="30"/>
      <c r="B194" s="148"/>
      <c r="C194" s="162" t="s">
        <v>253</v>
      </c>
      <c r="D194" s="162" t="s">
        <v>199</v>
      </c>
      <c r="E194" s="163" t="s">
        <v>1109</v>
      </c>
      <c r="F194" s="164" t="s">
        <v>1110</v>
      </c>
      <c r="G194" s="165" t="s">
        <v>280</v>
      </c>
      <c r="H194" s="166">
        <v>4</v>
      </c>
      <c r="I194" s="166"/>
      <c r="J194" s="167">
        <f>ROUND(I194*H194,2)</f>
        <v>0</v>
      </c>
      <c r="K194" s="168"/>
      <c r="L194" s="169"/>
      <c r="M194" s="170" t="s">
        <v>1</v>
      </c>
      <c r="N194" s="171" t="s">
        <v>39</v>
      </c>
      <c r="O194" s="158">
        <v>0</v>
      </c>
      <c r="P194" s="158">
        <f>O194*H194</f>
        <v>0</v>
      </c>
      <c r="Q194" s="158">
        <v>1E-3</v>
      </c>
      <c r="R194" s="158">
        <f>Q194*H194</f>
        <v>4.0000000000000001E-3</v>
      </c>
      <c r="S194" s="158">
        <v>0</v>
      </c>
      <c r="T194" s="159">
        <f>S194*H194</f>
        <v>0</v>
      </c>
      <c r="U194" s="30"/>
      <c r="V194" s="30"/>
      <c r="W194" s="30"/>
      <c r="X194" s="30"/>
      <c r="Y194" s="30"/>
      <c r="Z194" s="30"/>
      <c r="AA194" s="30"/>
      <c r="AB194" s="30"/>
      <c r="AC194" s="30"/>
      <c r="AD194" s="30"/>
      <c r="AE194" s="30"/>
      <c r="AR194" s="160" t="s">
        <v>178</v>
      </c>
      <c r="AT194" s="160" t="s">
        <v>199</v>
      </c>
      <c r="AU194" s="160" t="s">
        <v>152</v>
      </c>
      <c r="AY194" s="18" t="s">
        <v>145</v>
      </c>
      <c r="BE194" s="161">
        <f>IF(N194="základná",J194,0)</f>
        <v>0</v>
      </c>
      <c r="BF194" s="161">
        <f>IF(N194="znížená",J194,0)</f>
        <v>0</v>
      </c>
      <c r="BG194" s="161">
        <f>IF(N194="zákl. prenesená",J194,0)</f>
        <v>0</v>
      </c>
      <c r="BH194" s="161">
        <f>IF(N194="zníž. prenesená",J194,0)</f>
        <v>0</v>
      </c>
      <c r="BI194" s="161">
        <f>IF(N194="nulová",J194,0)</f>
        <v>0</v>
      </c>
      <c r="BJ194" s="18" t="s">
        <v>152</v>
      </c>
      <c r="BK194" s="161">
        <f>ROUND(I194*H194,2)</f>
        <v>0</v>
      </c>
      <c r="BL194" s="18" t="s">
        <v>151</v>
      </c>
      <c r="BM194" s="160" t="s">
        <v>1111</v>
      </c>
    </row>
    <row r="195" spans="1:65" s="2" customFormat="1" ht="24.15" customHeight="1">
      <c r="A195" s="30"/>
      <c r="B195" s="148"/>
      <c r="C195" s="162" t="s">
        <v>257</v>
      </c>
      <c r="D195" s="162" t="s">
        <v>199</v>
      </c>
      <c r="E195" s="163" t="s">
        <v>1112</v>
      </c>
      <c r="F195" s="164" t="s">
        <v>1113</v>
      </c>
      <c r="G195" s="165" t="s">
        <v>280</v>
      </c>
      <c r="H195" s="166">
        <v>15</v>
      </c>
      <c r="I195" s="166"/>
      <c r="J195" s="167">
        <f>ROUND(I195*H195,2)</f>
        <v>0</v>
      </c>
      <c r="K195" s="168"/>
      <c r="L195" s="169"/>
      <c r="M195" s="170" t="s">
        <v>1</v>
      </c>
      <c r="N195" s="171" t="s">
        <v>39</v>
      </c>
      <c r="O195" s="158">
        <v>0</v>
      </c>
      <c r="P195" s="158">
        <f>O195*H195</f>
        <v>0</v>
      </c>
      <c r="Q195" s="158">
        <v>0.03</v>
      </c>
      <c r="R195" s="158">
        <f>Q195*H195</f>
        <v>0.44999999999999996</v>
      </c>
      <c r="S195" s="158">
        <v>0</v>
      </c>
      <c r="T195" s="159">
        <f>S195*H195</f>
        <v>0</v>
      </c>
      <c r="U195" s="30"/>
      <c r="V195" s="30"/>
      <c r="W195" s="30"/>
      <c r="X195" s="30"/>
      <c r="Y195" s="30"/>
      <c r="Z195" s="30"/>
      <c r="AA195" s="30"/>
      <c r="AB195" s="30"/>
      <c r="AC195" s="30"/>
      <c r="AD195" s="30"/>
      <c r="AE195" s="30"/>
      <c r="AR195" s="160" t="s">
        <v>178</v>
      </c>
      <c r="AT195" s="160" t="s">
        <v>199</v>
      </c>
      <c r="AU195" s="160" t="s">
        <v>152</v>
      </c>
      <c r="AY195" s="18" t="s">
        <v>145</v>
      </c>
      <c r="BE195" s="161">
        <f>IF(N195="základná",J195,0)</f>
        <v>0</v>
      </c>
      <c r="BF195" s="161">
        <f>IF(N195="znížená",J195,0)</f>
        <v>0</v>
      </c>
      <c r="BG195" s="161">
        <f>IF(N195="zákl. prenesená",J195,0)</f>
        <v>0</v>
      </c>
      <c r="BH195" s="161">
        <f>IF(N195="zníž. prenesená",J195,0)</f>
        <v>0</v>
      </c>
      <c r="BI195" s="161">
        <f>IF(N195="nulová",J195,0)</f>
        <v>0</v>
      </c>
      <c r="BJ195" s="18" t="s">
        <v>152</v>
      </c>
      <c r="BK195" s="161">
        <f>ROUND(I195*H195,2)</f>
        <v>0</v>
      </c>
      <c r="BL195" s="18" t="s">
        <v>151</v>
      </c>
      <c r="BM195" s="160" t="s">
        <v>1114</v>
      </c>
    </row>
    <row r="196" spans="1:65" s="2" customFormat="1" ht="33" customHeight="1">
      <c r="A196" s="30"/>
      <c r="B196" s="148"/>
      <c r="C196" s="149" t="s">
        <v>261</v>
      </c>
      <c r="D196" s="149" t="s">
        <v>147</v>
      </c>
      <c r="E196" s="150" t="s">
        <v>1115</v>
      </c>
      <c r="F196" s="151" t="s">
        <v>1116</v>
      </c>
      <c r="G196" s="152" t="s">
        <v>280</v>
      </c>
      <c r="H196" s="153">
        <v>120</v>
      </c>
      <c r="I196" s="153"/>
      <c r="J196" s="154">
        <f>ROUND(I196*H196,2)</f>
        <v>0</v>
      </c>
      <c r="K196" s="155"/>
      <c r="L196" s="31"/>
      <c r="M196" s="156" t="s">
        <v>1</v>
      </c>
      <c r="N196" s="157" t="s">
        <v>39</v>
      </c>
      <c r="O196" s="158">
        <v>9.2999999999999999E-2</v>
      </c>
      <c r="P196" s="158">
        <f>O196*H196</f>
        <v>11.16</v>
      </c>
      <c r="Q196" s="158">
        <v>0</v>
      </c>
      <c r="R196" s="158">
        <f>Q196*H196</f>
        <v>0</v>
      </c>
      <c r="S196" s="158">
        <v>0</v>
      </c>
      <c r="T196" s="159">
        <f>S196*H196</f>
        <v>0</v>
      </c>
      <c r="U196" s="30"/>
      <c r="V196" s="30"/>
      <c r="W196" s="30"/>
      <c r="X196" s="30"/>
      <c r="Y196" s="30"/>
      <c r="Z196" s="30"/>
      <c r="AA196" s="30"/>
      <c r="AB196" s="30"/>
      <c r="AC196" s="30"/>
      <c r="AD196" s="30"/>
      <c r="AE196" s="30"/>
      <c r="AR196" s="160" t="s">
        <v>151</v>
      </c>
      <c r="AT196" s="160" t="s">
        <v>147</v>
      </c>
      <c r="AU196" s="160" t="s">
        <v>152</v>
      </c>
      <c r="AY196" s="18" t="s">
        <v>145</v>
      </c>
      <c r="BE196" s="161">
        <f>IF(N196="základná",J196,0)</f>
        <v>0</v>
      </c>
      <c r="BF196" s="161">
        <f>IF(N196="znížená",J196,0)</f>
        <v>0</v>
      </c>
      <c r="BG196" s="161">
        <f>IF(N196="zákl. prenesená",J196,0)</f>
        <v>0</v>
      </c>
      <c r="BH196" s="161">
        <f>IF(N196="zníž. prenesená",J196,0)</f>
        <v>0</v>
      </c>
      <c r="BI196" s="161">
        <f>IF(N196="nulová",J196,0)</f>
        <v>0</v>
      </c>
      <c r="BJ196" s="18" t="s">
        <v>152</v>
      </c>
      <c r="BK196" s="161">
        <f>ROUND(I196*H196,2)</f>
        <v>0</v>
      </c>
      <c r="BL196" s="18" t="s">
        <v>151</v>
      </c>
      <c r="BM196" s="160" t="s">
        <v>1117</v>
      </c>
    </row>
    <row r="197" spans="1:65" s="13" customFormat="1" ht="10.199999999999999">
      <c r="B197" s="176"/>
      <c r="D197" s="177" t="s">
        <v>424</v>
      </c>
      <c r="E197" s="178" t="s">
        <v>1</v>
      </c>
      <c r="F197" s="179" t="s">
        <v>1118</v>
      </c>
      <c r="H197" s="178" t="s">
        <v>1</v>
      </c>
      <c r="L197" s="176"/>
      <c r="M197" s="180"/>
      <c r="N197" s="181"/>
      <c r="O197" s="181"/>
      <c r="P197" s="181"/>
      <c r="Q197" s="181"/>
      <c r="R197" s="181"/>
      <c r="S197" s="181"/>
      <c r="T197" s="182"/>
      <c r="AT197" s="178" t="s">
        <v>424</v>
      </c>
      <c r="AU197" s="178" t="s">
        <v>152</v>
      </c>
      <c r="AV197" s="13" t="s">
        <v>81</v>
      </c>
      <c r="AW197" s="13" t="s">
        <v>29</v>
      </c>
      <c r="AX197" s="13" t="s">
        <v>73</v>
      </c>
      <c r="AY197" s="178" t="s">
        <v>145</v>
      </c>
    </row>
    <row r="198" spans="1:65" s="14" customFormat="1" ht="10.199999999999999">
      <c r="B198" s="183"/>
      <c r="D198" s="177" t="s">
        <v>424</v>
      </c>
      <c r="E198" s="184" t="s">
        <v>1</v>
      </c>
      <c r="F198" s="185" t="s">
        <v>1119</v>
      </c>
      <c r="H198" s="186">
        <v>20</v>
      </c>
      <c r="L198" s="183"/>
      <c r="M198" s="187"/>
      <c r="N198" s="188"/>
      <c r="O198" s="188"/>
      <c r="P198" s="188"/>
      <c r="Q198" s="188"/>
      <c r="R198" s="188"/>
      <c r="S198" s="188"/>
      <c r="T198" s="189"/>
      <c r="AT198" s="184" t="s">
        <v>424</v>
      </c>
      <c r="AU198" s="184" t="s">
        <v>152</v>
      </c>
      <c r="AV198" s="14" t="s">
        <v>152</v>
      </c>
      <c r="AW198" s="14" t="s">
        <v>29</v>
      </c>
      <c r="AX198" s="14" t="s">
        <v>73</v>
      </c>
      <c r="AY198" s="184" t="s">
        <v>145</v>
      </c>
    </row>
    <row r="199" spans="1:65" s="14" customFormat="1" ht="10.199999999999999">
      <c r="B199" s="183"/>
      <c r="D199" s="177" t="s">
        <v>424</v>
      </c>
      <c r="E199" s="184" t="s">
        <v>1</v>
      </c>
      <c r="F199" s="185" t="s">
        <v>1120</v>
      </c>
      <c r="H199" s="186">
        <v>60</v>
      </c>
      <c r="L199" s="183"/>
      <c r="M199" s="187"/>
      <c r="N199" s="188"/>
      <c r="O199" s="188"/>
      <c r="P199" s="188"/>
      <c r="Q199" s="188"/>
      <c r="R199" s="188"/>
      <c r="S199" s="188"/>
      <c r="T199" s="189"/>
      <c r="AT199" s="184" t="s">
        <v>424</v>
      </c>
      <c r="AU199" s="184" t="s">
        <v>152</v>
      </c>
      <c r="AV199" s="14" t="s">
        <v>152</v>
      </c>
      <c r="AW199" s="14" t="s">
        <v>29</v>
      </c>
      <c r="AX199" s="14" t="s">
        <v>73</v>
      </c>
      <c r="AY199" s="184" t="s">
        <v>145</v>
      </c>
    </row>
    <row r="200" spans="1:65" s="14" customFormat="1" ht="10.199999999999999">
      <c r="B200" s="183"/>
      <c r="D200" s="177" t="s">
        <v>424</v>
      </c>
      <c r="E200" s="184" t="s">
        <v>1</v>
      </c>
      <c r="F200" s="185" t="s">
        <v>1121</v>
      </c>
      <c r="H200" s="186">
        <v>40</v>
      </c>
      <c r="L200" s="183"/>
      <c r="M200" s="187"/>
      <c r="N200" s="188"/>
      <c r="O200" s="188"/>
      <c r="P200" s="188"/>
      <c r="Q200" s="188"/>
      <c r="R200" s="188"/>
      <c r="S200" s="188"/>
      <c r="T200" s="189"/>
      <c r="AT200" s="184" t="s">
        <v>424</v>
      </c>
      <c r="AU200" s="184" t="s">
        <v>152</v>
      </c>
      <c r="AV200" s="14" t="s">
        <v>152</v>
      </c>
      <c r="AW200" s="14" t="s">
        <v>29</v>
      </c>
      <c r="AX200" s="14" t="s">
        <v>73</v>
      </c>
      <c r="AY200" s="184" t="s">
        <v>145</v>
      </c>
    </row>
    <row r="201" spans="1:65" s="15" customFormat="1" ht="10.199999999999999">
      <c r="B201" s="190"/>
      <c r="D201" s="177" t="s">
        <v>424</v>
      </c>
      <c r="E201" s="191" t="s">
        <v>1</v>
      </c>
      <c r="F201" s="192" t="s">
        <v>427</v>
      </c>
      <c r="H201" s="193">
        <v>120</v>
      </c>
      <c r="L201" s="190"/>
      <c r="M201" s="194"/>
      <c r="N201" s="195"/>
      <c r="O201" s="195"/>
      <c r="P201" s="195"/>
      <c r="Q201" s="195"/>
      <c r="R201" s="195"/>
      <c r="S201" s="195"/>
      <c r="T201" s="196"/>
      <c r="AT201" s="191" t="s">
        <v>424</v>
      </c>
      <c r="AU201" s="191" t="s">
        <v>152</v>
      </c>
      <c r="AV201" s="15" t="s">
        <v>151</v>
      </c>
      <c r="AW201" s="15" t="s">
        <v>29</v>
      </c>
      <c r="AX201" s="15" t="s">
        <v>81</v>
      </c>
      <c r="AY201" s="191" t="s">
        <v>145</v>
      </c>
    </row>
    <row r="202" spans="1:65" s="2" customFormat="1" ht="24.15" customHeight="1">
      <c r="A202" s="30"/>
      <c r="B202" s="148"/>
      <c r="C202" s="162" t="s">
        <v>265</v>
      </c>
      <c r="D202" s="162" t="s">
        <v>199</v>
      </c>
      <c r="E202" s="163" t="s">
        <v>1122</v>
      </c>
      <c r="F202" s="164" t="s">
        <v>1123</v>
      </c>
      <c r="G202" s="165" t="s">
        <v>280</v>
      </c>
      <c r="H202" s="166">
        <v>30</v>
      </c>
      <c r="I202" s="166"/>
      <c r="J202" s="167">
        <f>ROUND(I202*H202,2)</f>
        <v>0</v>
      </c>
      <c r="K202" s="168"/>
      <c r="L202" s="169"/>
      <c r="M202" s="170" t="s">
        <v>1</v>
      </c>
      <c r="N202" s="171" t="s">
        <v>39</v>
      </c>
      <c r="O202" s="158">
        <v>0</v>
      </c>
      <c r="P202" s="158">
        <f>O202*H202</f>
        <v>0</v>
      </c>
      <c r="Q202" s="158">
        <v>5.0000000000000001E-3</v>
      </c>
      <c r="R202" s="158">
        <f>Q202*H202</f>
        <v>0.15</v>
      </c>
      <c r="S202" s="158">
        <v>0</v>
      </c>
      <c r="T202" s="159">
        <f>S202*H202</f>
        <v>0</v>
      </c>
      <c r="U202" s="30"/>
      <c r="V202" s="30"/>
      <c r="W202" s="30"/>
      <c r="X202" s="30"/>
      <c r="Y202" s="30"/>
      <c r="Z202" s="30"/>
      <c r="AA202" s="30"/>
      <c r="AB202" s="30"/>
      <c r="AC202" s="30"/>
      <c r="AD202" s="30"/>
      <c r="AE202" s="30"/>
      <c r="AR202" s="160" t="s">
        <v>178</v>
      </c>
      <c r="AT202" s="160" t="s">
        <v>199</v>
      </c>
      <c r="AU202" s="160" t="s">
        <v>152</v>
      </c>
      <c r="AY202" s="18" t="s">
        <v>145</v>
      </c>
      <c r="BE202" s="161">
        <f>IF(N202="základná",J202,0)</f>
        <v>0</v>
      </c>
      <c r="BF202" s="161">
        <f>IF(N202="znížená",J202,0)</f>
        <v>0</v>
      </c>
      <c r="BG202" s="161">
        <f>IF(N202="zákl. prenesená",J202,0)</f>
        <v>0</v>
      </c>
      <c r="BH202" s="161">
        <f>IF(N202="zníž. prenesená",J202,0)</f>
        <v>0</v>
      </c>
      <c r="BI202" s="161">
        <f>IF(N202="nulová",J202,0)</f>
        <v>0</v>
      </c>
      <c r="BJ202" s="18" t="s">
        <v>152</v>
      </c>
      <c r="BK202" s="161">
        <f>ROUND(I202*H202,2)</f>
        <v>0</v>
      </c>
      <c r="BL202" s="18" t="s">
        <v>151</v>
      </c>
      <c r="BM202" s="160" t="s">
        <v>1124</v>
      </c>
    </row>
    <row r="203" spans="1:65" s="2" customFormat="1" ht="24.15" customHeight="1">
      <c r="A203" s="30"/>
      <c r="B203" s="148"/>
      <c r="C203" s="162" t="s">
        <v>269</v>
      </c>
      <c r="D203" s="162" t="s">
        <v>199</v>
      </c>
      <c r="E203" s="163" t="s">
        <v>1125</v>
      </c>
      <c r="F203" s="164" t="s">
        <v>1126</v>
      </c>
      <c r="G203" s="165" t="s">
        <v>280</v>
      </c>
      <c r="H203" s="166">
        <v>20</v>
      </c>
      <c r="I203" s="166"/>
      <c r="J203" s="167">
        <f>ROUND(I203*H203,2)</f>
        <v>0</v>
      </c>
      <c r="K203" s="168"/>
      <c r="L203" s="169"/>
      <c r="M203" s="170" t="s">
        <v>1</v>
      </c>
      <c r="N203" s="171" t="s">
        <v>39</v>
      </c>
      <c r="O203" s="158">
        <v>0</v>
      </c>
      <c r="P203" s="158">
        <f>O203*H203</f>
        <v>0</v>
      </c>
      <c r="Q203" s="158">
        <v>2.9999999999999997E-4</v>
      </c>
      <c r="R203" s="158">
        <f>Q203*H203</f>
        <v>5.9999999999999993E-3</v>
      </c>
      <c r="S203" s="158">
        <v>0</v>
      </c>
      <c r="T203" s="159">
        <f>S203*H203</f>
        <v>0</v>
      </c>
      <c r="U203" s="30"/>
      <c r="V203" s="30"/>
      <c r="W203" s="30"/>
      <c r="X203" s="30"/>
      <c r="Y203" s="30"/>
      <c r="Z203" s="30"/>
      <c r="AA203" s="30"/>
      <c r="AB203" s="30"/>
      <c r="AC203" s="30"/>
      <c r="AD203" s="30"/>
      <c r="AE203" s="30"/>
      <c r="AR203" s="160" t="s">
        <v>178</v>
      </c>
      <c r="AT203" s="160" t="s">
        <v>199</v>
      </c>
      <c r="AU203" s="160" t="s">
        <v>152</v>
      </c>
      <c r="AY203" s="18" t="s">
        <v>145</v>
      </c>
      <c r="BE203" s="161">
        <f>IF(N203="základná",J203,0)</f>
        <v>0</v>
      </c>
      <c r="BF203" s="161">
        <f>IF(N203="znížená",J203,0)</f>
        <v>0</v>
      </c>
      <c r="BG203" s="161">
        <f>IF(N203="zákl. prenesená",J203,0)</f>
        <v>0</v>
      </c>
      <c r="BH203" s="161">
        <f>IF(N203="zníž. prenesená",J203,0)</f>
        <v>0</v>
      </c>
      <c r="BI203" s="161">
        <f>IF(N203="nulová",J203,0)</f>
        <v>0</v>
      </c>
      <c r="BJ203" s="18" t="s">
        <v>152</v>
      </c>
      <c r="BK203" s="161">
        <f>ROUND(I203*H203,2)</f>
        <v>0</v>
      </c>
      <c r="BL203" s="18" t="s">
        <v>151</v>
      </c>
      <c r="BM203" s="160" t="s">
        <v>1127</v>
      </c>
    </row>
    <row r="204" spans="1:65" s="2" customFormat="1" ht="33" customHeight="1">
      <c r="A204" s="30"/>
      <c r="B204" s="148"/>
      <c r="C204" s="162" t="s">
        <v>273</v>
      </c>
      <c r="D204" s="162" t="s">
        <v>199</v>
      </c>
      <c r="E204" s="163" t="s">
        <v>1128</v>
      </c>
      <c r="F204" s="164" t="s">
        <v>1129</v>
      </c>
      <c r="G204" s="165" t="s">
        <v>280</v>
      </c>
      <c r="H204" s="166">
        <v>30</v>
      </c>
      <c r="I204" s="166"/>
      <c r="J204" s="167">
        <f>ROUND(I204*H204,2)</f>
        <v>0</v>
      </c>
      <c r="K204" s="168"/>
      <c r="L204" s="169"/>
      <c r="M204" s="170" t="s">
        <v>1</v>
      </c>
      <c r="N204" s="171" t="s">
        <v>39</v>
      </c>
      <c r="O204" s="158">
        <v>0</v>
      </c>
      <c r="P204" s="158">
        <f>O204*H204</f>
        <v>0</v>
      </c>
      <c r="Q204" s="158">
        <v>4.0000000000000002E-4</v>
      </c>
      <c r="R204" s="158">
        <f>Q204*H204</f>
        <v>1.2E-2</v>
      </c>
      <c r="S204" s="158">
        <v>0</v>
      </c>
      <c r="T204" s="159">
        <f>S204*H204</f>
        <v>0</v>
      </c>
      <c r="U204" s="30"/>
      <c r="V204" s="30"/>
      <c r="W204" s="30"/>
      <c r="X204" s="30"/>
      <c r="Y204" s="30"/>
      <c r="Z204" s="30"/>
      <c r="AA204" s="30"/>
      <c r="AB204" s="30"/>
      <c r="AC204" s="30"/>
      <c r="AD204" s="30"/>
      <c r="AE204" s="30"/>
      <c r="AR204" s="160" t="s">
        <v>178</v>
      </c>
      <c r="AT204" s="160" t="s">
        <v>199</v>
      </c>
      <c r="AU204" s="160" t="s">
        <v>152</v>
      </c>
      <c r="AY204" s="18" t="s">
        <v>145</v>
      </c>
      <c r="BE204" s="161">
        <f>IF(N204="základná",J204,0)</f>
        <v>0</v>
      </c>
      <c r="BF204" s="161">
        <f>IF(N204="znížená",J204,0)</f>
        <v>0</v>
      </c>
      <c r="BG204" s="161">
        <f>IF(N204="zákl. prenesená",J204,0)</f>
        <v>0</v>
      </c>
      <c r="BH204" s="161">
        <f>IF(N204="zníž. prenesená",J204,0)</f>
        <v>0</v>
      </c>
      <c r="BI204" s="161">
        <f>IF(N204="nulová",J204,0)</f>
        <v>0</v>
      </c>
      <c r="BJ204" s="18" t="s">
        <v>152</v>
      </c>
      <c r="BK204" s="161">
        <f>ROUND(I204*H204,2)</f>
        <v>0</v>
      </c>
      <c r="BL204" s="18" t="s">
        <v>151</v>
      </c>
      <c r="BM204" s="160" t="s">
        <v>1130</v>
      </c>
    </row>
    <row r="205" spans="1:65" s="2" customFormat="1" ht="24.15" customHeight="1">
      <c r="A205" s="30"/>
      <c r="B205" s="148"/>
      <c r="C205" s="162" t="s">
        <v>278</v>
      </c>
      <c r="D205" s="162" t="s">
        <v>199</v>
      </c>
      <c r="E205" s="163" t="s">
        <v>1131</v>
      </c>
      <c r="F205" s="164" t="s">
        <v>1132</v>
      </c>
      <c r="G205" s="165" t="s">
        <v>280</v>
      </c>
      <c r="H205" s="166">
        <v>40</v>
      </c>
      <c r="I205" s="166"/>
      <c r="J205" s="167">
        <f>ROUND(I205*H205,2)</f>
        <v>0</v>
      </c>
      <c r="K205" s="168"/>
      <c r="L205" s="169"/>
      <c r="M205" s="170" t="s">
        <v>1</v>
      </c>
      <c r="N205" s="171" t="s">
        <v>39</v>
      </c>
      <c r="O205" s="158">
        <v>0</v>
      </c>
      <c r="P205" s="158">
        <f>O205*H205</f>
        <v>0</v>
      </c>
      <c r="Q205" s="158">
        <v>2.9999999999999997E-4</v>
      </c>
      <c r="R205" s="158">
        <f>Q205*H205</f>
        <v>1.1999999999999999E-2</v>
      </c>
      <c r="S205" s="158">
        <v>0</v>
      </c>
      <c r="T205" s="159">
        <f>S205*H205</f>
        <v>0</v>
      </c>
      <c r="U205" s="30"/>
      <c r="V205" s="30"/>
      <c r="W205" s="30"/>
      <c r="X205" s="30"/>
      <c r="Y205" s="30"/>
      <c r="Z205" s="30"/>
      <c r="AA205" s="30"/>
      <c r="AB205" s="30"/>
      <c r="AC205" s="30"/>
      <c r="AD205" s="30"/>
      <c r="AE205" s="30"/>
      <c r="AR205" s="160" t="s">
        <v>178</v>
      </c>
      <c r="AT205" s="160" t="s">
        <v>199</v>
      </c>
      <c r="AU205" s="160" t="s">
        <v>152</v>
      </c>
      <c r="AY205" s="18" t="s">
        <v>145</v>
      </c>
      <c r="BE205" s="161">
        <f>IF(N205="základná",J205,0)</f>
        <v>0</v>
      </c>
      <c r="BF205" s="161">
        <f>IF(N205="znížená",J205,0)</f>
        <v>0</v>
      </c>
      <c r="BG205" s="161">
        <f>IF(N205="zákl. prenesená",J205,0)</f>
        <v>0</v>
      </c>
      <c r="BH205" s="161">
        <f>IF(N205="zníž. prenesená",J205,0)</f>
        <v>0</v>
      </c>
      <c r="BI205" s="161">
        <f>IF(N205="nulová",J205,0)</f>
        <v>0</v>
      </c>
      <c r="BJ205" s="18" t="s">
        <v>152</v>
      </c>
      <c r="BK205" s="161">
        <f>ROUND(I205*H205,2)</f>
        <v>0</v>
      </c>
      <c r="BL205" s="18" t="s">
        <v>151</v>
      </c>
      <c r="BM205" s="160" t="s">
        <v>1133</v>
      </c>
    </row>
    <row r="206" spans="1:65" s="2" customFormat="1" ht="24.15" customHeight="1">
      <c r="A206" s="30"/>
      <c r="B206" s="148"/>
      <c r="C206" s="162" t="s">
        <v>282</v>
      </c>
      <c r="D206" s="162" t="s">
        <v>199</v>
      </c>
      <c r="E206" s="163" t="s">
        <v>1134</v>
      </c>
      <c r="F206" s="164" t="s">
        <v>1135</v>
      </c>
      <c r="G206" s="165" t="s">
        <v>202</v>
      </c>
      <c r="H206" s="166">
        <v>13.68</v>
      </c>
      <c r="I206" s="166"/>
      <c r="J206" s="167">
        <f>ROUND(I206*H206,2)</f>
        <v>0</v>
      </c>
      <c r="K206" s="168"/>
      <c r="L206" s="169"/>
      <c r="M206" s="170" t="s">
        <v>1</v>
      </c>
      <c r="N206" s="171" t="s">
        <v>39</v>
      </c>
      <c r="O206" s="158">
        <v>0</v>
      </c>
      <c r="P206" s="158">
        <f>O206*H206</f>
        <v>0</v>
      </c>
      <c r="Q206" s="158">
        <v>0.04</v>
      </c>
      <c r="R206" s="158">
        <f>Q206*H206</f>
        <v>0.54720000000000002</v>
      </c>
      <c r="S206" s="158">
        <v>0</v>
      </c>
      <c r="T206" s="159">
        <f>S206*H206</f>
        <v>0</v>
      </c>
      <c r="U206" s="30"/>
      <c r="V206" s="30"/>
      <c r="W206" s="30"/>
      <c r="X206" s="30"/>
      <c r="Y206" s="30"/>
      <c r="Z206" s="30"/>
      <c r="AA206" s="30"/>
      <c r="AB206" s="30"/>
      <c r="AC206" s="30"/>
      <c r="AD206" s="30"/>
      <c r="AE206" s="30"/>
      <c r="AR206" s="160" t="s">
        <v>178</v>
      </c>
      <c r="AT206" s="160" t="s">
        <v>199</v>
      </c>
      <c r="AU206" s="160" t="s">
        <v>152</v>
      </c>
      <c r="AY206" s="18" t="s">
        <v>145</v>
      </c>
      <c r="BE206" s="161">
        <f>IF(N206="základná",J206,0)</f>
        <v>0</v>
      </c>
      <c r="BF206" s="161">
        <f>IF(N206="znížená",J206,0)</f>
        <v>0</v>
      </c>
      <c r="BG206" s="161">
        <f>IF(N206="zákl. prenesená",J206,0)</f>
        <v>0</v>
      </c>
      <c r="BH206" s="161">
        <f>IF(N206="zníž. prenesená",J206,0)</f>
        <v>0</v>
      </c>
      <c r="BI206" s="161">
        <f>IF(N206="nulová",J206,0)</f>
        <v>0</v>
      </c>
      <c r="BJ206" s="18" t="s">
        <v>152</v>
      </c>
      <c r="BK206" s="161">
        <f>ROUND(I206*H206,2)</f>
        <v>0</v>
      </c>
      <c r="BL206" s="18" t="s">
        <v>151</v>
      </c>
      <c r="BM206" s="160" t="s">
        <v>1136</v>
      </c>
    </row>
    <row r="207" spans="1:65" s="14" customFormat="1" ht="10.199999999999999">
      <c r="B207" s="183"/>
      <c r="D207" s="177" t="s">
        <v>424</v>
      </c>
      <c r="E207" s="184" t="s">
        <v>1</v>
      </c>
      <c r="F207" s="185" t="s">
        <v>1137</v>
      </c>
      <c r="H207" s="186">
        <v>10400</v>
      </c>
      <c r="L207" s="183"/>
      <c r="M207" s="187"/>
      <c r="N207" s="188"/>
      <c r="O207" s="188"/>
      <c r="P207" s="188"/>
      <c r="Q207" s="188"/>
      <c r="R207" s="188"/>
      <c r="S207" s="188"/>
      <c r="T207" s="189"/>
      <c r="AT207" s="184" t="s">
        <v>424</v>
      </c>
      <c r="AU207" s="184" t="s">
        <v>152</v>
      </c>
      <c r="AV207" s="14" t="s">
        <v>152</v>
      </c>
      <c r="AW207" s="14" t="s">
        <v>29</v>
      </c>
      <c r="AX207" s="14" t="s">
        <v>73</v>
      </c>
      <c r="AY207" s="184" t="s">
        <v>145</v>
      </c>
    </row>
    <row r="208" spans="1:65" s="14" customFormat="1" ht="10.199999999999999">
      <c r="B208" s="183"/>
      <c r="D208" s="177" t="s">
        <v>424</v>
      </c>
      <c r="E208" s="184" t="s">
        <v>1</v>
      </c>
      <c r="F208" s="185" t="s">
        <v>1138</v>
      </c>
      <c r="H208" s="186">
        <v>600</v>
      </c>
      <c r="L208" s="183"/>
      <c r="M208" s="187"/>
      <c r="N208" s="188"/>
      <c r="O208" s="188"/>
      <c r="P208" s="188"/>
      <c r="Q208" s="188"/>
      <c r="R208" s="188"/>
      <c r="S208" s="188"/>
      <c r="T208" s="189"/>
      <c r="AT208" s="184" t="s">
        <v>424</v>
      </c>
      <c r="AU208" s="184" t="s">
        <v>152</v>
      </c>
      <c r="AV208" s="14" t="s">
        <v>152</v>
      </c>
      <c r="AW208" s="14" t="s">
        <v>29</v>
      </c>
      <c r="AX208" s="14" t="s">
        <v>73</v>
      </c>
      <c r="AY208" s="184" t="s">
        <v>145</v>
      </c>
    </row>
    <row r="209" spans="1:65" s="14" customFormat="1" ht="10.199999999999999">
      <c r="B209" s="183"/>
      <c r="D209" s="177" t="s">
        <v>424</v>
      </c>
      <c r="E209" s="184" t="s">
        <v>1</v>
      </c>
      <c r="F209" s="185" t="s">
        <v>1139</v>
      </c>
      <c r="H209" s="186">
        <v>4200</v>
      </c>
      <c r="L209" s="183"/>
      <c r="M209" s="187"/>
      <c r="N209" s="188"/>
      <c r="O209" s="188"/>
      <c r="P209" s="188"/>
      <c r="Q209" s="188"/>
      <c r="R209" s="188"/>
      <c r="S209" s="188"/>
      <c r="T209" s="189"/>
      <c r="AT209" s="184" t="s">
        <v>424</v>
      </c>
      <c r="AU209" s="184" t="s">
        <v>152</v>
      </c>
      <c r="AV209" s="14" t="s">
        <v>152</v>
      </c>
      <c r="AW209" s="14" t="s">
        <v>29</v>
      </c>
      <c r="AX209" s="14" t="s">
        <v>73</v>
      </c>
      <c r="AY209" s="184" t="s">
        <v>145</v>
      </c>
    </row>
    <row r="210" spans="1:65" s="16" customFormat="1" ht="10.199999999999999">
      <c r="B210" s="197"/>
      <c r="D210" s="177" t="s">
        <v>424</v>
      </c>
      <c r="E210" s="198" t="s">
        <v>1</v>
      </c>
      <c r="F210" s="199" t="s">
        <v>558</v>
      </c>
      <c r="H210" s="200">
        <v>15200</v>
      </c>
      <c r="L210" s="197"/>
      <c r="M210" s="201"/>
      <c r="N210" s="202"/>
      <c r="O210" s="202"/>
      <c r="P210" s="202"/>
      <c r="Q210" s="202"/>
      <c r="R210" s="202"/>
      <c r="S210" s="202"/>
      <c r="T210" s="203"/>
      <c r="AT210" s="198" t="s">
        <v>424</v>
      </c>
      <c r="AU210" s="198" t="s">
        <v>152</v>
      </c>
      <c r="AV210" s="16" t="s">
        <v>157</v>
      </c>
      <c r="AW210" s="16" t="s">
        <v>29</v>
      </c>
      <c r="AX210" s="16" t="s">
        <v>73</v>
      </c>
      <c r="AY210" s="198" t="s">
        <v>145</v>
      </c>
    </row>
    <row r="211" spans="1:65" s="14" customFormat="1" ht="10.199999999999999">
      <c r="B211" s="183"/>
      <c r="D211" s="177" t="s">
        <v>424</v>
      </c>
      <c r="E211" s="184" t="s">
        <v>1</v>
      </c>
      <c r="F211" s="185" t="s">
        <v>1140</v>
      </c>
      <c r="H211" s="186">
        <v>13.68</v>
      </c>
      <c r="L211" s="183"/>
      <c r="M211" s="187"/>
      <c r="N211" s="188"/>
      <c r="O211" s="188"/>
      <c r="P211" s="188"/>
      <c r="Q211" s="188"/>
      <c r="R211" s="188"/>
      <c r="S211" s="188"/>
      <c r="T211" s="189"/>
      <c r="AT211" s="184" t="s">
        <v>424</v>
      </c>
      <c r="AU211" s="184" t="s">
        <v>152</v>
      </c>
      <c r="AV211" s="14" t="s">
        <v>152</v>
      </c>
      <c r="AW211" s="14" t="s">
        <v>29</v>
      </c>
      <c r="AX211" s="14" t="s">
        <v>73</v>
      </c>
      <c r="AY211" s="184" t="s">
        <v>145</v>
      </c>
    </row>
    <row r="212" spans="1:65" s="16" customFormat="1" ht="10.199999999999999">
      <c r="B212" s="197"/>
      <c r="D212" s="177" t="s">
        <v>424</v>
      </c>
      <c r="E212" s="198" t="s">
        <v>1</v>
      </c>
      <c r="F212" s="199" t="s">
        <v>558</v>
      </c>
      <c r="H212" s="200">
        <v>13.68</v>
      </c>
      <c r="L212" s="197"/>
      <c r="M212" s="201"/>
      <c r="N212" s="202"/>
      <c r="O212" s="202"/>
      <c r="P212" s="202"/>
      <c r="Q212" s="202"/>
      <c r="R212" s="202"/>
      <c r="S212" s="202"/>
      <c r="T212" s="203"/>
      <c r="AT212" s="198" t="s">
        <v>424</v>
      </c>
      <c r="AU212" s="198" t="s">
        <v>152</v>
      </c>
      <c r="AV212" s="16" t="s">
        <v>157</v>
      </c>
      <c r="AW212" s="16" t="s">
        <v>29</v>
      </c>
      <c r="AX212" s="16" t="s">
        <v>81</v>
      </c>
      <c r="AY212" s="198" t="s">
        <v>145</v>
      </c>
    </row>
    <row r="213" spans="1:65" s="2" customFormat="1" ht="24.15" customHeight="1">
      <c r="A213" s="30"/>
      <c r="B213" s="148"/>
      <c r="C213" s="149" t="s">
        <v>286</v>
      </c>
      <c r="D213" s="149" t="s">
        <v>147</v>
      </c>
      <c r="E213" s="150" t="s">
        <v>1141</v>
      </c>
      <c r="F213" s="151" t="s">
        <v>1142</v>
      </c>
      <c r="G213" s="152" t="s">
        <v>150</v>
      </c>
      <c r="H213" s="153">
        <v>1353.45</v>
      </c>
      <c r="I213" s="153"/>
      <c r="J213" s="154">
        <f>ROUND(I213*H213,2)</f>
        <v>0</v>
      </c>
      <c r="K213" s="155"/>
      <c r="L213" s="31"/>
      <c r="M213" s="156" t="s">
        <v>1</v>
      </c>
      <c r="N213" s="157" t="s">
        <v>39</v>
      </c>
      <c r="O213" s="158">
        <v>3.0000000000000001E-3</v>
      </c>
      <c r="P213" s="158">
        <f>O213*H213</f>
        <v>4.0603500000000006</v>
      </c>
      <c r="Q213" s="158">
        <v>0</v>
      </c>
      <c r="R213" s="158">
        <f>Q213*H213</f>
        <v>0</v>
      </c>
      <c r="S213" s="158">
        <v>0</v>
      </c>
      <c r="T213" s="159">
        <f>S213*H213</f>
        <v>0</v>
      </c>
      <c r="U213" s="30"/>
      <c r="V213" s="30"/>
      <c r="W213" s="30"/>
      <c r="X213" s="30"/>
      <c r="Y213" s="30"/>
      <c r="Z213" s="30"/>
      <c r="AA213" s="30"/>
      <c r="AB213" s="30"/>
      <c r="AC213" s="30"/>
      <c r="AD213" s="30"/>
      <c r="AE213" s="30"/>
      <c r="AR213" s="160" t="s">
        <v>151</v>
      </c>
      <c r="AT213" s="160" t="s">
        <v>147</v>
      </c>
      <c r="AU213" s="160" t="s">
        <v>152</v>
      </c>
      <c r="AY213" s="18" t="s">
        <v>145</v>
      </c>
      <c r="BE213" s="161">
        <f>IF(N213="základná",J213,0)</f>
        <v>0</v>
      </c>
      <c r="BF213" s="161">
        <f>IF(N213="znížená",J213,0)</f>
        <v>0</v>
      </c>
      <c r="BG213" s="161">
        <f>IF(N213="zákl. prenesená",J213,0)</f>
        <v>0</v>
      </c>
      <c r="BH213" s="161">
        <f>IF(N213="zníž. prenesená",J213,0)</f>
        <v>0</v>
      </c>
      <c r="BI213" s="161">
        <f>IF(N213="nulová",J213,0)</f>
        <v>0</v>
      </c>
      <c r="BJ213" s="18" t="s">
        <v>152</v>
      </c>
      <c r="BK213" s="161">
        <f>ROUND(I213*H213,2)</f>
        <v>0</v>
      </c>
      <c r="BL213" s="18" t="s">
        <v>151</v>
      </c>
      <c r="BM213" s="160" t="s">
        <v>1143</v>
      </c>
    </row>
    <row r="214" spans="1:65" s="2" customFormat="1" ht="27" customHeight="1">
      <c r="A214" s="30"/>
      <c r="B214" s="148"/>
      <c r="C214" s="162" t="s">
        <v>290</v>
      </c>
      <c r="D214" s="162" t="s">
        <v>199</v>
      </c>
      <c r="E214" s="163" t="s">
        <v>1144</v>
      </c>
      <c r="F214" s="164" t="s">
        <v>1228</v>
      </c>
      <c r="G214" s="165" t="s">
        <v>1145</v>
      </c>
      <c r="H214" s="166">
        <v>2</v>
      </c>
      <c r="I214" s="166"/>
      <c r="J214" s="167">
        <f>ROUND(I214*H214,2)</f>
        <v>0</v>
      </c>
      <c r="K214" s="168"/>
      <c r="L214" s="169"/>
      <c r="M214" s="170" t="s">
        <v>1</v>
      </c>
      <c r="N214" s="171" t="s">
        <v>39</v>
      </c>
      <c r="O214" s="158">
        <v>0</v>
      </c>
      <c r="P214" s="158">
        <f>O214*H214</f>
        <v>0</v>
      </c>
      <c r="Q214" s="158">
        <v>1E-3</v>
      </c>
      <c r="R214" s="158">
        <f>Q214*H214</f>
        <v>2E-3</v>
      </c>
      <c r="S214" s="158">
        <v>0</v>
      </c>
      <c r="T214" s="159">
        <f>S214*H214</f>
        <v>0</v>
      </c>
      <c r="U214" s="30"/>
      <c r="V214" s="30"/>
      <c r="W214" s="30"/>
      <c r="X214" s="30"/>
      <c r="Y214" s="30"/>
      <c r="Z214" s="30"/>
      <c r="AA214" s="30"/>
      <c r="AB214" s="30"/>
      <c r="AC214" s="30"/>
      <c r="AD214" s="30"/>
      <c r="AE214" s="30"/>
      <c r="AR214" s="160" t="s">
        <v>178</v>
      </c>
      <c r="AT214" s="160" t="s">
        <v>199</v>
      </c>
      <c r="AU214" s="160" t="s">
        <v>152</v>
      </c>
      <c r="AY214" s="18" t="s">
        <v>145</v>
      </c>
      <c r="BE214" s="161">
        <f>IF(N214="základná",J214,0)</f>
        <v>0</v>
      </c>
      <c r="BF214" s="161">
        <f>IF(N214="znížená",J214,0)</f>
        <v>0</v>
      </c>
      <c r="BG214" s="161">
        <f>IF(N214="zákl. prenesená",J214,0)</f>
        <v>0</v>
      </c>
      <c r="BH214" s="161">
        <f>IF(N214="zníž. prenesená",J214,0)</f>
        <v>0</v>
      </c>
      <c r="BI214" s="161">
        <f>IF(N214="nulová",J214,0)</f>
        <v>0</v>
      </c>
      <c r="BJ214" s="18" t="s">
        <v>152</v>
      </c>
      <c r="BK214" s="161">
        <f>ROUND(I214*H214,2)</f>
        <v>0</v>
      </c>
      <c r="BL214" s="18" t="s">
        <v>151</v>
      </c>
      <c r="BM214" s="160" t="s">
        <v>1146</v>
      </c>
    </row>
    <row r="215" spans="1:65" s="14" customFormat="1" ht="10.199999999999999">
      <c r="B215" s="183"/>
      <c r="D215" s="177" t="s">
        <v>424</v>
      </c>
      <c r="F215" s="185" t="s">
        <v>1147</v>
      </c>
      <c r="H215" s="186">
        <v>2</v>
      </c>
      <c r="L215" s="183"/>
      <c r="M215" s="187"/>
      <c r="N215" s="188"/>
      <c r="O215" s="188"/>
      <c r="P215" s="188"/>
      <c r="Q215" s="188"/>
      <c r="R215" s="188"/>
      <c r="S215" s="188"/>
      <c r="T215" s="189"/>
      <c r="AT215" s="184" t="s">
        <v>424</v>
      </c>
      <c r="AU215" s="184" t="s">
        <v>152</v>
      </c>
      <c r="AV215" s="14" t="s">
        <v>152</v>
      </c>
      <c r="AW215" s="14" t="s">
        <v>3</v>
      </c>
      <c r="AX215" s="14" t="s">
        <v>81</v>
      </c>
      <c r="AY215" s="184" t="s">
        <v>145</v>
      </c>
    </row>
    <row r="216" spans="1:65" s="2" customFormat="1" ht="33" customHeight="1">
      <c r="A216" s="30"/>
      <c r="B216" s="148"/>
      <c r="C216" s="149" t="s">
        <v>294</v>
      </c>
      <c r="D216" s="149" t="s">
        <v>147</v>
      </c>
      <c r="E216" s="150" t="s">
        <v>1148</v>
      </c>
      <c r="F216" s="151" t="s">
        <v>1149</v>
      </c>
      <c r="G216" s="152" t="s">
        <v>280</v>
      </c>
      <c r="H216" s="153">
        <v>30</v>
      </c>
      <c r="I216" s="153"/>
      <c r="J216" s="154">
        <f>ROUND(I216*H216,2)</f>
        <v>0</v>
      </c>
      <c r="K216" s="155"/>
      <c r="L216" s="31"/>
      <c r="M216" s="156" t="s">
        <v>1</v>
      </c>
      <c r="N216" s="157" t="s">
        <v>39</v>
      </c>
      <c r="O216" s="158">
        <v>5.0000000000000001E-3</v>
      </c>
      <c r="P216" s="158">
        <f>O216*H216</f>
        <v>0.15</v>
      </c>
      <c r="Q216" s="158">
        <v>0</v>
      </c>
      <c r="R216" s="158">
        <f>Q216*H216</f>
        <v>0</v>
      </c>
      <c r="S216" s="158">
        <v>0</v>
      </c>
      <c r="T216" s="159">
        <f>S216*H216</f>
        <v>0</v>
      </c>
      <c r="U216" s="30"/>
      <c r="V216" s="30"/>
      <c r="W216" s="30"/>
      <c r="X216" s="30"/>
      <c r="Y216" s="30"/>
      <c r="Z216" s="30"/>
      <c r="AA216" s="30"/>
      <c r="AB216" s="30"/>
      <c r="AC216" s="30"/>
      <c r="AD216" s="30"/>
      <c r="AE216" s="30"/>
      <c r="AR216" s="160" t="s">
        <v>151</v>
      </c>
      <c r="AT216" s="160" t="s">
        <v>147</v>
      </c>
      <c r="AU216" s="160" t="s">
        <v>152</v>
      </c>
      <c r="AY216" s="18" t="s">
        <v>145</v>
      </c>
      <c r="BE216" s="161">
        <f>IF(N216="základná",J216,0)</f>
        <v>0</v>
      </c>
      <c r="BF216" s="161">
        <f>IF(N216="znížená",J216,0)</f>
        <v>0</v>
      </c>
      <c r="BG216" s="161">
        <f>IF(N216="zákl. prenesená",J216,0)</f>
        <v>0</v>
      </c>
      <c r="BH216" s="161">
        <f>IF(N216="zníž. prenesená",J216,0)</f>
        <v>0</v>
      </c>
      <c r="BI216" s="161">
        <f>IF(N216="nulová",J216,0)</f>
        <v>0</v>
      </c>
      <c r="BJ216" s="18" t="s">
        <v>152</v>
      </c>
      <c r="BK216" s="161">
        <f>ROUND(I216*H216,2)</f>
        <v>0</v>
      </c>
      <c r="BL216" s="18" t="s">
        <v>151</v>
      </c>
      <c r="BM216" s="160" t="s">
        <v>1150</v>
      </c>
    </row>
    <row r="217" spans="1:65" s="14" customFormat="1" ht="10.199999999999999">
      <c r="B217" s="183"/>
      <c r="D217" s="177" t="s">
        <v>424</v>
      </c>
      <c r="E217" s="184" t="s">
        <v>1</v>
      </c>
      <c r="F217" s="185" t="s">
        <v>269</v>
      </c>
      <c r="H217" s="186">
        <v>30</v>
      </c>
      <c r="L217" s="183"/>
      <c r="M217" s="187"/>
      <c r="N217" s="188"/>
      <c r="O217" s="188"/>
      <c r="P217" s="188"/>
      <c r="Q217" s="188"/>
      <c r="R217" s="188"/>
      <c r="S217" s="188"/>
      <c r="T217" s="189"/>
      <c r="AT217" s="184" t="s">
        <v>424</v>
      </c>
      <c r="AU217" s="184" t="s">
        <v>152</v>
      </c>
      <c r="AV217" s="14" t="s">
        <v>152</v>
      </c>
      <c r="AW217" s="14" t="s">
        <v>29</v>
      </c>
      <c r="AX217" s="14" t="s">
        <v>73</v>
      </c>
      <c r="AY217" s="184" t="s">
        <v>145</v>
      </c>
    </row>
    <row r="218" spans="1:65" s="15" customFormat="1" ht="10.199999999999999">
      <c r="B218" s="190"/>
      <c r="D218" s="177" t="s">
        <v>424</v>
      </c>
      <c r="E218" s="191" t="s">
        <v>1</v>
      </c>
      <c r="F218" s="192" t="s">
        <v>427</v>
      </c>
      <c r="H218" s="193">
        <v>30</v>
      </c>
      <c r="L218" s="190"/>
      <c r="M218" s="194"/>
      <c r="N218" s="195"/>
      <c r="O218" s="195"/>
      <c r="P218" s="195"/>
      <c r="Q218" s="195"/>
      <c r="R218" s="195"/>
      <c r="S218" s="195"/>
      <c r="T218" s="196"/>
      <c r="AT218" s="191" t="s">
        <v>424</v>
      </c>
      <c r="AU218" s="191" t="s">
        <v>152</v>
      </c>
      <c r="AV218" s="15" t="s">
        <v>151</v>
      </c>
      <c r="AW218" s="15" t="s">
        <v>29</v>
      </c>
      <c r="AX218" s="15" t="s">
        <v>81</v>
      </c>
      <c r="AY218" s="191" t="s">
        <v>145</v>
      </c>
    </row>
    <row r="219" spans="1:65" s="2" customFormat="1" ht="24.15" customHeight="1">
      <c r="A219" s="30"/>
      <c r="B219" s="148"/>
      <c r="C219" s="149" t="s">
        <v>298</v>
      </c>
      <c r="D219" s="149" t="s">
        <v>147</v>
      </c>
      <c r="E219" s="150" t="s">
        <v>1151</v>
      </c>
      <c r="F219" s="151" t="s">
        <v>1152</v>
      </c>
      <c r="G219" s="152" t="s">
        <v>280</v>
      </c>
      <c r="H219" s="153">
        <v>45</v>
      </c>
      <c r="I219" s="153"/>
      <c r="J219" s="154">
        <f>ROUND(I219*H219,2)</f>
        <v>0</v>
      </c>
      <c r="K219" s="155"/>
      <c r="L219" s="31"/>
      <c r="M219" s="156" t="s">
        <v>1</v>
      </c>
      <c r="N219" s="157" t="s">
        <v>39</v>
      </c>
      <c r="O219" s="158">
        <v>8.3000000000000004E-2</v>
      </c>
      <c r="P219" s="158">
        <f>O219*H219</f>
        <v>3.7350000000000003</v>
      </c>
      <c r="Q219" s="158">
        <v>0</v>
      </c>
      <c r="R219" s="158">
        <f>Q219*H219</f>
        <v>0</v>
      </c>
      <c r="S219" s="158">
        <v>0</v>
      </c>
      <c r="T219" s="159">
        <f>S219*H219</f>
        <v>0</v>
      </c>
      <c r="U219" s="30"/>
      <c r="V219" s="30"/>
      <c r="W219" s="30"/>
      <c r="X219" s="30"/>
      <c r="Y219" s="30"/>
      <c r="Z219" s="30"/>
      <c r="AA219" s="30"/>
      <c r="AB219" s="30"/>
      <c r="AC219" s="30"/>
      <c r="AD219" s="30"/>
      <c r="AE219" s="30"/>
      <c r="AR219" s="160" t="s">
        <v>151</v>
      </c>
      <c r="AT219" s="160" t="s">
        <v>147</v>
      </c>
      <c r="AU219" s="160" t="s">
        <v>152</v>
      </c>
      <c r="AY219" s="18" t="s">
        <v>145</v>
      </c>
      <c r="BE219" s="161">
        <f>IF(N219="základná",J219,0)</f>
        <v>0</v>
      </c>
      <c r="BF219" s="161">
        <f>IF(N219="znížená",J219,0)</f>
        <v>0</v>
      </c>
      <c r="BG219" s="161">
        <f>IF(N219="zákl. prenesená",J219,0)</f>
        <v>0</v>
      </c>
      <c r="BH219" s="161">
        <f>IF(N219="zníž. prenesená",J219,0)</f>
        <v>0</v>
      </c>
      <c r="BI219" s="161">
        <f>IF(N219="nulová",J219,0)</f>
        <v>0</v>
      </c>
      <c r="BJ219" s="18" t="s">
        <v>152</v>
      </c>
      <c r="BK219" s="161">
        <f>ROUND(I219*H219,2)</f>
        <v>0</v>
      </c>
      <c r="BL219" s="18" t="s">
        <v>151</v>
      </c>
      <c r="BM219" s="160" t="s">
        <v>1153</v>
      </c>
    </row>
    <row r="220" spans="1:65" s="14" customFormat="1" ht="10.199999999999999">
      <c r="B220" s="183"/>
      <c r="D220" s="177" t="s">
        <v>424</v>
      </c>
      <c r="E220" s="184" t="s">
        <v>1</v>
      </c>
      <c r="F220" s="185" t="s">
        <v>1154</v>
      </c>
      <c r="H220" s="186">
        <v>45</v>
      </c>
      <c r="L220" s="183"/>
      <c r="M220" s="187"/>
      <c r="N220" s="188"/>
      <c r="O220" s="188"/>
      <c r="P220" s="188"/>
      <c r="Q220" s="188"/>
      <c r="R220" s="188"/>
      <c r="S220" s="188"/>
      <c r="T220" s="189"/>
      <c r="AT220" s="184" t="s">
        <v>424</v>
      </c>
      <c r="AU220" s="184" t="s">
        <v>152</v>
      </c>
      <c r="AV220" s="14" t="s">
        <v>152</v>
      </c>
      <c r="AW220" s="14" t="s">
        <v>29</v>
      </c>
      <c r="AX220" s="14" t="s">
        <v>73</v>
      </c>
      <c r="AY220" s="184" t="s">
        <v>145</v>
      </c>
    </row>
    <row r="221" spans="1:65" s="15" customFormat="1" ht="10.199999999999999">
      <c r="B221" s="190"/>
      <c r="D221" s="177" t="s">
        <v>424</v>
      </c>
      <c r="E221" s="191" t="s">
        <v>1</v>
      </c>
      <c r="F221" s="192" t="s">
        <v>427</v>
      </c>
      <c r="H221" s="193">
        <v>45</v>
      </c>
      <c r="L221" s="190"/>
      <c r="M221" s="194"/>
      <c r="N221" s="195"/>
      <c r="O221" s="195"/>
      <c r="P221" s="195"/>
      <c r="Q221" s="195"/>
      <c r="R221" s="195"/>
      <c r="S221" s="195"/>
      <c r="T221" s="196"/>
      <c r="AT221" s="191" t="s">
        <v>424</v>
      </c>
      <c r="AU221" s="191" t="s">
        <v>152</v>
      </c>
      <c r="AV221" s="15" t="s">
        <v>151</v>
      </c>
      <c r="AW221" s="15" t="s">
        <v>29</v>
      </c>
      <c r="AX221" s="15" t="s">
        <v>81</v>
      </c>
      <c r="AY221" s="191" t="s">
        <v>145</v>
      </c>
    </row>
    <row r="222" spans="1:65" s="2" customFormat="1" ht="16.5" customHeight="1">
      <c r="A222" s="30"/>
      <c r="B222" s="148"/>
      <c r="C222" s="162" t="s">
        <v>302</v>
      </c>
      <c r="D222" s="162" t="s">
        <v>199</v>
      </c>
      <c r="E222" s="163" t="s">
        <v>1155</v>
      </c>
      <c r="F222" s="164" t="s">
        <v>1156</v>
      </c>
      <c r="G222" s="165" t="s">
        <v>280</v>
      </c>
      <c r="H222" s="166">
        <v>45</v>
      </c>
      <c r="I222" s="166"/>
      <c r="J222" s="167">
        <f>ROUND(I222*H222,2)</f>
        <v>0</v>
      </c>
      <c r="K222" s="168"/>
      <c r="L222" s="169"/>
      <c r="M222" s="170" t="s">
        <v>1</v>
      </c>
      <c r="N222" s="171" t="s">
        <v>39</v>
      </c>
      <c r="O222" s="158">
        <v>0</v>
      </c>
      <c r="P222" s="158">
        <f>O222*H222</f>
        <v>0</v>
      </c>
      <c r="Q222" s="158">
        <v>0.65</v>
      </c>
      <c r="R222" s="158">
        <f>Q222*H222</f>
        <v>29.25</v>
      </c>
      <c r="S222" s="158">
        <v>0</v>
      </c>
      <c r="T222" s="159">
        <f>S222*H222</f>
        <v>0</v>
      </c>
      <c r="U222" s="30"/>
      <c r="V222" s="30"/>
      <c r="W222" s="30"/>
      <c r="X222" s="30"/>
      <c r="Y222" s="30"/>
      <c r="Z222" s="30"/>
      <c r="AA222" s="30"/>
      <c r="AB222" s="30"/>
      <c r="AC222" s="30"/>
      <c r="AD222" s="30"/>
      <c r="AE222" s="30"/>
      <c r="AR222" s="160" t="s">
        <v>178</v>
      </c>
      <c r="AT222" s="160" t="s">
        <v>199</v>
      </c>
      <c r="AU222" s="160" t="s">
        <v>152</v>
      </c>
      <c r="AY222" s="18" t="s">
        <v>145</v>
      </c>
      <c r="BE222" s="161">
        <f>IF(N222="základná",J222,0)</f>
        <v>0</v>
      </c>
      <c r="BF222" s="161">
        <f>IF(N222="znížená",J222,0)</f>
        <v>0</v>
      </c>
      <c r="BG222" s="161">
        <f>IF(N222="zákl. prenesená",J222,0)</f>
        <v>0</v>
      </c>
      <c r="BH222" s="161">
        <f>IF(N222="zníž. prenesená",J222,0)</f>
        <v>0</v>
      </c>
      <c r="BI222" s="161">
        <f>IF(N222="nulová",J222,0)</f>
        <v>0</v>
      </c>
      <c r="BJ222" s="18" t="s">
        <v>152</v>
      </c>
      <c r="BK222" s="161">
        <f>ROUND(I222*H222,2)</f>
        <v>0</v>
      </c>
      <c r="BL222" s="18" t="s">
        <v>151</v>
      </c>
      <c r="BM222" s="160" t="s">
        <v>1157</v>
      </c>
    </row>
    <row r="223" spans="1:65" s="2" customFormat="1" ht="24.15" customHeight="1">
      <c r="A223" s="30"/>
      <c r="B223" s="148"/>
      <c r="C223" s="149" t="s">
        <v>306</v>
      </c>
      <c r="D223" s="149" t="s">
        <v>147</v>
      </c>
      <c r="E223" s="150" t="s">
        <v>1158</v>
      </c>
      <c r="F223" s="151" t="s">
        <v>1159</v>
      </c>
      <c r="G223" s="152" t="s">
        <v>150</v>
      </c>
      <c r="H223" s="153">
        <v>271.2</v>
      </c>
      <c r="I223" s="153"/>
      <c r="J223" s="154">
        <f>ROUND(I223*H223,2)</f>
        <v>0</v>
      </c>
      <c r="K223" s="155"/>
      <c r="L223" s="31"/>
      <c r="M223" s="156" t="s">
        <v>1</v>
      </c>
      <c r="N223" s="157" t="s">
        <v>39</v>
      </c>
      <c r="O223" s="158">
        <v>0.158</v>
      </c>
      <c r="P223" s="158">
        <f>O223*H223</f>
        <v>42.849599999999995</v>
      </c>
      <c r="Q223" s="158">
        <v>0</v>
      </c>
      <c r="R223" s="158">
        <f>Q223*H223</f>
        <v>0</v>
      </c>
      <c r="S223" s="158">
        <v>0</v>
      </c>
      <c r="T223" s="159">
        <f>S223*H223</f>
        <v>0</v>
      </c>
      <c r="U223" s="30"/>
      <c r="V223" s="30"/>
      <c r="W223" s="30"/>
      <c r="X223" s="30"/>
      <c r="Y223" s="30"/>
      <c r="Z223" s="30"/>
      <c r="AA223" s="30"/>
      <c r="AB223" s="30"/>
      <c r="AC223" s="30"/>
      <c r="AD223" s="30"/>
      <c r="AE223" s="30"/>
      <c r="AR223" s="160" t="s">
        <v>151</v>
      </c>
      <c r="AT223" s="160" t="s">
        <v>147</v>
      </c>
      <c r="AU223" s="160" t="s">
        <v>152</v>
      </c>
      <c r="AY223" s="18" t="s">
        <v>145</v>
      </c>
      <c r="BE223" s="161">
        <f>IF(N223="základná",J223,0)</f>
        <v>0</v>
      </c>
      <c r="BF223" s="161">
        <f>IF(N223="znížená",J223,0)</f>
        <v>0</v>
      </c>
      <c r="BG223" s="161">
        <f>IF(N223="zákl. prenesená",J223,0)</f>
        <v>0</v>
      </c>
      <c r="BH223" s="161">
        <f>IF(N223="zníž. prenesená",J223,0)</f>
        <v>0</v>
      </c>
      <c r="BI223" s="161">
        <f>IF(N223="nulová",J223,0)</f>
        <v>0</v>
      </c>
      <c r="BJ223" s="18" t="s">
        <v>152</v>
      </c>
      <c r="BK223" s="161">
        <f>ROUND(I223*H223,2)</f>
        <v>0</v>
      </c>
      <c r="BL223" s="18" t="s">
        <v>151</v>
      </c>
      <c r="BM223" s="160" t="s">
        <v>1160</v>
      </c>
    </row>
    <row r="224" spans="1:65" s="13" customFormat="1" ht="10.199999999999999">
      <c r="B224" s="176"/>
      <c r="D224" s="177" t="s">
        <v>424</v>
      </c>
      <c r="E224" s="178" t="s">
        <v>1</v>
      </c>
      <c r="F224" s="179" t="s">
        <v>1161</v>
      </c>
      <c r="H224" s="178" t="s">
        <v>1</v>
      </c>
      <c r="L224" s="176"/>
      <c r="M224" s="180"/>
      <c r="N224" s="181"/>
      <c r="O224" s="181"/>
      <c r="P224" s="181"/>
      <c r="Q224" s="181"/>
      <c r="R224" s="181"/>
      <c r="S224" s="181"/>
      <c r="T224" s="182"/>
      <c r="AT224" s="178" t="s">
        <v>424</v>
      </c>
      <c r="AU224" s="178" t="s">
        <v>152</v>
      </c>
      <c r="AV224" s="13" t="s">
        <v>81</v>
      </c>
      <c r="AW224" s="13" t="s">
        <v>29</v>
      </c>
      <c r="AX224" s="13" t="s">
        <v>73</v>
      </c>
      <c r="AY224" s="178" t="s">
        <v>145</v>
      </c>
    </row>
    <row r="225" spans="1:65" s="14" customFormat="1" ht="10.199999999999999">
      <c r="B225" s="183"/>
      <c r="D225" s="177" t="s">
        <v>424</v>
      </c>
      <c r="E225" s="184" t="s">
        <v>1</v>
      </c>
      <c r="F225" s="185" t="s">
        <v>1162</v>
      </c>
      <c r="H225" s="186">
        <v>271.2</v>
      </c>
      <c r="L225" s="183"/>
      <c r="M225" s="187"/>
      <c r="N225" s="188"/>
      <c r="O225" s="188"/>
      <c r="P225" s="188"/>
      <c r="Q225" s="188"/>
      <c r="R225" s="188"/>
      <c r="S225" s="188"/>
      <c r="T225" s="189"/>
      <c r="AT225" s="184" t="s">
        <v>424</v>
      </c>
      <c r="AU225" s="184" t="s">
        <v>152</v>
      </c>
      <c r="AV225" s="14" t="s">
        <v>152</v>
      </c>
      <c r="AW225" s="14" t="s">
        <v>29</v>
      </c>
      <c r="AX225" s="14" t="s">
        <v>73</v>
      </c>
      <c r="AY225" s="184" t="s">
        <v>145</v>
      </c>
    </row>
    <row r="226" spans="1:65" s="15" customFormat="1" ht="10.199999999999999">
      <c r="B226" s="190"/>
      <c r="D226" s="177" t="s">
        <v>424</v>
      </c>
      <c r="E226" s="191" t="s">
        <v>1</v>
      </c>
      <c r="F226" s="192" t="s">
        <v>427</v>
      </c>
      <c r="H226" s="193">
        <v>271.2</v>
      </c>
      <c r="L226" s="190"/>
      <c r="M226" s="194"/>
      <c r="N226" s="195"/>
      <c r="O226" s="195"/>
      <c r="P226" s="195"/>
      <c r="Q226" s="195"/>
      <c r="R226" s="195"/>
      <c r="S226" s="195"/>
      <c r="T226" s="196"/>
      <c r="AT226" s="191" t="s">
        <v>424</v>
      </c>
      <c r="AU226" s="191" t="s">
        <v>152</v>
      </c>
      <c r="AV226" s="15" t="s">
        <v>151</v>
      </c>
      <c r="AW226" s="15" t="s">
        <v>29</v>
      </c>
      <c r="AX226" s="15" t="s">
        <v>81</v>
      </c>
      <c r="AY226" s="191" t="s">
        <v>145</v>
      </c>
    </row>
    <row r="227" spans="1:65" s="2" customFormat="1" ht="24.6" customHeight="1">
      <c r="A227" s="30"/>
      <c r="B227" s="148"/>
      <c r="C227" s="162" t="s">
        <v>310</v>
      </c>
      <c r="D227" s="162" t="s">
        <v>199</v>
      </c>
      <c r="E227" s="163" t="s">
        <v>1163</v>
      </c>
      <c r="F227" s="164" t="s">
        <v>1164</v>
      </c>
      <c r="G227" s="165" t="s">
        <v>1145</v>
      </c>
      <c r="H227" s="166">
        <v>27120</v>
      </c>
      <c r="I227" s="166"/>
      <c r="J227" s="167">
        <f>ROUND(I227*H227,2)</f>
        <v>0</v>
      </c>
      <c r="K227" s="168"/>
      <c r="L227" s="169"/>
      <c r="M227" s="170" t="s">
        <v>1</v>
      </c>
      <c r="N227" s="171" t="s">
        <v>39</v>
      </c>
      <c r="O227" s="158">
        <v>0</v>
      </c>
      <c r="P227" s="158">
        <f>O227*H227</f>
        <v>0</v>
      </c>
      <c r="Q227" s="158">
        <v>2.9999999999999997E-4</v>
      </c>
      <c r="R227" s="158">
        <f>Q227*H227</f>
        <v>8.1359999999999992</v>
      </c>
      <c r="S227" s="158">
        <v>0</v>
      </c>
      <c r="T227" s="159">
        <f>S227*H227</f>
        <v>0</v>
      </c>
      <c r="U227" s="30"/>
      <c r="V227" s="30"/>
      <c r="W227" s="30"/>
      <c r="X227" s="30"/>
      <c r="Y227" s="30"/>
      <c r="Z227" s="30"/>
      <c r="AA227" s="30"/>
      <c r="AB227" s="30"/>
      <c r="AC227" s="30"/>
      <c r="AD227" s="30"/>
      <c r="AE227" s="30"/>
      <c r="AR227" s="160" t="s">
        <v>178</v>
      </c>
      <c r="AT227" s="160" t="s">
        <v>199</v>
      </c>
      <c r="AU227" s="160" t="s">
        <v>152</v>
      </c>
      <c r="AY227" s="18" t="s">
        <v>145</v>
      </c>
      <c r="BE227" s="161">
        <f>IF(N227="základná",J227,0)</f>
        <v>0</v>
      </c>
      <c r="BF227" s="161">
        <f>IF(N227="znížená",J227,0)</f>
        <v>0</v>
      </c>
      <c r="BG227" s="161">
        <f>IF(N227="zákl. prenesená",J227,0)</f>
        <v>0</v>
      </c>
      <c r="BH227" s="161">
        <f>IF(N227="zníž. prenesená",J227,0)</f>
        <v>0</v>
      </c>
      <c r="BI227" s="161">
        <f>IF(N227="nulová",J227,0)</f>
        <v>0</v>
      </c>
      <c r="BJ227" s="18" t="s">
        <v>152</v>
      </c>
      <c r="BK227" s="161">
        <f>ROUND(I227*H227,2)</f>
        <v>0</v>
      </c>
      <c r="BL227" s="18" t="s">
        <v>151</v>
      </c>
      <c r="BM227" s="160" t="s">
        <v>1165</v>
      </c>
    </row>
    <row r="228" spans="1:65" s="14" customFormat="1" ht="10.199999999999999">
      <c r="B228" s="183"/>
      <c r="D228" s="177" t="s">
        <v>424</v>
      </c>
      <c r="E228" s="184" t="s">
        <v>1</v>
      </c>
      <c r="F228" s="185" t="s">
        <v>1166</v>
      </c>
      <c r="H228" s="186">
        <v>27120</v>
      </c>
      <c r="L228" s="183"/>
      <c r="M228" s="187"/>
      <c r="N228" s="188"/>
      <c r="O228" s="188"/>
      <c r="P228" s="188"/>
      <c r="Q228" s="188"/>
      <c r="R228" s="188"/>
      <c r="S228" s="188"/>
      <c r="T228" s="189"/>
      <c r="AT228" s="184" t="s">
        <v>424</v>
      </c>
      <c r="AU228" s="184" t="s">
        <v>152</v>
      </c>
      <c r="AV228" s="14" t="s">
        <v>152</v>
      </c>
      <c r="AW228" s="14" t="s">
        <v>29</v>
      </c>
      <c r="AX228" s="14" t="s">
        <v>73</v>
      </c>
      <c r="AY228" s="184" t="s">
        <v>145</v>
      </c>
    </row>
    <row r="229" spans="1:65" s="15" customFormat="1" ht="10.199999999999999">
      <c r="B229" s="190"/>
      <c r="D229" s="177" t="s">
        <v>424</v>
      </c>
      <c r="E229" s="191" t="s">
        <v>1</v>
      </c>
      <c r="F229" s="192" t="s">
        <v>427</v>
      </c>
      <c r="H229" s="193">
        <v>27120</v>
      </c>
      <c r="L229" s="190"/>
      <c r="M229" s="194"/>
      <c r="N229" s="195"/>
      <c r="O229" s="195"/>
      <c r="P229" s="195"/>
      <c r="Q229" s="195"/>
      <c r="R229" s="195"/>
      <c r="S229" s="195"/>
      <c r="T229" s="196"/>
      <c r="AT229" s="191" t="s">
        <v>424</v>
      </c>
      <c r="AU229" s="191" t="s">
        <v>152</v>
      </c>
      <c r="AV229" s="15" t="s">
        <v>151</v>
      </c>
      <c r="AW229" s="15" t="s">
        <v>29</v>
      </c>
      <c r="AX229" s="15" t="s">
        <v>81</v>
      </c>
      <c r="AY229" s="191" t="s">
        <v>145</v>
      </c>
    </row>
    <row r="230" spans="1:65" s="2" customFormat="1" ht="24.15" customHeight="1">
      <c r="A230" s="30"/>
      <c r="B230" s="148"/>
      <c r="C230" s="149" t="s">
        <v>314</v>
      </c>
      <c r="D230" s="149" t="s">
        <v>147</v>
      </c>
      <c r="E230" s="150" t="s">
        <v>1167</v>
      </c>
      <c r="F230" s="151" t="s">
        <v>1168</v>
      </c>
      <c r="G230" s="152" t="s">
        <v>202</v>
      </c>
      <c r="H230" s="153">
        <v>7.0000000000000001E-3</v>
      </c>
      <c r="I230" s="153"/>
      <c r="J230" s="154">
        <f>ROUND(I230*H230,2)</f>
        <v>0</v>
      </c>
      <c r="K230" s="155"/>
      <c r="L230" s="31"/>
      <c r="M230" s="156" t="s">
        <v>1</v>
      </c>
      <c r="N230" s="157" t="s">
        <v>39</v>
      </c>
      <c r="O230" s="158">
        <v>92.738</v>
      </c>
      <c r="P230" s="158">
        <f>O230*H230</f>
        <v>0.64916600000000002</v>
      </c>
      <c r="Q230" s="158">
        <v>0</v>
      </c>
      <c r="R230" s="158">
        <f>Q230*H230</f>
        <v>0</v>
      </c>
      <c r="S230" s="158">
        <v>0</v>
      </c>
      <c r="T230" s="159">
        <f>S230*H230</f>
        <v>0</v>
      </c>
      <c r="U230" s="30"/>
      <c r="V230" s="30"/>
      <c r="W230" s="30"/>
      <c r="X230" s="30"/>
      <c r="Y230" s="30"/>
      <c r="Z230" s="30"/>
      <c r="AA230" s="30"/>
      <c r="AB230" s="30"/>
      <c r="AC230" s="30"/>
      <c r="AD230" s="30"/>
      <c r="AE230" s="30"/>
      <c r="AR230" s="160" t="s">
        <v>151</v>
      </c>
      <c r="AT230" s="160" t="s">
        <v>147</v>
      </c>
      <c r="AU230" s="160" t="s">
        <v>152</v>
      </c>
      <c r="AY230" s="18" t="s">
        <v>145</v>
      </c>
      <c r="BE230" s="161">
        <f>IF(N230="základná",J230,0)</f>
        <v>0</v>
      </c>
      <c r="BF230" s="161">
        <f>IF(N230="znížená",J230,0)</f>
        <v>0</v>
      </c>
      <c r="BG230" s="161">
        <f>IF(N230="zákl. prenesená",J230,0)</f>
        <v>0</v>
      </c>
      <c r="BH230" s="161">
        <f>IF(N230="zníž. prenesená",J230,0)</f>
        <v>0</v>
      </c>
      <c r="BI230" s="161">
        <f>IF(N230="nulová",J230,0)</f>
        <v>0</v>
      </c>
      <c r="BJ230" s="18" t="s">
        <v>152</v>
      </c>
      <c r="BK230" s="161">
        <f>ROUND(I230*H230,2)</f>
        <v>0</v>
      </c>
      <c r="BL230" s="18" t="s">
        <v>151</v>
      </c>
      <c r="BM230" s="160" t="s">
        <v>1169</v>
      </c>
    </row>
    <row r="231" spans="1:65" s="14" customFormat="1" ht="10.199999999999999">
      <c r="B231" s="183"/>
      <c r="D231" s="177" t="s">
        <v>424</v>
      </c>
      <c r="E231" s="184" t="s">
        <v>1</v>
      </c>
      <c r="F231" s="185" t="s">
        <v>1170</v>
      </c>
      <c r="H231" s="186">
        <v>3.0000000000000001E-3</v>
      </c>
      <c r="L231" s="183"/>
      <c r="M231" s="187"/>
      <c r="N231" s="188"/>
      <c r="O231" s="188"/>
      <c r="P231" s="188"/>
      <c r="Q231" s="188"/>
      <c r="R231" s="188"/>
      <c r="S231" s="188"/>
      <c r="T231" s="189"/>
      <c r="AT231" s="184" t="s">
        <v>424</v>
      </c>
      <c r="AU231" s="184" t="s">
        <v>152</v>
      </c>
      <c r="AV231" s="14" t="s">
        <v>152</v>
      </c>
      <c r="AW231" s="14" t="s">
        <v>29</v>
      </c>
      <c r="AX231" s="14" t="s">
        <v>73</v>
      </c>
      <c r="AY231" s="184" t="s">
        <v>145</v>
      </c>
    </row>
    <row r="232" spans="1:65" s="14" customFormat="1" ht="10.199999999999999">
      <c r="B232" s="183"/>
      <c r="D232" s="177" t="s">
        <v>424</v>
      </c>
      <c r="E232" s="184" t="s">
        <v>1</v>
      </c>
      <c r="F232" s="185" t="s">
        <v>1171</v>
      </c>
      <c r="H232" s="186">
        <v>4.0000000000000001E-3</v>
      </c>
      <c r="L232" s="183"/>
      <c r="M232" s="187"/>
      <c r="N232" s="188"/>
      <c r="O232" s="188"/>
      <c r="P232" s="188"/>
      <c r="Q232" s="188"/>
      <c r="R232" s="188"/>
      <c r="S232" s="188"/>
      <c r="T232" s="189"/>
      <c r="AT232" s="184" t="s">
        <v>424</v>
      </c>
      <c r="AU232" s="184" t="s">
        <v>152</v>
      </c>
      <c r="AV232" s="14" t="s">
        <v>152</v>
      </c>
      <c r="AW232" s="14" t="s">
        <v>29</v>
      </c>
      <c r="AX232" s="14" t="s">
        <v>73</v>
      </c>
      <c r="AY232" s="184" t="s">
        <v>145</v>
      </c>
    </row>
    <row r="233" spans="1:65" s="15" customFormat="1" ht="10.199999999999999">
      <c r="B233" s="190"/>
      <c r="D233" s="177" t="s">
        <v>424</v>
      </c>
      <c r="E233" s="191" t="s">
        <v>1</v>
      </c>
      <c r="F233" s="192" t="s">
        <v>427</v>
      </c>
      <c r="H233" s="193">
        <v>7.0000000000000001E-3</v>
      </c>
      <c r="L233" s="190"/>
      <c r="M233" s="194"/>
      <c r="N233" s="195"/>
      <c r="O233" s="195"/>
      <c r="P233" s="195"/>
      <c r="Q233" s="195"/>
      <c r="R233" s="195"/>
      <c r="S233" s="195"/>
      <c r="T233" s="196"/>
      <c r="AT233" s="191" t="s">
        <v>424</v>
      </c>
      <c r="AU233" s="191" t="s">
        <v>152</v>
      </c>
      <c r="AV233" s="15" t="s">
        <v>151</v>
      </c>
      <c r="AW233" s="15" t="s">
        <v>29</v>
      </c>
      <c r="AX233" s="15" t="s">
        <v>81</v>
      </c>
      <c r="AY233" s="191" t="s">
        <v>145</v>
      </c>
    </row>
    <row r="234" spans="1:65" s="2" customFormat="1" ht="25.2" customHeight="1">
      <c r="A234" s="30"/>
      <c r="B234" s="148"/>
      <c r="C234" s="162" t="s">
        <v>318</v>
      </c>
      <c r="D234" s="162" t="s">
        <v>199</v>
      </c>
      <c r="E234" s="163" t="s">
        <v>1172</v>
      </c>
      <c r="F234" s="164" t="s">
        <v>1229</v>
      </c>
      <c r="G234" s="165" t="s">
        <v>1031</v>
      </c>
      <c r="H234" s="166">
        <v>7</v>
      </c>
      <c r="I234" s="166"/>
      <c r="J234" s="167">
        <f>ROUND(I234*H234,2)</f>
        <v>0</v>
      </c>
      <c r="K234" s="168"/>
      <c r="L234" s="169"/>
      <c r="M234" s="170" t="s">
        <v>1</v>
      </c>
      <c r="N234" s="171" t="s">
        <v>39</v>
      </c>
      <c r="O234" s="158">
        <v>0</v>
      </c>
      <c r="P234" s="158">
        <f>O234*H234</f>
        <v>0</v>
      </c>
      <c r="Q234" s="158">
        <v>1</v>
      </c>
      <c r="R234" s="158">
        <f>Q234*H234</f>
        <v>7</v>
      </c>
      <c r="S234" s="158">
        <v>0</v>
      </c>
      <c r="T234" s="159">
        <f>S234*H234</f>
        <v>0</v>
      </c>
      <c r="U234" s="30"/>
      <c r="V234" s="30"/>
      <c r="W234" s="30"/>
      <c r="X234" s="30"/>
      <c r="Y234" s="30"/>
      <c r="Z234" s="30"/>
      <c r="AA234" s="30"/>
      <c r="AB234" s="30"/>
      <c r="AC234" s="30"/>
      <c r="AD234" s="30"/>
      <c r="AE234" s="30"/>
      <c r="AR234" s="160" t="s">
        <v>178</v>
      </c>
      <c r="AT234" s="160" t="s">
        <v>199</v>
      </c>
      <c r="AU234" s="160" t="s">
        <v>152</v>
      </c>
      <c r="AY234" s="18" t="s">
        <v>145</v>
      </c>
      <c r="BE234" s="161">
        <f>IF(N234="základná",J234,0)</f>
        <v>0</v>
      </c>
      <c r="BF234" s="161">
        <f>IF(N234="znížená",J234,0)</f>
        <v>0</v>
      </c>
      <c r="BG234" s="161">
        <f>IF(N234="zákl. prenesená",J234,0)</f>
        <v>0</v>
      </c>
      <c r="BH234" s="161">
        <f>IF(N234="zníž. prenesená",J234,0)</f>
        <v>0</v>
      </c>
      <c r="BI234" s="161">
        <f>IF(N234="nulová",J234,0)</f>
        <v>0</v>
      </c>
      <c r="BJ234" s="18" t="s">
        <v>152</v>
      </c>
      <c r="BK234" s="161">
        <f>ROUND(I234*H234,2)</f>
        <v>0</v>
      </c>
      <c r="BL234" s="18" t="s">
        <v>151</v>
      </c>
      <c r="BM234" s="160" t="s">
        <v>1173</v>
      </c>
    </row>
    <row r="235" spans="1:65" s="14" customFormat="1" ht="20.399999999999999">
      <c r="B235" s="183"/>
      <c r="D235" s="177" t="s">
        <v>424</v>
      </c>
      <c r="F235" s="185" t="s">
        <v>1174</v>
      </c>
      <c r="H235" s="186">
        <v>7</v>
      </c>
      <c r="L235" s="183"/>
      <c r="M235" s="187"/>
      <c r="N235" s="188"/>
      <c r="O235" s="188"/>
      <c r="P235" s="188"/>
      <c r="Q235" s="188"/>
      <c r="R235" s="188"/>
      <c r="S235" s="188"/>
      <c r="T235" s="189"/>
      <c r="AT235" s="184" t="s">
        <v>424</v>
      </c>
      <c r="AU235" s="184" t="s">
        <v>152</v>
      </c>
      <c r="AV235" s="14" t="s">
        <v>152</v>
      </c>
      <c r="AW235" s="14" t="s">
        <v>3</v>
      </c>
      <c r="AX235" s="14" t="s">
        <v>81</v>
      </c>
      <c r="AY235" s="184" t="s">
        <v>145</v>
      </c>
    </row>
    <row r="236" spans="1:65" s="2" customFormat="1" ht="21.75" customHeight="1">
      <c r="A236" s="30"/>
      <c r="B236" s="148"/>
      <c r="C236" s="149" t="s">
        <v>322</v>
      </c>
      <c r="D236" s="149" t="s">
        <v>147</v>
      </c>
      <c r="E236" s="150" t="s">
        <v>1175</v>
      </c>
      <c r="F236" s="151" t="s">
        <v>1176</v>
      </c>
      <c r="G236" s="152" t="s">
        <v>150</v>
      </c>
      <c r="H236" s="153">
        <v>1082.25</v>
      </c>
      <c r="I236" s="153"/>
      <c r="J236" s="154">
        <f>ROUND(I236*H236,2)</f>
        <v>0</v>
      </c>
      <c r="K236" s="155"/>
      <c r="L236" s="31"/>
      <c r="M236" s="156" t="s">
        <v>1</v>
      </c>
      <c r="N236" s="157" t="s">
        <v>39</v>
      </c>
      <c r="O236" s="158">
        <v>1.2E-2</v>
      </c>
      <c r="P236" s="158">
        <f>O236*H236</f>
        <v>12.987</v>
      </c>
      <c r="Q236" s="158">
        <v>0</v>
      </c>
      <c r="R236" s="158">
        <f>Q236*H236</f>
        <v>0</v>
      </c>
      <c r="S236" s="158">
        <v>0</v>
      </c>
      <c r="T236" s="159">
        <f>S236*H236</f>
        <v>0</v>
      </c>
      <c r="U236" s="30"/>
      <c r="V236" s="30"/>
      <c r="W236" s="30"/>
      <c r="X236" s="30"/>
      <c r="Y236" s="30"/>
      <c r="Z236" s="30"/>
      <c r="AA236" s="30"/>
      <c r="AB236" s="30"/>
      <c r="AC236" s="30"/>
      <c r="AD236" s="30"/>
      <c r="AE236" s="30"/>
      <c r="AR236" s="160" t="s">
        <v>151</v>
      </c>
      <c r="AT236" s="160" t="s">
        <v>147</v>
      </c>
      <c r="AU236" s="160" t="s">
        <v>152</v>
      </c>
      <c r="AY236" s="18" t="s">
        <v>145</v>
      </c>
      <c r="BE236" s="161">
        <f>IF(N236="základná",J236,0)</f>
        <v>0</v>
      </c>
      <c r="BF236" s="161">
        <f>IF(N236="znížená",J236,0)</f>
        <v>0</v>
      </c>
      <c r="BG236" s="161">
        <f>IF(N236="zákl. prenesená",J236,0)</f>
        <v>0</v>
      </c>
      <c r="BH236" s="161">
        <f>IF(N236="zníž. prenesená",J236,0)</f>
        <v>0</v>
      </c>
      <c r="BI236" s="161">
        <f>IF(N236="nulová",J236,0)</f>
        <v>0</v>
      </c>
      <c r="BJ236" s="18" t="s">
        <v>152</v>
      </c>
      <c r="BK236" s="161">
        <f>ROUND(I236*H236,2)</f>
        <v>0</v>
      </c>
      <c r="BL236" s="18" t="s">
        <v>151</v>
      </c>
      <c r="BM236" s="160" t="s">
        <v>1177</v>
      </c>
    </row>
    <row r="237" spans="1:65" s="12" customFormat="1" ht="22.8" customHeight="1">
      <c r="B237" s="136"/>
      <c r="D237" s="137" t="s">
        <v>72</v>
      </c>
      <c r="E237" s="146" t="s">
        <v>366</v>
      </c>
      <c r="F237" s="146" t="s">
        <v>367</v>
      </c>
      <c r="J237" s="147">
        <f>BK237</f>
        <v>0</v>
      </c>
      <c r="L237" s="136"/>
      <c r="M237" s="140"/>
      <c r="N237" s="141"/>
      <c r="O237" s="141"/>
      <c r="P237" s="142">
        <f>P238</f>
        <v>206.45929799999999</v>
      </c>
      <c r="Q237" s="141"/>
      <c r="R237" s="142">
        <f>R238</f>
        <v>0</v>
      </c>
      <c r="S237" s="141"/>
      <c r="T237" s="143">
        <f>T238</f>
        <v>0</v>
      </c>
      <c r="AR237" s="137" t="s">
        <v>81</v>
      </c>
      <c r="AT237" s="144" t="s">
        <v>72</v>
      </c>
      <c r="AU237" s="144" t="s">
        <v>81</v>
      </c>
      <c r="AY237" s="137" t="s">
        <v>145</v>
      </c>
      <c r="BK237" s="145">
        <f>BK238</f>
        <v>0</v>
      </c>
    </row>
    <row r="238" spans="1:65" s="2" customFormat="1" ht="33" customHeight="1">
      <c r="A238" s="30"/>
      <c r="B238" s="148"/>
      <c r="C238" s="149" t="s">
        <v>326</v>
      </c>
      <c r="D238" s="149" t="s">
        <v>147</v>
      </c>
      <c r="E238" s="150" t="s">
        <v>1178</v>
      </c>
      <c r="F238" s="151" t="s">
        <v>1014</v>
      </c>
      <c r="G238" s="152" t="s">
        <v>202</v>
      </c>
      <c r="H238" s="153">
        <v>105.229</v>
      </c>
      <c r="I238" s="153"/>
      <c r="J238" s="154">
        <f>ROUND(I238*H238,2)</f>
        <v>0</v>
      </c>
      <c r="K238" s="155"/>
      <c r="L238" s="31"/>
      <c r="M238" s="172" t="s">
        <v>1</v>
      </c>
      <c r="N238" s="173" t="s">
        <v>39</v>
      </c>
      <c r="O238" s="174">
        <v>1.962</v>
      </c>
      <c r="P238" s="174">
        <f>O238*H238</f>
        <v>206.45929799999999</v>
      </c>
      <c r="Q238" s="174">
        <v>0</v>
      </c>
      <c r="R238" s="174">
        <f>Q238*H238</f>
        <v>0</v>
      </c>
      <c r="S238" s="174">
        <v>0</v>
      </c>
      <c r="T238" s="175">
        <f>S238*H238</f>
        <v>0</v>
      </c>
      <c r="U238" s="30"/>
      <c r="V238" s="30"/>
      <c r="W238" s="30"/>
      <c r="X238" s="30"/>
      <c r="Y238" s="30"/>
      <c r="Z238" s="30"/>
      <c r="AA238" s="30"/>
      <c r="AB238" s="30"/>
      <c r="AC238" s="30"/>
      <c r="AD238" s="30"/>
      <c r="AE238" s="30"/>
      <c r="AR238" s="160" t="s">
        <v>151</v>
      </c>
      <c r="AT238" s="160" t="s">
        <v>147</v>
      </c>
      <c r="AU238" s="160" t="s">
        <v>152</v>
      </c>
      <c r="AY238" s="18" t="s">
        <v>145</v>
      </c>
      <c r="BE238" s="161">
        <f>IF(N238="základná",J238,0)</f>
        <v>0</v>
      </c>
      <c r="BF238" s="161">
        <f>IF(N238="znížená",J238,0)</f>
        <v>0</v>
      </c>
      <c r="BG238" s="161">
        <f>IF(N238="zákl. prenesená",J238,0)</f>
        <v>0</v>
      </c>
      <c r="BH238" s="161">
        <f>IF(N238="zníž. prenesená",J238,0)</f>
        <v>0</v>
      </c>
      <c r="BI238" s="161">
        <f>IF(N238="nulová",J238,0)</f>
        <v>0</v>
      </c>
      <c r="BJ238" s="18" t="s">
        <v>152</v>
      </c>
      <c r="BK238" s="161">
        <f>ROUND(I238*H238,2)</f>
        <v>0</v>
      </c>
      <c r="BL238" s="18" t="s">
        <v>151</v>
      </c>
      <c r="BM238" s="160" t="s">
        <v>1179</v>
      </c>
    </row>
    <row r="239" spans="1:65" s="2" customFormat="1" ht="6.9" customHeight="1">
      <c r="A239" s="30"/>
      <c r="B239" s="48"/>
      <c r="C239" s="49"/>
      <c r="D239" s="49"/>
      <c r="E239" s="49"/>
      <c r="F239" s="49"/>
      <c r="G239" s="49"/>
      <c r="H239" s="49"/>
      <c r="I239" s="49"/>
      <c r="J239" s="49"/>
      <c r="K239" s="49"/>
      <c r="L239" s="31"/>
      <c r="M239" s="30"/>
      <c r="O239" s="30"/>
      <c r="P239" s="30"/>
      <c r="Q239" s="30"/>
      <c r="R239" s="30"/>
      <c r="S239" s="30"/>
      <c r="T239" s="30"/>
      <c r="U239" s="30"/>
      <c r="V239" s="30"/>
      <c r="W239" s="30"/>
      <c r="X239" s="30"/>
      <c r="Y239" s="30"/>
      <c r="Z239" s="30"/>
      <c r="AA239" s="30"/>
      <c r="AB239" s="30"/>
      <c r="AC239" s="30"/>
      <c r="AD239" s="30"/>
      <c r="AE239" s="30"/>
    </row>
  </sheetData>
  <autoFilter ref="C118:K238" xr:uid="{00000000-0009-0000-0000-000009000000}"/>
  <mergeCells count="8">
    <mergeCell ref="E109:H109"/>
    <mergeCell ref="E111:H111"/>
    <mergeCell ref="L2:V2"/>
    <mergeCell ref="E7:H7"/>
    <mergeCell ref="E9:H9"/>
    <mergeCell ref="E27:H27"/>
    <mergeCell ref="E85:H85"/>
    <mergeCell ref="E87:H87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BM130"/>
  <sheetViews>
    <sheetView showGridLines="0" topLeftCell="A110" workbookViewId="0">
      <selection activeCell="F127" sqref="F127"/>
    </sheetView>
  </sheetViews>
  <sheetFormatPr defaultRowHeight="14.4"/>
  <cols>
    <col min="1" max="1" width="8.28515625" style="1" customWidth="1"/>
    <col min="2" max="2" width="1.140625" style="1" customWidth="1"/>
    <col min="3" max="3" width="4.140625" style="1" customWidth="1"/>
    <col min="4" max="4" width="4.28515625" style="1" customWidth="1"/>
    <col min="5" max="5" width="17.140625" style="1" customWidth="1"/>
    <col min="6" max="6" width="50.85546875" style="1" customWidth="1"/>
    <col min="7" max="7" width="7.42578125" style="1" customWidth="1"/>
    <col min="8" max="8" width="14" style="1" customWidth="1"/>
    <col min="9" max="9" width="15.85546875" style="1" customWidth="1"/>
    <col min="10" max="10" width="22.28515625" style="1" customWidth="1"/>
    <col min="11" max="11" width="22.28515625" style="1" hidden="1" customWidth="1"/>
    <col min="12" max="12" width="9.28515625" style="1" customWidth="1"/>
    <col min="13" max="13" width="10.85546875" style="1" hidden="1" customWidth="1"/>
    <col min="14" max="14" width="9.28515625" style="1" hidden="1"/>
    <col min="15" max="20" width="14.140625" style="1" hidden="1" customWidth="1"/>
    <col min="21" max="21" width="16.28515625" style="1" hidden="1" customWidth="1"/>
    <col min="22" max="22" width="12.28515625" style="1" customWidth="1"/>
    <col min="23" max="23" width="16.28515625" style="1" customWidth="1"/>
    <col min="24" max="24" width="12.28515625" style="1" customWidth="1"/>
    <col min="25" max="25" width="15" style="1" customWidth="1"/>
    <col min="26" max="26" width="11" style="1" customWidth="1"/>
    <col min="27" max="27" width="15" style="1" customWidth="1"/>
    <col min="28" max="28" width="16.28515625" style="1" customWidth="1"/>
    <col min="29" max="29" width="11" style="1" customWidth="1"/>
    <col min="30" max="30" width="15" style="1" customWidth="1"/>
    <col min="31" max="31" width="16.28515625" style="1" customWidth="1"/>
    <col min="44" max="65" width="9.28515625" style="1" hidden="1"/>
  </cols>
  <sheetData>
    <row r="1" spans="1:46" ht="10.199999999999999">
      <c r="A1" s="94"/>
    </row>
    <row r="2" spans="1:46" s="1" customFormat="1" ht="36.9" customHeight="1">
      <c r="L2" s="231" t="s">
        <v>5</v>
      </c>
      <c r="M2" s="215"/>
      <c r="N2" s="215"/>
      <c r="O2" s="215"/>
      <c r="P2" s="215"/>
      <c r="Q2" s="215"/>
      <c r="R2" s="215"/>
      <c r="S2" s="215"/>
      <c r="T2" s="215"/>
      <c r="U2" s="215"/>
      <c r="V2" s="215"/>
      <c r="AT2" s="18" t="s">
        <v>109</v>
      </c>
    </row>
    <row r="3" spans="1:46" s="1" customFormat="1" ht="6.9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1"/>
      <c r="AT3" s="18" t="s">
        <v>73</v>
      </c>
    </row>
    <row r="4" spans="1:46" s="1" customFormat="1" ht="24.9" customHeight="1">
      <c r="B4" s="21"/>
      <c r="D4" s="22" t="s">
        <v>116</v>
      </c>
      <c r="L4" s="21"/>
      <c r="M4" s="95" t="s">
        <v>10</v>
      </c>
      <c r="AT4" s="18" t="s">
        <v>3</v>
      </c>
    </row>
    <row r="5" spans="1:46" s="1" customFormat="1" ht="6.9" customHeight="1">
      <c r="B5" s="21"/>
      <c r="L5" s="21"/>
    </row>
    <row r="6" spans="1:46" s="1" customFormat="1" ht="12" customHeight="1">
      <c r="B6" s="21"/>
      <c r="D6" s="27" t="s">
        <v>13</v>
      </c>
      <c r="L6" s="21"/>
    </row>
    <row r="7" spans="1:46" s="1" customFormat="1" ht="26.25" customHeight="1">
      <c r="B7" s="21"/>
      <c r="E7" s="244" t="str">
        <f>'Rekapitulácia stavby'!K6</f>
        <v>Oprava spevnených plôch a okolitého areálu Zimného štadióna v Banskej Bystrici</v>
      </c>
      <c r="F7" s="245"/>
      <c r="G7" s="245"/>
      <c r="H7" s="245"/>
      <c r="L7" s="21"/>
    </row>
    <row r="8" spans="1:46" s="2" customFormat="1" ht="12" customHeight="1">
      <c r="A8" s="30"/>
      <c r="B8" s="31"/>
      <c r="C8" s="30"/>
      <c r="D8" s="27" t="s">
        <v>117</v>
      </c>
      <c r="E8" s="30"/>
      <c r="F8" s="30"/>
      <c r="G8" s="30"/>
      <c r="H8" s="30"/>
      <c r="I8" s="30"/>
      <c r="J8" s="30"/>
      <c r="K8" s="30"/>
      <c r="L8" s="43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</row>
    <row r="9" spans="1:46" s="2" customFormat="1" ht="16.5" customHeight="1">
      <c r="A9" s="30"/>
      <c r="B9" s="31"/>
      <c r="C9" s="30"/>
      <c r="D9" s="30"/>
      <c r="E9" s="211" t="s">
        <v>1180</v>
      </c>
      <c r="F9" s="246"/>
      <c r="G9" s="246"/>
      <c r="H9" s="246"/>
      <c r="I9" s="30"/>
      <c r="J9" s="30"/>
      <c r="K9" s="30"/>
      <c r="L9" s="43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</row>
    <row r="10" spans="1:46" s="2" customFormat="1" ht="10.199999999999999">
      <c r="A10" s="30"/>
      <c r="B10" s="31"/>
      <c r="C10" s="30"/>
      <c r="D10" s="30"/>
      <c r="E10" s="30"/>
      <c r="F10" s="30"/>
      <c r="G10" s="30"/>
      <c r="H10" s="30"/>
      <c r="I10" s="30"/>
      <c r="J10" s="30"/>
      <c r="K10" s="30"/>
      <c r="L10" s="43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</row>
    <row r="11" spans="1:46" s="2" customFormat="1" ht="12" customHeight="1">
      <c r="A11" s="30"/>
      <c r="B11" s="31"/>
      <c r="C11" s="30"/>
      <c r="D11" s="27" t="s">
        <v>15</v>
      </c>
      <c r="E11" s="30"/>
      <c r="F11" s="25" t="s">
        <v>1</v>
      </c>
      <c r="G11" s="30"/>
      <c r="H11" s="30"/>
      <c r="I11" s="27" t="s">
        <v>16</v>
      </c>
      <c r="J11" s="25" t="s">
        <v>1</v>
      </c>
      <c r="K11" s="30"/>
      <c r="L11" s="43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</row>
    <row r="12" spans="1:46" s="2" customFormat="1" ht="12" customHeight="1">
      <c r="A12" s="30"/>
      <c r="B12" s="31"/>
      <c r="C12" s="30"/>
      <c r="D12" s="27" t="s">
        <v>17</v>
      </c>
      <c r="E12" s="30"/>
      <c r="F12" s="25" t="s">
        <v>18</v>
      </c>
      <c r="G12" s="30"/>
      <c r="H12" s="30"/>
      <c r="I12" s="27" t="s">
        <v>19</v>
      </c>
      <c r="J12" s="56" t="str">
        <f>'Rekapitulácia stavby'!AN8</f>
        <v>10. 9. 2021</v>
      </c>
      <c r="K12" s="30"/>
      <c r="L12" s="43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</row>
    <row r="13" spans="1:46" s="2" customFormat="1" ht="10.8" customHeight="1">
      <c r="A13" s="30"/>
      <c r="B13" s="31"/>
      <c r="C13" s="30"/>
      <c r="D13" s="30"/>
      <c r="E13" s="30"/>
      <c r="F13" s="30"/>
      <c r="G13" s="30"/>
      <c r="H13" s="30"/>
      <c r="I13" s="30"/>
      <c r="J13" s="30"/>
      <c r="K13" s="30"/>
      <c r="L13" s="43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</row>
    <row r="14" spans="1:46" s="2" customFormat="1" ht="12" customHeight="1">
      <c r="A14" s="30"/>
      <c r="B14" s="31"/>
      <c r="C14" s="30"/>
      <c r="D14" s="27" t="s">
        <v>21</v>
      </c>
      <c r="E14" s="30"/>
      <c r="F14" s="30"/>
      <c r="G14" s="30"/>
      <c r="H14" s="30"/>
      <c r="I14" s="27" t="s">
        <v>22</v>
      </c>
      <c r="J14" s="25" t="s">
        <v>1</v>
      </c>
      <c r="K14" s="30"/>
      <c r="L14" s="43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</row>
    <row r="15" spans="1:46" s="2" customFormat="1" ht="18" customHeight="1">
      <c r="A15" s="30"/>
      <c r="B15" s="31"/>
      <c r="C15" s="30"/>
      <c r="D15" s="30"/>
      <c r="E15" s="25" t="s">
        <v>23</v>
      </c>
      <c r="F15" s="30"/>
      <c r="G15" s="30"/>
      <c r="H15" s="30"/>
      <c r="I15" s="27" t="s">
        <v>24</v>
      </c>
      <c r="J15" s="25" t="s">
        <v>1</v>
      </c>
      <c r="K15" s="30"/>
      <c r="L15" s="43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</row>
    <row r="16" spans="1:46" s="2" customFormat="1" ht="6.9" customHeight="1">
      <c r="A16" s="30"/>
      <c r="B16" s="31"/>
      <c r="C16" s="30"/>
      <c r="D16" s="30"/>
      <c r="E16" s="30"/>
      <c r="F16" s="30"/>
      <c r="G16" s="30"/>
      <c r="H16" s="30"/>
      <c r="I16" s="30"/>
      <c r="J16" s="30"/>
      <c r="K16" s="30"/>
      <c r="L16" s="43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</row>
    <row r="17" spans="1:31" s="2" customFormat="1" ht="12" customHeight="1">
      <c r="A17" s="30"/>
      <c r="B17" s="31"/>
      <c r="C17" s="30"/>
      <c r="D17" s="27" t="s">
        <v>25</v>
      </c>
      <c r="E17" s="30"/>
      <c r="F17" s="30"/>
      <c r="G17" s="30"/>
      <c r="H17" s="30"/>
      <c r="I17" s="27" t="s">
        <v>22</v>
      </c>
      <c r="J17" s="25" t="s">
        <v>1</v>
      </c>
      <c r="K17" s="30"/>
      <c r="L17" s="43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</row>
    <row r="18" spans="1:31" s="2" customFormat="1" ht="18" customHeight="1">
      <c r="A18" s="30"/>
      <c r="B18" s="31"/>
      <c r="C18" s="30"/>
      <c r="D18" s="30"/>
      <c r="E18" s="25" t="s">
        <v>26</v>
      </c>
      <c r="F18" s="30"/>
      <c r="G18" s="30"/>
      <c r="H18" s="30"/>
      <c r="I18" s="27" t="s">
        <v>24</v>
      </c>
      <c r="J18" s="25" t="s">
        <v>1</v>
      </c>
      <c r="K18" s="30"/>
      <c r="L18" s="43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</row>
    <row r="19" spans="1:31" s="2" customFormat="1" ht="6.9" customHeight="1">
      <c r="A19" s="30"/>
      <c r="B19" s="31"/>
      <c r="C19" s="30"/>
      <c r="D19" s="30"/>
      <c r="E19" s="30"/>
      <c r="F19" s="30"/>
      <c r="G19" s="30"/>
      <c r="H19" s="30"/>
      <c r="I19" s="30"/>
      <c r="J19" s="30"/>
      <c r="K19" s="30"/>
      <c r="L19" s="43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</row>
    <row r="20" spans="1:31" s="2" customFormat="1" ht="12" customHeight="1">
      <c r="A20" s="30"/>
      <c r="B20" s="31"/>
      <c r="C20" s="30"/>
      <c r="D20" s="27" t="s">
        <v>27</v>
      </c>
      <c r="E20" s="30"/>
      <c r="F20" s="30"/>
      <c r="G20" s="30"/>
      <c r="H20" s="30"/>
      <c r="I20" s="27" t="s">
        <v>22</v>
      </c>
      <c r="J20" s="25" t="s">
        <v>1</v>
      </c>
      <c r="K20" s="30"/>
      <c r="L20" s="43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</row>
    <row r="21" spans="1:31" s="2" customFormat="1" ht="18" customHeight="1">
      <c r="A21" s="30"/>
      <c r="B21" s="31"/>
      <c r="C21" s="30"/>
      <c r="D21" s="30"/>
      <c r="E21" s="25" t="s">
        <v>1181</v>
      </c>
      <c r="F21" s="30"/>
      <c r="G21" s="30"/>
      <c r="H21" s="30"/>
      <c r="I21" s="27" t="s">
        <v>24</v>
      </c>
      <c r="J21" s="25" t="s">
        <v>1</v>
      </c>
      <c r="K21" s="30"/>
      <c r="L21" s="43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</row>
    <row r="22" spans="1:31" s="2" customFormat="1" ht="6.9" customHeight="1">
      <c r="A22" s="30"/>
      <c r="B22" s="31"/>
      <c r="C22" s="30"/>
      <c r="D22" s="30"/>
      <c r="E22" s="30"/>
      <c r="F22" s="30"/>
      <c r="G22" s="30"/>
      <c r="H22" s="30"/>
      <c r="I22" s="30"/>
      <c r="J22" s="30"/>
      <c r="K22" s="30"/>
      <c r="L22" s="43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</row>
    <row r="23" spans="1:31" s="2" customFormat="1" ht="12" customHeight="1">
      <c r="A23" s="30"/>
      <c r="B23" s="31"/>
      <c r="C23" s="30"/>
      <c r="D23" s="27" t="s">
        <v>30</v>
      </c>
      <c r="E23" s="30"/>
      <c r="F23" s="30"/>
      <c r="G23" s="30"/>
      <c r="H23" s="30"/>
      <c r="I23" s="27" t="s">
        <v>22</v>
      </c>
      <c r="J23" s="25" t="s">
        <v>1</v>
      </c>
      <c r="K23" s="30"/>
      <c r="L23" s="43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</row>
    <row r="24" spans="1:31" s="2" customFormat="1" ht="18" customHeight="1">
      <c r="A24" s="30"/>
      <c r="B24" s="31"/>
      <c r="C24" s="30"/>
      <c r="D24" s="30"/>
      <c r="E24" s="25" t="s">
        <v>1182</v>
      </c>
      <c r="F24" s="30"/>
      <c r="G24" s="30"/>
      <c r="H24" s="30"/>
      <c r="I24" s="27" t="s">
        <v>24</v>
      </c>
      <c r="J24" s="25" t="s">
        <v>1</v>
      </c>
      <c r="K24" s="30"/>
      <c r="L24" s="43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</row>
    <row r="25" spans="1:31" s="2" customFormat="1" ht="6.9" customHeight="1">
      <c r="A25" s="30"/>
      <c r="B25" s="31"/>
      <c r="C25" s="30"/>
      <c r="D25" s="30"/>
      <c r="E25" s="30"/>
      <c r="F25" s="30"/>
      <c r="G25" s="30"/>
      <c r="H25" s="30"/>
      <c r="I25" s="30"/>
      <c r="J25" s="30"/>
      <c r="K25" s="30"/>
      <c r="L25" s="43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</row>
    <row r="26" spans="1:31" s="2" customFormat="1" ht="12" customHeight="1">
      <c r="A26" s="30"/>
      <c r="B26" s="31"/>
      <c r="C26" s="30"/>
      <c r="D26" s="27" t="s">
        <v>32</v>
      </c>
      <c r="E26" s="30"/>
      <c r="F26" s="30"/>
      <c r="G26" s="30"/>
      <c r="H26" s="30"/>
      <c r="I26" s="30"/>
      <c r="J26" s="30"/>
      <c r="K26" s="30"/>
      <c r="L26" s="43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</row>
    <row r="27" spans="1:31" s="8" customFormat="1" ht="16.5" customHeight="1">
      <c r="A27" s="96"/>
      <c r="B27" s="97"/>
      <c r="C27" s="96"/>
      <c r="D27" s="96"/>
      <c r="E27" s="217" t="s">
        <v>1</v>
      </c>
      <c r="F27" s="217"/>
      <c r="G27" s="217"/>
      <c r="H27" s="217"/>
      <c r="I27" s="96"/>
      <c r="J27" s="96"/>
      <c r="K27" s="96"/>
      <c r="L27" s="98"/>
      <c r="S27" s="96"/>
      <c r="T27" s="96"/>
      <c r="U27" s="96"/>
      <c r="V27" s="96"/>
      <c r="W27" s="96"/>
      <c r="X27" s="96"/>
      <c r="Y27" s="96"/>
      <c r="Z27" s="96"/>
      <c r="AA27" s="96"/>
      <c r="AB27" s="96"/>
      <c r="AC27" s="96"/>
      <c r="AD27" s="96"/>
      <c r="AE27" s="96"/>
    </row>
    <row r="28" spans="1:31" s="2" customFormat="1" ht="6.9" customHeight="1">
      <c r="A28" s="30"/>
      <c r="B28" s="31"/>
      <c r="C28" s="30"/>
      <c r="D28" s="30"/>
      <c r="E28" s="30"/>
      <c r="F28" s="30"/>
      <c r="G28" s="30"/>
      <c r="H28" s="30"/>
      <c r="I28" s="30"/>
      <c r="J28" s="30"/>
      <c r="K28" s="30"/>
      <c r="L28" s="43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</row>
    <row r="29" spans="1:31" s="2" customFormat="1" ht="6.9" customHeight="1">
      <c r="A29" s="30"/>
      <c r="B29" s="31"/>
      <c r="C29" s="30"/>
      <c r="D29" s="67"/>
      <c r="E29" s="67"/>
      <c r="F29" s="67"/>
      <c r="G29" s="67"/>
      <c r="H29" s="67"/>
      <c r="I29" s="67"/>
      <c r="J29" s="67"/>
      <c r="K29" s="67"/>
      <c r="L29" s="43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</row>
    <row r="30" spans="1:31" s="2" customFormat="1" ht="25.35" customHeight="1">
      <c r="A30" s="30"/>
      <c r="B30" s="31"/>
      <c r="C30" s="30"/>
      <c r="D30" s="99" t="s">
        <v>33</v>
      </c>
      <c r="E30" s="30"/>
      <c r="F30" s="30"/>
      <c r="G30" s="30"/>
      <c r="H30" s="30"/>
      <c r="I30" s="30"/>
      <c r="J30" s="72">
        <f>ROUND(J118, 2)</f>
        <v>0</v>
      </c>
      <c r="K30" s="30"/>
      <c r="L30" s="43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</row>
    <row r="31" spans="1:31" s="2" customFormat="1" ht="6.9" customHeight="1">
      <c r="A31" s="30"/>
      <c r="B31" s="31"/>
      <c r="C31" s="30"/>
      <c r="D31" s="67"/>
      <c r="E31" s="67"/>
      <c r="F31" s="67"/>
      <c r="G31" s="67"/>
      <c r="H31" s="67"/>
      <c r="I31" s="67"/>
      <c r="J31" s="67"/>
      <c r="K31" s="67"/>
      <c r="L31" s="43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</row>
    <row r="32" spans="1:31" s="2" customFormat="1" ht="14.4" customHeight="1">
      <c r="A32" s="30"/>
      <c r="B32" s="31"/>
      <c r="C32" s="30"/>
      <c r="D32" s="30"/>
      <c r="E32" s="30"/>
      <c r="F32" s="34" t="s">
        <v>35</v>
      </c>
      <c r="G32" s="30"/>
      <c r="H32" s="30"/>
      <c r="I32" s="34" t="s">
        <v>34</v>
      </c>
      <c r="J32" s="34" t="s">
        <v>36</v>
      </c>
      <c r="K32" s="30"/>
      <c r="L32" s="43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</row>
    <row r="33" spans="1:31" s="2" customFormat="1" ht="14.4" customHeight="1">
      <c r="A33" s="30"/>
      <c r="B33" s="31"/>
      <c r="C33" s="30"/>
      <c r="D33" s="100" t="s">
        <v>37</v>
      </c>
      <c r="E33" s="36" t="s">
        <v>38</v>
      </c>
      <c r="F33" s="101">
        <f>ROUND((SUM(BE118:BE129)),  2)</f>
        <v>0</v>
      </c>
      <c r="G33" s="102"/>
      <c r="H33" s="102"/>
      <c r="I33" s="103">
        <v>0.2</v>
      </c>
      <c r="J33" s="101">
        <f>ROUND(((SUM(BE118:BE129))*I33),  2)</f>
        <v>0</v>
      </c>
      <c r="K33" s="30"/>
      <c r="L33" s="43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</row>
    <row r="34" spans="1:31" s="2" customFormat="1" ht="14.4" customHeight="1">
      <c r="A34" s="30"/>
      <c r="B34" s="31"/>
      <c r="C34" s="30"/>
      <c r="D34" s="30"/>
      <c r="E34" s="36" t="s">
        <v>39</v>
      </c>
      <c r="F34" s="104">
        <f>ROUND((SUM(BF118:BF129)),  2)</f>
        <v>0</v>
      </c>
      <c r="G34" s="30"/>
      <c r="H34" s="30"/>
      <c r="I34" s="105">
        <v>0.2</v>
      </c>
      <c r="J34" s="104">
        <f>ROUND(((SUM(BF118:BF129))*I34),  2)</f>
        <v>0</v>
      </c>
      <c r="K34" s="30"/>
      <c r="L34" s="43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</row>
    <row r="35" spans="1:31" s="2" customFormat="1" ht="14.4" hidden="1" customHeight="1">
      <c r="A35" s="30"/>
      <c r="B35" s="31"/>
      <c r="C35" s="30"/>
      <c r="D35" s="30"/>
      <c r="E35" s="27" t="s">
        <v>40</v>
      </c>
      <c r="F35" s="104">
        <f>ROUND((SUM(BG118:BG129)),  2)</f>
        <v>0</v>
      </c>
      <c r="G35" s="30"/>
      <c r="H35" s="30"/>
      <c r="I35" s="105">
        <v>0.2</v>
      </c>
      <c r="J35" s="104">
        <f>0</f>
        <v>0</v>
      </c>
      <c r="K35" s="30"/>
      <c r="L35" s="43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</row>
    <row r="36" spans="1:31" s="2" customFormat="1" ht="14.4" hidden="1" customHeight="1">
      <c r="A36" s="30"/>
      <c r="B36" s="31"/>
      <c r="C36" s="30"/>
      <c r="D36" s="30"/>
      <c r="E36" s="27" t="s">
        <v>41</v>
      </c>
      <c r="F36" s="104">
        <f>ROUND((SUM(BH118:BH129)),  2)</f>
        <v>0</v>
      </c>
      <c r="G36" s="30"/>
      <c r="H36" s="30"/>
      <c r="I36" s="105">
        <v>0.2</v>
      </c>
      <c r="J36" s="104">
        <f>0</f>
        <v>0</v>
      </c>
      <c r="K36" s="30"/>
      <c r="L36" s="43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</row>
    <row r="37" spans="1:31" s="2" customFormat="1" ht="14.4" hidden="1" customHeight="1">
      <c r="A37" s="30"/>
      <c r="B37" s="31"/>
      <c r="C37" s="30"/>
      <c r="D37" s="30"/>
      <c r="E37" s="36" t="s">
        <v>42</v>
      </c>
      <c r="F37" s="101">
        <f>ROUND((SUM(BI118:BI129)),  2)</f>
        <v>0</v>
      </c>
      <c r="G37" s="102"/>
      <c r="H37" s="102"/>
      <c r="I37" s="103">
        <v>0</v>
      </c>
      <c r="J37" s="101">
        <f>0</f>
        <v>0</v>
      </c>
      <c r="K37" s="30"/>
      <c r="L37" s="43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</row>
    <row r="38" spans="1:31" s="2" customFormat="1" ht="6.9" customHeight="1">
      <c r="A38" s="30"/>
      <c r="B38" s="31"/>
      <c r="C38" s="30"/>
      <c r="D38" s="30"/>
      <c r="E38" s="30"/>
      <c r="F38" s="30"/>
      <c r="G38" s="30"/>
      <c r="H38" s="30"/>
      <c r="I38" s="30"/>
      <c r="J38" s="30"/>
      <c r="K38" s="30"/>
      <c r="L38" s="43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</row>
    <row r="39" spans="1:31" s="2" customFormat="1" ht="25.35" customHeight="1">
      <c r="A39" s="30"/>
      <c r="B39" s="31"/>
      <c r="C39" s="106"/>
      <c r="D39" s="107" t="s">
        <v>43</v>
      </c>
      <c r="E39" s="61"/>
      <c r="F39" s="61"/>
      <c r="G39" s="108" t="s">
        <v>44</v>
      </c>
      <c r="H39" s="109" t="s">
        <v>45</v>
      </c>
      <c r="I39" s="61"/>
      <c r="J39" s="110">
        <f>SUM(J30:J37)</f>
        <v>0</v>
      </c>
      <c r="K39" s="111"/>
      <c r="L39" s="43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</row>
    <row r="40" spans="1:31" s="2" customFormat="1" ht="14.4" customHeight="1">
      <c r="A40" s="30"/>
      <c r="B40" s="31"/>
      <c r="C40" s="30"/>
      <c r="D40" s="30"/>
      <c r="E40" s="30"/>
      <c r="F40" s="30"/>
      <c r="G40" s="30"/>
      <c r="H40" s="30"/>
      <c r="I40" s="30"/>
      <c r="J40" s="30"/>
      <c r="K40" s="30"/>
      <c r="L40" s="43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</row>
    <row r="41" spans="1:31" s="1" customFormat="1" ht="14.4" customHeight="1">
      <c r="B41" s="21"/>
      <c r="L41" s="21"/>
    </row>
    <row r="42" spans="1:31" s="1" customFormat="1" ht="14.4" customHeight="1">
      <c r="B42" s="21"/>
      <c r="L42" s="21"/>
    </row>
    <row r="43" spans="1:31" s="1" customFormat="1" ht="14.4" customHeight="1">
      <c r="B43" s="21"/>
      <c r="L43" s="21"/>
    </row>
    <row r="44" spans="1:31" s="1" customFormat="1" ht="14.4" customHeight="1">
      <c r="B44" s="21"/>
      <c r="L44" s="21"/>
    </row>
    <row r="45" spans="1:31" s="1" customFormat="1" ht="14.4" customHeight="1">
      <c r="B45" s="21"/>
      <c r="L45" s="21"/>
    </row>
    <row r="46" spans="1:31" s="1" customFormat="1" ht="14.4" customHeight="1">
      <c r="B46" s="21"/>
      <c r="L46" s="21"/>
    </row>
    <row r="47" spans="1:31" s="1" customFormat="1" ht="14.4" customHeight="1">
      <c r="B47" s="21"/>
      <c r="L47" s="21"/>
    </row>
    <row r="48" spans="1:31" s="1" customFormat="1" ht="14.4" customHeight="1">
      <c r="B48" s="21"/>
      <c r="L48" s="21"/>
    </row>
    <row r="49" spans="1:31" s="1" customFormat="1" ht="14.4" customHeight="1">
      <c r="B49" s="21"/>
      <c r="L49" s="21"/>
    </row>
    <row r="50" spans="1:31" s="2" customFormat="1" ht="14.4" customHeight="1">
      <c r="B50" s="43"/>
      <c r="D50" s="44" t="s">
        <v>46</v>
      </c>
      <c r="E50" s="45"/>
      <c r="F50" s="45"/>
      <c r="G50" s="44" t="s">
        <v>47</v>
      </c>
      <c r="H50" s="45"/>
      <c r="I50" s="45"/>
      <c r="J50" s="45"/>
      <c r="K50" s="45"/>
      <c r="L50" s="43"/>
    </row>
    <row r="51" spans="1:31" ht="10.199999999999999">
      <c r="B51" s="21"/>
      <c r="L51" s="21"/>
    </row>
    <row r="52" spans="1:31" ht="10.199999999999999">
      <c r="B52" s="21"/>
      <c r="L52" s="21"/>
    </row>
    <row r="53" spans="1:31" ht="10.199999999999999">
      <c r="B53" s="21"/>
      <c r="L53" s="21"/>
    </row>
    <row r="54" spans="1:31" ht="10.199999999999999">
      <c r="B54" s="21"/>
      <c r="L54" s="21"/>
    </row>
    <row r="55" spans="1:31" ht="10.199999999999999">
      <c r="B55" s="21"/>
      <c r="L55" s="21"/>
    </row>
    <row r="56" spans="1:31" ht="10.199999999999999">
      <c r="B56" s="21"/>
      <c r="L56" s="21"/>
    </row>
    <row r="57" spans="1:31" ht="10.199999999999999">
      <c r="B57" s="21"/>
      <c r="L57" s="21"/>
    </row>
    <row r="58" spans="1:31" ht="10.199999999999999">
      <c r="B58" s="21"/>
      <c r="L58" s="21"/>
    </row>
    <row r="59" spans="1:31" ht="10.199999999999999">
      <c r="B59" s="21"/>
      <c r="L59" s="21"/>
    </row>
    <row r="60" spans="1:31" ht="10.199999999999999">
      <c r="B60" s="21"/>
      <c r="L60" s="21"/>
    </row>
    <row r="61" spans="1:31" s="2" customFormat="1" ht="13.2">
      <c r="A61" s="30"/>
      <c r="B61" s="31"/>
      <c r="C61" s="30"/>
      <c r="D61" s="46" t="s">
        <v>48</v>
      </c>
      <c r="E61" s="33"/>
      <c r="F61" s="112" t="s">
        <v>49</v>
      </c>
      <c r="G61" s="46" t="s">
        <v>48</v>
      </c>
      <c r="H61" s="33"/>
      <c r="I61" s="33"/>
      <c r="J61" s="113" t="s">
        <v>49</v>
      </c>
      <c r="K61" s="33"/>
      <c r="L61" s="43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</row>
    <row r="62" spans="1:31" ht="10.199999999999999">
      <c r="B62" s="21"/>
      <c r="L62" s="21"/>
    </row>
    <row r="63" spans="1:31" ht="10.199999999999999">
      <c r="B63" s="21"/>
      <c r="L63" s="21"/>
    </row>
    <row r="64" spans="1:31" ht="10.199999999999999">
      <c r="B64" s="21"/>
      <c r="L64" s="21"/>
    </row>
    <row r="65" spans="1:31" s="2" customFormat="1" ht="13.2">
      <c r="A65" s="30"/>
      <c r="B65" s="31"/>
      <c r="C65" s="30"/>
      <c r="D65" s="44" t="s">
        <v>50</v>
      </c>
      <c r="E65" s="47"/>
      <c r="F65" s="47"/>
      <c r="G65" s="44" t="s">
        <v>51</v>
      </c>
      <c r="H65" s="47"/>
      <c r="I65" s="47"/>
      <c r="J65" s="47"/>
      <c r="K65" s="47"/>
      <c r="L65" s="43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</row>
    <row r="66" spans="1:31" ht="10.199999999999999">
      <c r="B66" s="21"/>
      <c r="L66" s="21"/>
    </row>
    <row r="67" spans="1:31" ht="10.199999999999999">
      <c r="B67" s="21"/>
      <c r="L67" s="21"/>
    </row>
    <row r="68" spans="1:31" ht="10.199999999999999">
      <c r="B68" s="21"/>
      <c r="L68" s="21"/>
    </row>
    <row r="69" spans="1:31" ht="10.199999999999999">
      <c r="B69" s="21"/>
      <c r="L69" s="21"/>
    </row>
    <row r="70" spans="1:31" ht="10.199999999999999">
      <c r="B70" s="21"/>
      <c r="L70" s="21"/>
    </row>
    <row r="71" spans="1:31" ht="10.199999999999999">
      <c r="B71" s="21"/>
      <c r="L71" s="21"/>
    </row>
    <row r="72" spans="1:31" ht="10.199999999999999">
      <c r="B72" s="21"/>
      <c r="L72" s="21"/>
    </row>
    <row r="73" spans="1:31" ht="10.199999999999999">
      <c r="B73" s="21"/>
      <c r="L73" s="21"/>
    </row>
    <row r="74" spans="1:31" ht="10.199999999999999">
      <c r="B74" s="21"/>
      <c r="L74" s="21"/>
    </row>
    <row r="75" spans="1:31" ht="10.199999999999999">
      <c r="B75" s="21"/>
      <c r="L75" s="21"/>
    </row>
    <row r="76" spans="1:31" s="2" customFormat="1" ht="13.2">
      <c r="A76" s="30"/>
      <c r="B76" s="31"/>
      <c r="C76" s="30"/>
      <c r="D76" s="46" t="s">
        <v>48</v>
      </c>
      <c r="E76" s="33"/>
      <c r="F76" s="112" t="s">
        <v>49</v>
      </c>
      <c r="G76" s="46" t="s">
        <v>48</v>
      </c>
      <c r="H76" s="33"/>
      <c r="I76" s="33"/>
      <c r="J76" s="113" t="s">
        <v>49</v>
      </c>
      <c r="K76" s="33"/>
      <c r="L76" s="43"/>
      <c r="S76" s="30"/>
      <c r="T76" s="30"/>
      <c r="U76" s="30"/>
      <c r="V76" s="30"/>
      <c r="W76" s="30"/>
      <c r="X76" s="30"/>
      <c r="Y76" s="30"/>
      <c r="Z76" s="30"/>
      <c r="AA76" s="30"/>
      <c r="AB76" s="30"/>
      <c r="AC76" s="30"/>
      <c r="AD76" s="30"/>
      <c r="AE76" s="30"/>
    </row>
    <row r="77" spans="1:31" s="2" customFormat="1" ht="14.4" customHeight="1">
      <c r="A77" s="30"/>
      <c r="B77" s="48"/>
      <c r="C77" s="49"/>
      <c r="D77" s="49"/>
      <c r="E77" s="49"/>
      <c r="F77" s="49"/>
      <c r="G77" s="49"/>
      <c r="H77" s="49"/>
      <c r="I77" s="49"/>
      <c r="J77" s="49"/>
      <c r="K77" s="49"/>
      <c r="L77" s="43"/>
      <c r="S77" s="30"/>
      <c r="T77" s="30"/>
      <c r="U77" s="30"/>
      <c r="V77" s="30"/>
      <c r="W77" s="30"/>
      <c r="X77" s="30"/>
      <c r="Y77" s="30"/>
      <c r="Z77" s="30"/>
      <c r="AA77" s="30"/>
      <c r="AB77" s="30"/>
      <c r="AC77" s="30"/>
      <c r="AD77" s="30"/>
      <c r="AE77" s="30"/>
    </row>
    <row r="81" spans="1:47" s="2" customFormat="1" ht="6.9" customHeight="1">
      <c r="A81" s="30"/>
      <c r="B81" s="50"/>
      <c r="C81" s="51"/>
      <c r="D81" s="51"/>
      <c r="E81" s="51"/>
      <c r="F81" s="51"/>
      <c r="G81" s="51"/>
      <c r="H81" s="51"/>
      <c r="I81" s="51"/>
      <c r="J81" s="51"/>
      <c r="K81" s="51"/>
      <c r="L81" s="43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</row>
    <row r="82" spans="1:47" s="2" customFormat="1" ht="24.9" customHeight="1">
      <c r="A82" s="30"/>
      <c r="B82" s="31"/>
      <c r="C82" s="22" t="s">
        <v>119</v>
      </c>
      <c r="D82" s="30"/>
      <c r="E82" s="30"/>
      <c r="F82" s="30"/>
      <c r="G82" s="30"/>
      <c r="H82" s="30"/>
      <c r="I82" s="30"/>
      <c r="J82" s="30"/>
      <c r="K82" s="30"/>
      <c r="L82" s="43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</row>
    <row r="83" spans="1:47" s="2" customFormat="1" ht="6.9" customHeight="1">
      <c r="A83" s="30"/>
      <c r="B83" s="31"/>
      <c r="C83" s="30"/>
      <c r="D83" s="30"/>
      <c r="E83" s="30"/>
      <c r="F83" s="30"/>
      <c r="G83" s="30"/>
      <c r="H83" s="30"/>
      <c r="I83" s="30"/>
      <c r="J83" s="30"/>
      <c r="K83" s="30"/>
      <c r="L83" s="43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</row>
    <row r="84" spans="1:47" s="2" customFormat="1" ht="12" customHeight="1">
      <c r="A84" s="30"/>
      <c r="B84" s="31"/>
      <c r="C84" s="27" t="s">
        <v>13</v>
      </c>
      <c r="D84" s="30"/>
      <c r="E84" s="30"/>
      <c r="F84" s="30"/>
      <c r="G84" s="30"/>
      <c r="H84" s="30"/>
      <c r="I84" s="30"/>
      <c r="J84" s="30"/>
      <c r="K84" s="30"/>
      <c r="L84" s="43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</row>
    <row r="85" spans="1:47" s="2" customFormat="1" ht="26.25" customHeight="1">
      <c r="A85" s="30"/>
      <c r="B85" s="31"/>
      <c r="C85" s="30"/>
      <c r="D85" s="30"/>
      <c r="E85" s="244" t="str">
        <f>E7</f>
        <v>Oprava spevnených plôch a okolitého areálu Zimného štadióna v Banskej Bystrici</v>
      </c>
      <c r="F85" s="245"/>
      <c r="G85" s="245"/>
      <c r="H85" s="245"/>
      <c r="I85" s="30"/>
      <c r="J85" s="30"/>
      <c r="K85" s="30"/>
      <c r="L85" s="43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</row>
    <row r="86" spans="1:47" s="2" customFormat="1" ht="12" customHeight="1">
      <c r="A86" s="30"/>
      <c r="B86" s="31"/>
      <c r="C86" s="27" t="s">
        <v>117</v>
      </c>
      <c r="D86" s="30"/>
      <c r="E86" s="30"/>
      <c r="F86" s="30"/>
      <c r="G86" s="30"/>
      <c r="H86" s="30"/>
      <c r="I86" s="30"/>
      <c r="J86" s="30"/>
      <c r="K86" s="30"/>
      <c r="L86" s="43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</row>
    <row r="87" spans="1:47" s="2" customFormat="1" ht="16.5" customHeight="1">
      <c r="A87" s="30"/>
      <c r="B87" s="31"/>
      <c r="C87" s="30"/>
      <c r="D87" s="30"/>
      <c r="E87" s="211" t="str">
        <f>E9</f>
        <v>SO06.1 - SO06.1  Prekládka VO</v>
      </c>
      <c r="F87" s="246"/>
      <c r="G87" s="246"/>
      <c r="H87" s="246"/>
      <c r="I87" s="30"/>
      <c r="J87" s="30"/>
      <c r="K87" s="30"/>
      <c r="L87" s="43"/>
      <c r="S87" s="30"/>
      <c r="T87" s="30"/>
      <c r="U87" s="30"/>
      <c r="V87" s="30"/>
      <c r="W87" s="30"/>
      <c r="X87" s="30"/>
      <c r="Y87" s="30"/>
      <c r="Z87" s="30"/>
      <c r="AA87" s="30"/>
      <c r="AB87" s="30"/>
      <c r="AC87" s="30"/>
      <c r="AD87" s="30"/>
      <c r="AE87" s="30"/>
    </row>
    <row r="88" spans="1:47" s="2" customFormat="1" ht="6.9" customHeight="1">
      <c r="A88" s="30"/>
      <c r="B88" s="31"/>
      <c r="C88" s="30"/>
      <c r="D88" s="30"/>
      <c r="E88" s="30"/>
      <c r="F88" s="30"/>
      <c r="G88" s="30"/>
      <c r="H88" s="30"/>
      <c r="I88" s="30"/>
      <c r="J88" s="30"/>
      <c r="K88" s="30"/>
      <c r="L88" s="43"/>
      <c r="S88" s="30"/>
      <c r="T88" s="30"/>
      <c r="U88" s="30"/>
      <c r="V88" s="30"/>
      <c r="W88" s="30"/>
      <c r="X88" s="30"/>
      <c r="Y88" s="30"/>
      <c r="Z88" s="30"/>
      <c r="AA88" s="30"/>
      <c r="AB88" s="30"/>
      <c r="AC88" s="30"/>
      <c r="AD88" s="30"/>
      <c r="AE88" s="30"/>
    </row>
    <row r="89" spans="1:47" s="2" customFormat="1" ht="12" customHeight="1">
      <c r="A89" s="30"/>
      <c r="B89" s="31"/>
      <c r="C89" s="27" t="s">
        <v>17</v>
      </c>
      <c r="D89" s="30"/>
      <c r="E89" s="30"/>
      <c r="F89" s="25" t="str">
        <f>F12</f>
        <v>parc.č.4212,4211/2 k.ú.Banská Bystrica</v>
      </c>
      <c r="G89" s="30"/>
      <c r="H89" s="30"/>
      <c r="I89" s="27" t="s">
        <v>19</v>
      </c>
      <c r="J89" s="56" t="str">
        <f>IF(J12="","",J12)</f>
        <v>10. 9. 2021</v>
      </c>
      <c r="K89" s="30"/>
      <c r="L89" s="43"/>
      <c r="S89" s="30"/>
      <c r="T89" s="30"/>
      <c r="U89" s="30"/>
      <c r="V89" s="30"/>
      <c r="W89" s="30"/>
      <c r="X89" s="30"/>
      <c r="Y89" s="30"/>
      <c r="Z89" s="30"/>
      <c r="AA89" s="30"/>
      <c r="AB89" s="30"/>
      <c r="AC89" s="30"/>
      <c r="AD89" s="30"/>
      <c r="AE89" s="30"/>
    </row>
    <row r="90" spans="1:47" s="2" customFormat="1" ht="6.9" customHeight="1">
      <c r="A90" s="30"/>
      <c r="B90" s="31"/>
      <c r="C90" s="30"/>
      <c r="D90" s="30"/>
      <c r="E90" s="30"/>
      <c r="F90" s="30"/>
      <c r="G90" s="30"/>
      <c r="H90" s="30"/>
      <c r="I90" s="30"/>
      <c r="J90" s="30"/>
      <c r="K90" s="30"/>
      <c r="L90" s="43"/>
      <c r="S90" s="30"/>
      <c r="T90" s="30"/>
      <c r="U90" s="30"/>
      <c r="V90" s="30"/>
      <c r="W90" s="30"/>
      <c r="X90" s="30"/>
      <c r="Y90" s="30"/>
      <c r="Z90" s="30"/>
      <c r="AA90" s="30"/>
      <c r="AB90" s="30"/>
      <c r="AC90" s="30"/>
      <c r="AD90" s="30"/>
      <c r="AE90" s="30"/>
    </row>
    <row r="91" spans="1:47" s="2" customFormat="1" ht="15.15" customHeight="1">
      <c r="A91" s="30"/>
      <c r="B91" s="31"/>
      <c r="C91" s="27" t="s">
        <v>21</v>
      </c>
      <c r="D91" s="30"/>
      <c r="E91" s="30"/>
      <c r="F91" s="25" t="str">
        <f>E15</f>
        <v>MBB a.s.</v>
      </c>
      <c r="G91" s="30"/>
      <c r="H91" s="30"/>
      <c r="I91" s="27" t="s">
        <v>27</v>
      </c>
      <c r="J91" s="28" t="str">
        <f>E21</f>
        <v>MGE GFroup s.r.o.</v>
      </c>
      <c r="K91" s="30"/>
      <c r="L91" s="43"/>
      <c r="S91" s="30"/>
      <c r="T91" s="30"/>
      <c r="U91" s="30"/>
      <c r="V91" s="30"/>
      <c r="W91" s="30"/>
      <c r="X91" s="30"/>
      <c r="Y91" s="30"/>
      <c r="Z91" s="30"/>
      <c r="AA91" s="30"/>
      <c r="AB91" s="30"/>
      <c r="AC91" s="30"/>
      <c r="AD91" s="30"/>
      <c r="AE91" s="30"/>
    </row>
    <row r="92" spans="1:47" s="2" customFormat="1" ht="15.15" customHeight="1">
      <c r="A92" s="30"/>
      <c r="B92" s="31"/>
      <c r="C92" s="27" t="s">
        <v>25</v>
      </c>
      <c r="D92" s="30"/>
      <c r="E92" s="30"/>
      <c r="F92" s="25" t="str">
        <f>IF(E18="","",E18)</f>
        <v>podľa výberového konania</v>
      </c>
      <c r="G92" s="30"/>
      <c r="H92" s="30"/>
      <c r="I92" s="27" t="s">
        <v>30</v>
      </c>
      <c r="J92" s="28" t="str">
        <f>E24</f>
        <v>Ing.Jančovič</v>
      </c>
      <c r="K92" s="30"/>
      <c r="L92" s="43"/>
      <c r="S92" s="30"/>
      <c r="T92" s="30"/>
      <c r="U92" s="30"/>
      <c r="V92" s="30"/>
      <c r="W92" s="30"/>
      <c r="X92" s="30"/>
      <c r="Y92" s="30"/>
      <c r="Z92" s="30"/>
      <c r="AA92" s="30"/>
      <c r="AB92" s="30"/>
      <c r="AC92" s="30"/>
      <c r="AD92" s="30"/>
      <c r="AE92" s="30"/>
    </row>
    <row r="93" spans="1:47" s="2" customFormat="1" ht="10.35" customHeight="1">
      <c r="A93" s="30"/>
      <c r="B93" s="31"/>
      <c r="C93" s="30"/>
      <c r="D93" s="30"/>
      <c r="E93" s="30"/>
      <c r="F93" s="30"/>
      <c r="G93" s="30"/>
      <c r="H93" s="30"/>
      <c r="I93" s="30"/>
      <c r="J93" s="30"/>
      <c r="K93" s="30"/>
      <c r="L93" s="43"/>
      <c r="S93" s="30"/>
      <c r="T93" s="30"/>
      <c r="U93" s="30"/>
      <c r="V93" s="30"/>
      <c r="W93" s="30"/>
      <c r="X93" s="30"/>
      <c r="Y93" s="30"/>
      <c r="Z93" s="30"/>
      <c r="AA93" s="30"/>
      <c r="AB93" s="30"/>
      <c r="AC93" s="30"/>
      <c r="AD93" s="30"/>
      <c r="AE93" s="30"/>
    </row>
    <row r="94" spans="1:47" s="2" customFormat="1" ht="29.25" customHeight="1">
      <c r="A94" s="30"/>
      <c r="B94" s="31"/>
      <c r="C94" s="114" t="s">
        <v>120</v>
      </c>
      <c r="D94" s="106"/>
      <c r="E94" s="106"/>
      <c r="F94" s="106"/>
      <c r="G94" s="106"/>
      <c r="H94" s="106"/>
      <c r="I94" s="106"/>
      <c r="J94" s="115" t="s">
        <v>121</v>
      </c>
      <c r="K94" s="106"/>
      <c r="L94" s="43"/>
      <c r="S94" s="30"/>
      <c r="T94" s="30"/>
      <c r="U94" s="30"/>
      <c r="V94" s="30"/>
      <c r="W94" s="30"/>
      <c r="X94" s="30"/>
      <c r="Y94" s="30"/>
      <c r="Z94" s="30"/>
      <c r="AA94" s="30"/>
      <c r="AB94" s="30"/>
      <c r="AC94" s="30"/>
      <c r="AD94" s="30"/>
      <c r="AE94" s="30"/>
    </row>
    <row r="95" spans="1:47" s="2" customFormat="1" ht="10.35" customHeight="1">
      <c r="A95" s="30"/>
      <c r="B95" s="31"/>
      <c r="C95" s="30"/>
      <c r="D95" s="30"/>
      <c r="E95" s="30"/>
      <c r="F95" s="30"/>
      <c r="G95" s="30"/>
      <c r="H95" s="30"/>
      <c r="I95" s="30"/>
      <c r="J95" s="30"/>
      <c r="K95" s="30"/>
      <c r="L95" s="43"/>
      <c r="S95" s="30"/>
      <c r="T95" s="30"/>
      <c r="U95" s="30"/>
      <c r="V95" s="30"/>
      <c r="W95" s="30"/>
      <c r="X95" s="30"/>
      <c r="Y95" s="30"/>
      <c r="Z95" s="30"/>
      <c r="AA95" s="30"/>
      <c r="AB95" s="30"/>
      <c r="AC95" s="30"/>
      <c r="AD95" s="30"/>
      <c r="AE95" s="30"/>
    </row>
    <row r="96" spans="1:47" s="2" customFormat="1" ht="22.8" customHeight="1">
      <c r="A96" s="30"/>
      <c r="B96" s="31"/>
      <c r="C96" s="116" t="s">
        <v>122</v>
      </c>
      <c r="D96" s="30"/>
      <c r="E96" s="30"/>
      <c r="F96" s="30"/>
      <c r="G96" s="30"/>
      <c r="H96" s="30"/>
      <c r="I96" s="30"/>
      <c r="J96" s="72">
        <f>J118</f>
        <v>0</v>
      </c>
      <c r="K96" s="30"/>
      <c r="L96" s="43"/>
      <c r="S96" s="30"/>
      <c r="T96" s="30"/>
      <c r="U96" s="30"/>
      <c r="V96" s="30"/>
      <c r="W96" s="30"/>
      <c r="X96" s="30"/>
      <c r="Y96" s="30"/>
      <c r="Z96" s="30"/>
      <c r="AA96" s="30"/>
      <c r="AB96" s="30"/>
      <c r="AC96" s="30"/>
      <c r="AD96" s="30"/>
      <c r="AE96" s="30"/>
      <c r="AU96" s="18" t="s">
        <v>123</v>
      </c>
    </row>
    <row r="97" spans="1:31" s="9" customFormat="1" ht="24.9" customHeight="1">
      <c r="B97" s="117"/>
      <c r="D97" s="118" t="s">
        <v>1183</v>
      </c>
      <c r="E97" s="119"/>
      <c r="F97" s="119"/>
      <c r="G97" s="119"/>
      <c r="H97" s="119"/>
      <c r="I97" s="119"/>
      <c r="J97" s="120">
        <f>J119</f>
        <v>0</v>
      </c>
      <c r="L97" s="117"/>
    </row>
    <row r="98" spans="1:31" s="10" customFormat="1" ht="19.95" customHeight="1">
      <c r="B98" s="121"/>
      <c r="D98" s="122" t="s">
        <v>1184</v>
      </c>
      <c r="E98" s="123"/>
      <c r="F98" s="123"/>
      <c r="G98" s="123"/>
      <c r="H98" s="123"/>
      <c r="I98" s="123"/>
      <c r="J98" s="124">
        <f>J120</f>
        <v>0</v>
      </c>
      <c r="L98" s="121"/>
    </row>
    <row r="99" spans="1:31" s="2" customFormat="1" ht="21.75" customHeight="1">
      <c r="A99" s="30"/>
      <c r="B99" s="31"/>
      <c r="C99" s="30"/>
      <c r="D99" s="30"/>
      <c r="E99" s="30"/>
      <c r="F99" s="30"/>
      <c r="G99" s="30"/>
      <c r="H99" s="30"/>
      <c r="I99" s="30"/>
      <c r="J99" s="30"/>
      <c r="K99" s="30"/>
      <c r="L99" s="43"/>
      <c r="S99" s="30"/>
      <c r="T99" s="30"/>
      <c r="U99" s="30"/>
      <c r="V99" s="30"/>
      <c r="W99" s="30"/>
      <c r="X99" s="30"/>
      <c r="Y99" s="30"/>
      <c r="Z99" s="30"/>
      <c r="AA99" s="30"/>
      <c r="AB99" s="30"/>
      <c r="AC99" s="30"/>
      <c r="AD99" s="30"/>
      <c r="AE99" s="30"/>
    </row>
    <row r="100" spans="1:31" s="2" customFormat="1" ht="6.9" customHeight="1">
      <c r="A100" s="30"/>
      <c r="B100" s="48"/>
      <c r="C100" s="49"/>
      <c r="D100" s="49"/>
      <c r="E100" s="49"/>
      <c r="F100" s="49"/>
      <c r="G100" s="49"/>
      <c r="H100" s="49"/>
      <c r="I100" s="49"/>
      <c r="J100" s="49"/>
      <c r="K100" s="49"/>
      <c r="L100" s="43"/>
      <c r="S100" s="30"/>
      <c r="T100" s="30"/>
      <c r="U100" s="30"/>
      <c r="V100" s="30"/>
      <c r="W100" s="30"/>
      <c r="X100" s="30"/>
      <c r="Y100" s="30"/>
      <c r="Z100" s="30"/>
      <c r="AA100" s="30"/>
      <c r="AB100" s="30"/>
      <c r="AC100" s="30"/>
      <c r="AD100" s="30"/>
      <c r="AE100" s="30"/>
    </row>
    <row r="104" spans="1:31" s="2" customFormat="1" ht="6.9" customHeight="1">
      <c r="A104" s="30"/>
      <c r="B104" s="50"/>
      <c r="C104" s="51"/>
      <c r="D104" s="51"/>
      <c r="E104" s="51"/>
      <c r="F104" s="51"/>
      <c r="G104" s="51"/>
      <c r="H104" s="51"/>
      <c r="I104" s="51"/>
      <c r="J104" s="51"/>
      <c r="K104" s="51"/>
      <c r="L104" s="43"/>
      <c r="S104" s="30"/>
      <c r="T104" s="30"/>
      <c r="U104" s="30"/>
      <c r="V104" s="30"/>
      <c r="W104" s="30"/>
      <c r="X104" s="30"/>
      <c r="Y104" s="30"/>
      <c r="Z104" s="30"/>
      <c r="AA104" s="30"/>
      <c r="AB104" s="30"/>
      <c r="AC104" s="30"/>
      <c r="AD104" s="30"/>
      <c r="AE104" s="30"/>
    </row>
    <row r="105" spans="1:31" s="2" customFormat="1" ht="24.9" customHeight="1">
      <c r="A105" s="30"/>
      <c r="B105" s="31"/>
      <c r="C105" s="22" t="s">
        <v>131</v>
      </c>
      <c r="D105" s="30"/>
      <c r="E105" s="30"/>
      <c r="F105" s="30"/>
      <c r="G105" s="30"/>
      <c r="H105" s="30"/>
      <c r="I105" s="30"/>
      <c r="J105" s="30"/>
      <c r="K105" s="30"/>
      <c r="L105" s="43"/>
      <c r="S105" s="30"/>
      <c r="T105" s="30"/>
      <c r="U105" s="30"/>
      <c r="V105" s="30"/>
      <c r="W105" s="30"/>
      <c r="X105" s="30"/>
      <c r="Y105" s="30"/>
      <c r="Z105" s="30"/>
      <c r="AA105" s="30"/>
      <c r="AB105" s="30"/>
      <c r="AC105" s="30"/>
      <c r="AD105" s="30"/>
      <c r="AE105" s="30"/>
    </row>
    <row r="106" spans="1:31" s="2" customFormat="1" ht="6.9" customHeight="1">
      <c r="A106" s="30"/>
      <c r="B106" s="31"/>
      <c r="C106" s="30"/>
      <c r="D106" s="30"/>
      <c r="E106" s="30"/>
      <c r="F106" s="30"/>
      <c r="G106" s="30"/>
      <c r="H106" s="30"/>
      <c r="I106" s="30"/>
      <c r="J106" s="30"/>
      <c r="K106" s="30"/>
      <c r="L106" s="43"/>
      <c r="S106" s="30"/>
      <c r="T106" s="30"/>
      <c r="U106" s="30"/>
      <c r="V106" s="30"/>
      <c r="W106" s="30"/>
      <c r="X106" s="30"/>
      <c r="Y106" s="30"/>
      <c r="Z106" s="30"/>
      <c r="AA106" s="30"/>
      <c r="AB106" s="30"/>
      <c r="AC106" s="30"/>
      <c r="AD106" s="30"/>
      <c r="AE106" s="30"/>
    </row>
    <row r="107" spans="1:31" s="2" customFormat="1" ht="12" customHeight="1">
      <c r="A107" s="30"/>
      <c r="B107" s="31"/>
      <c r="C107" s="27" t="s">
        <v>13</v>
      </c>
      <c r="D107" s="30"/>
      <c r="E107" s="30"/>
      <c r="F107" s="30"/>
      <c r="G107" s="30"/>
      <c r="H107" s="30"/>
      <c r="I107" s="30"/>
      <c r="J107" s="30"/>
      <c r="K107" s="30"/>
      <c r="L107" s="43"/>
      <c r="S107" s="30"/>
      <c r="T107" s="30"/>
      <c r="U107" s="30"/>
      <c r="V107" s="30"/>
      <c r="W107" s="30"/>
      <c r="X107" s="30"/>
      <c r="Y107" s="30"/>
      <c r="Z107" s="30"/>
      <c r="AA107" s="30"/>
      <c r="AB107" s="30"/>
      <c r="AC107" s="30"/>
      <c r="AD107" s="30"/>
      <c r="AE107" s="30"/>
    </row>
    <row r="108" spans="1:31" s="2" customFormat="1" ht="26.25" customHeight="1">
      <c r="A108" s="30"/>
      <c r="B108" s="31"/>
      <c r="C108" s="30"/>
      <c r="D108" s="30"/>
      <c r="E108" s="244" t="str">
        <f>E7</f>
        <v>Oprava spevnených plôch a okolitého areálu Zimného štadióna v Banskej Bystrici</v>
      </c>
      <c r="F108" s="245"/>
      <c r="G108" s="245"/>
      <c r="H108" s="245"/>
      <c r="I108" s="30"/>
      <c r="J108" s="30"/>
      <c r="K108" s="30"/>
      <c r="L108" s="43"/>
      <c r="S108" s="30"/>
      <c r="T108" s="30"/>
      <c r="U108" s="30"/>
      <c r="V108" s="30"/>
      <c r="W108" s="30"/>
      <c r="X108" s="30"/>
      <c r="Y108" s="30"/>
      <c r="Z108" s="30"/>
      <c r="AA108" s="30"/>
      <c r="AB108" s="30"/>
      <c r="AC108" s="30"/>
      <c r="AD108" s="30"/>
      <c r="AE108" s="30"/>
    </row>
    <row r="109" spans="1:31" s="2" customFormat="1" ht="12" customHeight="1">
      <c r="A109" s="30"/>
      <c r="B109" s="31"/>
      <c r="C109" s="27" t="s">
        <v>117</v>
      </c>
      <c r="D109" s="30"/>
      <c r="E109" s="30"/>
      <c r="F109" s="30"/>
      <c r="G109" s="30"/>
      <c r="H109" s="30"/>
      <c r="I109" s="30"/>
      <c r="J109" s="30"/>
      <c r="K109" s="30"/>
      <c r="L109" s="43"/>
      <c r="S109" s="30"/>
      <c r="T109" s="30"/>
      <c r="U109" s="30"/>
      <c r="V109" s="30"/>
      <c r="W109" s="30"/>
      <c r="X109" s="30"/>
      <c r="Y109" s="30"/>
      <c r="Z109" s="30"/>
      <c r="AA109" s="30"/>
      <c r="AB109" s="30"/>
      <c r="AC109" s="30"/>
      <c r="AD109" s="30"/>
      <c r="AE109" s="30"/>
    </row>
    <row r="110" spans="1:31" s="2" customFormat="1" ht="16.5" customHeight="1">
      <c r="A110" s="30"/>
      <c r="B110" s="31"/>
      <c r="C110" s="30"/>
      <c r="D110" s="30"/>
      <c r="E110" s="211" t="str">
        <f>E9</f>
        <v>SO06.1 - SO06.1  Prekládka VO</v>
      </c>
      <c r="F110" s="246"/>
      <c r="G110" s="246"/>
      <c r="H110" s="246"/>
      <c r="I110" s="30"/>
      <c r="J110" s="30"/>
      <c r="K110" s="30"/>
      <c r="L110" s="43"/>
      <c r="S110" s="30"/>
      <c r="T110" s="30"/>
      <c r="U110" s="30"/>
      <c r="V110" s="30"/>
      <c r="W110" s="30"/>
      <c r="X110" s="30"/>
      <c r="Y110" s="30"/>
      <c r="Z110" s="30"/>
      <c r="AA110" s="30"/>
      <c r="AB110" s="30"/>
      <c r="AC110" s="30"/>
      <c r="AD110" s="30"/>
      <c r="AE110" s="30"/>
    </row>
    <row r="111" spans="1:31" s="2" customFormat="1" ht="6.9" customHeight="1">
      <c r="A111" s="30"/>
      <c r="B111" s="31"/>
      <c r="C111" s="30"/>
      <c r="D111" s="30"/>
      <c r="E111" s="30"/>
      <c r="F111" s="30"/>
      <c r="G111" s="30"/>
      <c r="H111" s="30"/>
      <c r="I111" s="30"/>
      <c r="J111" s="30"/>
      <c r="K111" s="30"/>
      <c r="L111" s="43"/>
      <c r="S111" s="30"/>
      <c r="T111" s="30"/>
      <c r="U111" s="30"/>
      <c r="V111" s="30"/>
      <c r="W111" s="30"/>
      <c r="X111" s="30"/>
      <c r="Y111" s="30"/>
      <c r="Z111" s="30"/>
      <c r="AA111" s="30"/>
      <c r="AB111" s="30"/>
      <c r="AC111" s="30"/>
      <c r="AD111" s="30"/>
      <c r="AE111" s="30"/>
    </row>
    <row r="112" spans="1:31" s="2" customFormat="1" ht="12" customHeight="1">
      <c r="A112" s="30"/>
      <c r="B112" s="31"/>
      <c r="C112" s="27" t="s">
        <v>17</v>
      </c>
      <c r="D112" s="30"/>
      <c r="E112" s="30"/>
      <c r="F112" s="25" t="str">
        <f>F12</f>
        <v>parc.č.4212,4211/2 k.ú.Banská Bystrica</v>
      </c>
      <c r="G112" s="30"/>
      <c r="H112" s="30"/>
      <c r="I112" s="27" t="s">
        <v>19</v>
      </c>
      <c r="J112" s="56" t="str">
        <f>IF(J12="","",J12)</f>
        <v>10. 9. 2021</v>
      </c>
      <c r="K112" s="30"/>
      <c r="L112" s="43"/>
      <c r="S112" s="30"/>
      <c r="T112" s="30"/>
      <c r="U112" s="30"/>
      <c r="V112" s="30"/>
      <c r="W112" s="30"/>
      <c r="X112" s="30"/>
      <c r="Y112" s="30"/>
      <c r="Z112" s="30"/>
      <c r="AA112" s="30"/>
      <c r="AB112" s="30"/>
      <c r="AC112" s="30"/>
      <c r="AD112" s="30"/>
      <c r="AE112" s="30"/>
    </row>
    <row r="113" spans="1:65" s="2" customFormat="1" ht="6.9" customHeight="1">
      <c r="A113" s="30"/>
      <c r="B113" s="31"/>
      <c r="C113" s="30"/>
      <c r="D113" s="30"/>
      <c r="E113" s="30"/>
      <c r="F113" s="30"/>
      <c r="G113" s="30"/>
      <c r="H113" s="30"/>
      <c r="I113" s="30"/>
      <c r="J113" s="30"/>
      <c r="K113" s="30"/>
      <c r="L113" s="43"/>
      <c r="S113" s="30"/>
      <c r="T113" s="30"/>
      <c r="U113" s="30"/>
      <c r="V113" s="30"/>
      <c r="W113" s="30"/>
      <c r="X113" s="30"/>
      <c r="Y113" s="30"/>
      <c r="Z113" s="30"/>
      <c r="AA113" s="30"/>
      <c r="AB113" s="30"/>
      <c r="AC113" s="30"/>
      <c r="AD113" s="30"/>
      <c r="AE113" s="30"/>
    </row>
    <row r="114" spans="1:65" s="2" customFormat="1" ht="15.15" customHeight="1">
      <c r="A114" s="30"/>
      <c r="B114" s="31"/>
      <c r="C114" s="27" t="s">
        <v>21</v>
      </c>
      <c r="D114" s="30"/>
      <c r="E114" s="30"/>
      <c r="F114" s="25" t="str">
        <f>E15</f>
        <v>MBB a.s.</v>
      </c>
      <c r="G114" s="30"/>
      <c r="H114" s="30"/>
      <c r="I114" s="27" t="s">
        <v>27</v>
      </c>
      <c r="J114" s="28" t="str">
        <f>E21</f>
        <v>MGE GFroup s.r.o.</v>
      </c>
      <c r="K114" s="30"/>
      <c r="L114" s="43"/>
      <c r="S114" s="30"/>
      <c r="T114" s="30"/>
      <c r="U114" s="30"/>
      <c r="V114" s="30"/>
      <c r="W114" s="30"/>
      <c r="X114" s="30"/>
      <c r="Y114" s="30"/>
      <c r="Z114" s="30"/>
      <c r="AA114" s="30"/>
      <c r="AB114" s="30"/>
      <c r="AC114" s="30"/>
      <c r="AD114" s="30"/>
      <c r="AE114" s="30"/>
    </row>
    <row r="115" spans="1:65" s="2" customFormat="1" ht="15.15" customHeight="1">
      <c r="A115" s="30"/>
      <c r="B115" s="31"/>
      <c r="C115" s="27" t="s">
        <v>25</v>
      </c>
      <c r="D115" s="30"/>
      <c r="E115" s="30"/>
      <c r="F115" s="25" t="str">
        <f>IF(E18="","",E18)</f>
        <v>podľa výberového konania</v>
      </c>
      <c r="G115" s="30"/>
      <c r="H115" s="30"/>
      <c r="I115" s="27" t="s">
        <v>30</v>
      </c>
      <c r="J115" s="28" t="str">
        <f>E24</f>
        <v>Ing.Jančovič</v>
      </c>
      <c r="K115" s="30"/>
      <c r="L115" s="43"/>
      <c r="S115" s="30"/>
      <c r="T115" s="30"/>
      <c r="U115" s="30"/>
      <c r="V115" s="30"/>
      <c r="W115" s="30"/>
      <c r="X115" s="30"/>
      <c r="Y115" s="30"/>
      <c r="Z115" s="30"/>
      <c r="AA115" s="30"/>
      <c r="AB115" s="30"/>
      <c r="AC115" s="30"/>
      <c r="AD115" s="30"/>
      <c r="AE115" s="30"/>
    </row>
    <row r="116" spans="1:65" s="2" customFormat="1" ht="10.35" customHeight="1">
      <c r="A116" s="30"/>
      <c r="B116" s="31"/>
      <c r="C116" s="30"/>
      <c r="D116" s="30"/>
      <c r="E116" s="30"/>
      <c r="F116" s="30"/>
      <c r="G116" s="30"/>
      <c r="H116" s="30"/>
      <c r="I116" s="30"/>
      <c r="J116" s="30"/>
      <c r="K116" s="30"/>
      <c r="L116" s="43"/>
      <c r="S116" s="30"/>
      <c r="T116" s="30"/>
      <c r="U116" s="30"/>
      <c r="V116" s="30"/>
      <c r="W116" s="30"/>
      <c r="X116" s="30"/>
      <c r="Y116" s="30"/>
      <c r="Z116" s="30"/>
      <c r="AA116" s="30"/>
      <c r="AB116" s="30"/>
      <c r="AC116" s="30"/>
      <c r="AD116" s="30"/>
      <c r="AE116" s="30"/>
    </row>
    <row r="117" spans="1:65" s="11" customFormat="1" ht="29.25" customHeight="1">
      <c r="A117" s="125"/>
      <c r="B117" s="126"/>
      <c r="C117" s="127" t="s">
        <v>132</v>
      </c>
      <c r="D117" s="128" t="s">
        <v>58</v>
      </c>
      <c r="E117" s="128" t="s">
        <v>54</v>
      </c>
      <c r="F117" s="128" t="s">
        <v>55</v>
      </c>
      <c r="G117" s="128" t="s">
        <v>133</v>
      </c>
      <c r="H117" s="128" t="s">
        <v>134</v>
      </c>
      <c r="I117" s="128" t="s">
        <v>135</v>
      </c>
      <c r="J117" s="129" t="s">
        <v>121</v>
      </c>
      <c r="K117" s="130" t="s">
        <v>136</v>
      </c>
      <c r="L117" s="131"/>
      <c r="M117" s="63" t="s">
        <v>1</v>
      </c>
      <c r="N117" s="64" t="s">
        <v>37</v>
      </c>
      <c r="O117" s="64" t="s">
        <v>137</v>
      </c>
      <c r="P117" s="64" t="s">
        <v>138</v>
      </c>
      <c r="Q117" s="64" t="s">
        <v>139</v>
      </c>
      <c r="R117" s="64" t="s">
        <v>140</v>
      </c>
      <c r="S117" s="64" t="s">
        <v>141</v>
      </c>
      <c r="T117" s="65" t="s">
        <v>142</v>
      </c>
      <c r="U117" s="125"/>
      <c r="V117" s="125"/>
      <c r="W117" s="125"/>
      <c r="X117" s="125"/>
      <c r="Y117" s="125"/>
      <c r="Z117" s="125"/>
      <c r="AA117" s="125"/>
      <c r="AB117" s="125"/>
      <c r="AC117" s="125"/>
      <c r="AD117" s="125"/>
      <c r="AE117" s="125"/>
    </row>
    <row r="118" spans="1:65" s="2" customFormat="1" ht="22.8" customHeight="1">
      <c r="A118" s="30"/>
      <c r="B118" s="31"/>
      <c r="C118" s="70" t="s">
        <v>122</v>
      </c>
      <c r="D118" s="30"/>
      <c r="E118" s="30"/>
      <c r="F118" s="30"/>
      <c r="G118" s="30"/>
      <c r="H118" s="30"/>
      <c r="I118" s="30"/>
      <c r="J118" s="132">
        <f>BK118</f>
        <v>0</v>
      </c>
      <c r="K118" s="30"/>
      <c r="L118" s="31"/>
      <c r="M118" s="66"/>
      <c r="N118" s="57"/>
      <c r="O118" s="67"/>
      <c r="P118" s="133">
        <f>P119</f>
        <v>0</v>
      </c>
      <c r="Q118" s="67"/>
      <c r="R118" s="133">
        <f>R119</f>
        <v>1.2E-4</v>
      </c>
      <c r="S118" s="67"/>
      <c r="T118" s="134">
        <f>T119</f>
        <v>0</v>
      </c>
      <c r="U118" s="30"/>
      <c r="V118" s="30"/>
      <c r="W118" s="30"/>
      <c r="X118" s="30"/>
      <c r="Y118" s="30"/>
      <c r="Z118" s="30"/>
      <c r="AA118" s="30"/>
      <c r="AB118" s="30"/>
      <c r="AC118" s="30"/>
      <c r="AD118" s="30"/>
      <c r="AE118" s="30"/>
      <c r="AT118" s="18" t="s">
        <v>72</v>
      </c>
      <c r="AU118" s="18" t="s">
        <v>123</v>
      </c>
      <c r="BK118" s="135">
        <f>BK119</f>
        <v>0</v>
      </c>
    </row>
    <row r="119" spans="1:65" s="12" customFormat="1" ht="25.95" customHeight="1">
      <c r="B119" s="136"/>
      <c r="D119" s="137" t="s">
        <v>72</v>
      </c>
      <c r="E119" s="138" t="s">
        <v>199</v>
      </c>
      <c r="F119" s="138" t="s">
        <v>1185</v>
      </c>
      <c r="J119" s="139">
        <f>BK119</f>
        <v>0</v>
      </c>
      <c r="L119" s="136"/>
      <c r="M119" s="140"/>
      <c r="N119" s="141"/>
      <c r="O119" s="141"/>
      <c r="P119" s="142">
        <f>P120</f>
        <v>0</v>
      </c>
      <c r="Q119" s="141"/>
      <c r="R119" s="142">
        <f>R120</f>
        <v>1.2E-4</v>
      </c>
      <c r="S119" s="141"/>
      <c r="T119" s="143">
        <f>T120</f>
        <v>0</v>
      </c>
      <c r="AR119" s="137" t="s">
        <v>157</v>
      </c>
      <c r="AT119" s="144" t="s">
        <v>72</v>
      </c>
      <c r="AU119" s="144" t="s">
        <v>73</v>
      </c>
      <c r="AY119" s="137" t="s">
        <v>145</v>
      </c>
      <c r="BK119" s="145">
        <f>BK120</f>
        <v>0</v>
      </c>
    </row>
    <row r="120" spans="1:65" s="12" customFormat="1" ht="22.8" customHeight="1">
      <c r="B120" s="136"/>
      <c r="D120" s="137" t="s">
        <v>72</v>
      </c>
      <c r="E120" s="146" t="s">
        <v>1186</v>
      </c>
      <c r="F120" s="146" t="s">
        <v>1187</v>
      </c>
      <c r="J120" s="147">
        <f>BK120</f>
        <v>0</v>
      </c>
      <c r="L120" s="136"/>
      <c r="M120" s="140"/>
      <c r="N120" s="141"/>
      <c r="O120" s="141"/>
      <c r="P120" s="142">
        <f>SUM(P121:P129)</f>
        <v>0</v>
      </c>
      <c r="Q120" s="141"/>
      <c r="R120" s="142">
        <f>SUM(R121:R129)</f>
        <v>1.2E-4</v>
      </c>
      <c r="S120" s="141"/>
      <c r="T120" s="143">
        <f>SUM(T121:T129)</f>
        <v>0</v>
      </c>
      <c r="AR120" s="137" t="s">
        <v>157</v>
      </c>
      <c r="AT120" s="144" t="s">
        <v>72</v>
      </c>
      <c r="AU120" s="144" t="s">
        <v>81</v>
      </c>
      <c r="AY120" s="137" t="s">
        <v>145</v>
      </c>
      <c r="BK120" s="145">
        <f>SUM(BK121:BK129)</f>
        <v>0</v>
      </c>
    </row>
    <row r="121" spans="1:65" s="2" customFormat="1" ht="22.8" customHeight="1">
      <c r="A121" s="30"/>
      <c r="B121" s="148"/>
      <c r="C121" s="149" t="s">
        <v>81</v>
      </c>
      <c r="D121" s="149" t="s">
        <v>147</v>
      </c>
      <c r="E121" s="150" t="s">
        <v>1188</v>
      </c>
      <c r="F121" s="151" t="s">
        <v>1230</v>
      </c>
      <c r="G121" s="152" t="s">
        <v>1189</v>
      </c>
      <c r="H121" s="153">
        <v>1</v>
      </c>
      <c r="I121" s="153"/>
      <c r="J121" s="154">
        <f>ROUND(I121*H121,2)</f>
        <v>0</v>
      </c>
      <c r="K121" s="155"/>
      <c r="L121" s="31"/>
      <c r="M121" s="156" t="s">
        <v>1</v>
      </c>
      <c r="N121" s="157" t="s">
        <v>39</v>
      </c>
      <c r="O121" s="158">
        <v>0</v>
      </c>
      <c r="P121" s="158">
        <f>O121*H121</f>
        <v>0</v>
      </c>
      <c r="Q121" s="158">
        <v>0</v>
      </c>
      <c r="R121" s="158">
        <f>Q121*H121</f>
        <v>0</v>
      </c>
      <c r="S121" s="158">
        <v>0</v>
      </c>
      <c r="T121" s="159">
        <f>S121*H121</f>
        <v>0</v>
      </c>
      <c r="U121" s="30"/>
      <c r="V121" s="30"/>
      <c r="W121" s="30"/>
      <c r="X121" s="30"/>
      <c r="Y121" s="30"/>
      <c r="Z121" s="30"/>
      <c r="AA121" s="30"/>
      <c r="AB121" s="30"/>
      <c r="AC121" s="30"/>
      <c r="AD121" s="30"/>
      <c r="AE121" s="30"/>
      <c r="AR121" s="160" t="s">
        <v>1190</v>
      </c>
      <c r="AT121" s="160" t="s">
        <v>147</v>
      </c>
      <c r="AU121" s="160" t="s">
        <v>152</v>
      </c>
      <c r="AY121" s="18" t="s">
        <v>145</v>
      </c>
      <c r="BE121" s="161">
        <f>IF(N121="základná",J121,0)</f>
        <v>0</v>
      </c>
      <c r="BF121" s="161">
        <f>IF(N121="znížená",J121,0)</f>
        <v>0</v>
      </c>
      <c r="BG121" s="161">
        <f>IF(N121="zákl. prenesená",J121,0)</f>
        <v>0</v>
      </c>
      <c r="BH121" s="161">
        <f>IF(N121="zníž. prenesená",J121,0)</f>
        <v>0</v>
      </c>
      <c r="BI121" s="161">
        <f>IF(N121="nulová",J121,0)</f>
        <v>0</v>
      </c>
      <c r="BJ121" s="18" t="s">
        <v>152</v>
      </c>
      <c r="BK121" s="161">
        <f>ROUND(I121*H121,2)</f>
        <v>0</v>
      </c>
      <c r="BL121" s="18" t="s">
        <v>1190</v>
      </c>
      <c r="BM121" s="160" t="s">
        <v>1191</v>
      </c>
    </row>
    <row r="122" spans="1:65" s="14" customFormat="1" ht="10.199999999999999">
      <c r="B122" s="183"/>
      <c r="D122" s="177" t="s">
        <v>424</v>
      </c>
      <c r="E122" s="184" t="s">
        <v>1</v>
      </c>
      <c r="F122" s="185" t="s">
        <v>1192</v>
      </c>
      <c r="H122" s="186">
        <v>1</v>
      </c>
      <c r="L122" s="183"/>
      <c r="M122" s="187"/>
      <c r="N122" s="188"/>
      <c r="O122" s="188"/>
      <c r="P122" s="188"/>
      <c r="Q122" s="188"/>
      <c r="R122" s="188"/>
      <c r="S122" s="188"/>
      <c r="T122" s="189"/>
      <c r="AT122" s="184" t="s">
        <v>424</v>
      </c>
      <c r="AU122" s="184" t="s">
        <v>152</v>
      </c>
      <c r="AV122" s="14" t="s">
        <v>152</v>
      </c>
      <c r="AW122" s="14" t="s">
        <v>29</v>
      </c>
      <c r="AX122" s="14" t="s">
        <v>73</v>
      </c>
      <c r="AY122" s="184" t="s">
        <v>145</v>
      </c>
    </row>
    <row r="123" spans="1:65" s="15" customFormat="1" ht="10.199999999999999">
      <c r="B123" s="190"/>
      <c r="D123" s="177" t="s">
        <v>424</v>
      </c>
      <c r="E123" s="191" t="s">
        <v>1</v>
      </c>
      <c r="F123" s="192" t="s">
        <v>427</v>
      </c>
      <c r="H123" s="193">
        <v>1</v>
      </c>
      <c r="L123" s="190"/>
      <c r="M123" s="194"/>
      <c r="N123" s="195"/>
      <c r="O123" s="195"/>
      <c r="P123" s="195"/>
      <c r="Q123" s="195"/>
      <c r="R123" s="195"/>
      <c r="S123" s="195"/>
      <c r="T123" s="196"/>
      <c r="AT123" s="191" t="s">
        <v>424</v>
      </c>
      <c r="AU123" s="191" t="s">
        <v>152</v>
      </c>
      <c r="AV123" s="15" t="s">
        <v>151</v>
      </c>
      <c r="AW123" s="15" t="s">
        <v>29</v>
      </c>
      <c r="AX123" s="15" t="s">
        <v>81</v>
      </c>
      <c r="AY123" s="191" t="s">
        <v>145</v>
      </c>
    </row>
    <row r="124" spans="1:65" s="2" customFormat="1" ht="28.8" customHeight="1">
      <c r="A124" s="30"/>
      <c r="B124" s="148"/>
      <c r="C124" s="149" t="s">
        <v>152</v>
      </c>
      <c r="D124" s="149" t="s">
        <v>147</v>
      </c>
      <c r="E124" s="150" t="s">
        <v>1193</v>
      </c>
      <c r="F124" s="151" t="s">
        <v>1231</v>
      </c>
      <c r="G124" s="152" t="s">
        <v>1189</v>
      </c>
      <c r="H124" s="153">
        <v>1</v>
      </c>
      <c r="I124" s="153"/>
      <c r="J124" s="154">
        <f>ROUND(I124*H124,2)</f>
        <v>0</v>
      </c>
      <c r="K124" s="155"/>
      <c r="L124" s="31"/>
      <c r="M124" s="156" t="s">
        <v>1</v>
      </c>
      <c r="N124" s="157" t="s">
        <v>39</v>
      </c>
      <c r="O124" s="158">
        <v>0</v>
      </c>
      <c r="P124" s="158">
        <f>O124*H124</f>
        <v>0</v>
      </c>
      <c r="Q124" s="158">
        <v>0</v>
      </c>
      <c r="R124" s="158">
        <f>Q124*H124</f>
        <v>0</v>
      </c>
      <c r="S124" s="158">
        <v>0</v>
      </c>
      <c r="T124" s="159">
        <f>S124*H124</f>
        <v>0</v>
      </c>
      <c r="U124" s="30"/>
      <c r="V124" s="30"/>
      <c r="W124" s="30"/>
      <c r="X124" s="30"/>
      <c r="Y124" s="30"/>
      <c r="Z124" s="30"/>
      <c r="AA124" s="30"/>
      <c r="AB124" s="30"/>
      <c r="AC124" s="30"/>
      <c r="AD124" s="30"/>
      <c r="AE124" s="30"/>
      <c r="AR124" s="160" t="s">
        <v>1190</v>
      </c>
      <c r="AT124" s="160" t="s">
        <v>147</v>
      </c>
      <c r="AU124" s="160" t="s">
        <v>152</v>
      </c>
      <c r="AY124" s="18" t="s">
        <v>145</v>
      </c>
      <c r="BE124" s="161">
        <f>IF(N124="základná",J124,0)</f>
        <v>0</v>
      </c>
      <c r="BF124" s="161">
        <f>IF(N124="znížená",J124,0)</f>
        <v>0</v>
      </c>
      <c r="BG124" s="161">
        <f>IF(N124="zákl. prenesená",J124,0)</f>
        <v>0</v>
      </c>
      <c r="BH124" s="161">
        <f>IF(N124="zníž. prenesená",J124,0)</f>
        <v>0</v>
      </c>
      <c r="BI124" s="161">
        <f>IF(N124="nulová",J124,0)</f>
        <v>0</v>
      </c>
      <c r="BJ124" s="18" t="s">
        <v>152</v>
      </c>
      <c r="BK124" s="161">
        <f>ROUND(I124*H124,2)</f>
        <v>0</v>
      </c>
      <c r="BL124" s="18" t="s">
        <v>1190</v>
      </c>
      <c r="BM124" s="160" t="s">
        <v>1194</v>
      </c>
    </row>
    <row r="125" spans="1:65" s="14" customFormat="1" ht="10.199999999999999">
      <c r="B125" s="183"/>
      <c r="D125" s="177" t="s">
        <v>424</v>
      </c>
      <c r="E125" s="184" t="s">
        <v>1</v>
      </c>
      <c r="F125" s="185" t="s">
        <v>1192</v>
      </c>
      <c r="H125" s="186">
        <v>1</v>
      </c>
      <c r="L125" s="183"/>
      <c r="M125" s="187"/>
      <c r="N125" s="188"/>
      <c r="O125" s="188"/>
      <c r="P125" s="188"/>
      <c r="Q125" s="188"/>
      <c r="R125" s="188"/>
      <c r="S125" s="188"/>
      <c r="T125" s="189"/>
      <c r="AT125" s="184" t="s">
        <v>424</v>
      </c>
      <c r="AU125" s="184" t="s">
        <v>152</v>
      </c>
      <c r="AV125" s="14" t="s">
        <v>152</v>
      </c>
      <c r="AW125" s="14" t="s">
        <v>29</v>
      </c>
      <c r="AX125" s="14" t="s">
        <v>73</v>
      </c>
      <c r="AY125" s="184" t="s">
        <v>145</v>
      </c>
    </row>
    <row r="126" spans="1:65" s="15" customFormat="1" ht="10.199999999999999">
      <c r="B126" s="190"/>
      <c r="D126" s="177" t="s">
        <v>424</v>
      </c>
      <c r="E126" s="191" t="s">
        <v>1</v>
      </c>
      <c r="F126" s="192" t="s">
        <v>427</v>
      </c>
      <c r="H126" s="193">
        <v>1</v>
      </c>
      <c r="L126" s="190"/>
      <c r="M126" s="194"/>
      <c r="N126" s="195"/>
      <c r="O126" s="195"/>
      <c r="P126" s="195"/>
      <c r="Q126" s="195"/>
      <c r="R126" s="195"/>
      <c r="S126" s="195"/>
      <c r="T126" s="196"/>
      <c r="AT126" s="191" t="s">
        <v>424</v>
      </c>
      <c r="AU126" s="191" t="s">
        <v>152</v>
      </c>
      <c r="AV126" s="15" t="s">
        <v>151</v>
      </c>
      <c r="AW126" s="15" t="s">
        <v>29</v>
      </c>
      <c r="AX126" s="15" t="s">
        <v>81</v>
      </c>
      <c r="AY126" s="191" t="s">
        <v>145</v>
      </c>
    </row>
    <row r="127" spans="1:65" s="2" customFormat="1" ht="24.6" customHeight="1">
      <c r="A127" s="30"/>
      <c r="B127" s="148"/>
      <c r="C127" s="162" t="s">
        <v>157</v>
      </c>
      <c r="D127" s="162" t="s">
        <v>199</v>
      </c>
      <c r="E127" s="163" t="s">
        <v>1195</v>
      </c>
      <c r="F127" s="164" t="s">
        <v>1232</v>
      </c>
      <c r="G127" s="165" t="s">
        <v>1196</v>
      </c>
      <c r="H127" s="166">
        <v>1</v>
      </c>
      <c r="I127" s="166"/>
      <c r="J127" s="167">
        <f>ROUND(I127*H127,2)</f>
        <v>0</v>
      </c>
      <c r="K127" s="168"/>
      <c r="L127" s="169"/>
      <c r="M127" s="170" t="s">
        <v>1</v>
      </c>
      <c r="N127" s="171" t="s">
        <v>39</v>
      </c>
      <c r="O127" s="158">
        <v>0</v>
      </c>
      <c r="P127" s="158">
        <f>O127*H127</f>
        <v>0</v>
      </c>
      <c r="Q127" s="158">
        <v>1.2E-4</v>
      </c>
      <c r="R127" s="158">
        <f>Q127*H127</f>
        <v>1.2E-4</v>
      </c>
      <c r="S127" s="158">
        <v>0</v>
      </c>
      <c r="T127" s="159">
        <f>S127*H127</f>
        <v>0</v>
      </c>
      <c r="U127" s="30"/>
      <c r="V127" s="30"/>
      <c r="W127" s="30"/>
      <c r="X127" s="30"/>
      <c r="Y127" s="30"/>
      <c r="Z127" s="30"/>
      <c r="AA127" s="30"/>
      <c r="AB127" s="30"/>
      <c r="AC127" s="30"/>
      <c r="AD127" s="30"/>
      <c r="AE127" s="30"/>
      <c r="AR127" s="160" t="s">
        <v>1197</v>
      </c>
      <c r="AT127" s="160" t="s">
        <v>199</v>
      </c>
      <c r="AU127" s="160" t="s">
        <v>152</v>
      </c>
      <c r="AY127" s="18" t="s">
        <v>145</v>
      </c>
      <c r="BE127" s="161">
        <f>IF(N127="základná",J127,0)</f>
        <v>0</v>
      </c>
      <c r="BF127" s="161">
        <f>IF(N127="znížená",J127,0)</f>
        <v>0</v>
      </c>
      <c r="BG127" s="161">
        <f>IF(N127="zákl. prenesená",J127,0)</f>
        <v>0</v>
      </c>
      <c r="BH127" s="161">
        <f>IF(N127="zníž. prenesená",J127,0)</f>
        <v>0</v>
      </c>
      <c r="BI127" s="161">
        <f>IF(N127="nulová",J127,0)</f>
        <v>0</v>
      </c>
      <c r="BJ127" s="18" t="s">
        <v>152</v>
      </c>
      <c r="BK127" s="161">
        <f>ROUND(I127*H127,2)</f>
        <v>0</v>
      </c>
      <c r="BL127" s="18" t="s">
        <v>1190</v>
      </c>
      <c r="BM127" s="160" t="s">
        <v>1198</v>
      </c>
    </row>
    <row r="128" spans="1:65" s="14" customFormat="1" ht="10.199999999999999">
      <c r="B128" s="183"/>
      <c r="D128" s="177" t="s">
        <v>424</v>
      </c>
      <c r="E128" s="184" t="s">
        <v>1</v>
      </c>
      <c r="F128" s="185" t="s">
        <v>1192</v>
      </c>
      <c r="H128" s="186">
        <v>1</v>
      </c>
      <c r="L128" s="183"/>
      <c r="M128" s="187"/>
      <c r="N128" s="188"/>
      <c r="O128" s="188"/>
      <c r="P128" s="188"/>
      <c r="Q128" s="188"/>
      <c r="R128" s="188"/>
      <c r="S128" s="188"/>
      <c r="T128" s="189"/>
      <c r="AT128" s="184" t="s">
        <v>424</v>
      </c>
      <c r="AU128" s="184" t="s">
        <v>152</v>
      </c>
      <c r="AV128" s="14" t="s">
        <v>152</v>
      </c>
      <c r="AW128" s="14" t="s">
        <v>29</v>
      </c>
      <c r="AX128" s="14" t="s">
        <v>73</v>
      </c>
      <c r="AY128" s="184" t="s">
        <v>145</v>
      </c>
    </row>
    <row r="129" spans="1:51" s="15" customFormat="1" ht="10.199999999999999">
      <c r="B129" s="190"/>
      <c r="D129" s="177" t="s">
        <v>424</v>
      </c>
      <c r="E129" s="191" t="s">
        <v>1</v>
      </c>
      <c r="F129" s="192" t="s">
        <v>427</v>
      </c>
      <c r="H129" s="193">
        <v>1</v>
      </c>
      <c r="L129" s="190"/>
      <c r="M129" s="204"/>
      <c r="N129" s="205"/>
      <c r="O129" s="205"/>
      <c r="P129" s="205"/>
      <c r="Q129" s="205"/>
      <c r="R129" s="205"/>
      <c r="S129" s="205"/>
      <c r="T129" s="206"/>
      <c r="AT129" s="191" t="s">
        <v>424</v>
      </c>
      <c r="AU129" s="191" t="s">
        <v>152</v>
      </c>
      <c r="AV129" s="15" t="s">
        <v>151</v>
      </c>
      <c r="AW129" s="15" t="s">
        <v>29</v>
      </c>
      <c r="AX129" s="15" t="s">
        <v>81</v>
      </c>
      <c r="AY129" s="191" t="s">
        <v>145</v>
      </c>
    </row>
    <row r="130" spans="1:51" s="2" customFormat="1" ht="6.9" customHeight="1">
      <c r="A130" s="30"/>
      <c r="B130" s="48"/>
      <c r="C130" s="49"/>
      <c r="D130" s="49"/>
      <c r="E130" s="49"/>
      <c r="F130" s="49"/>
      <c r="G130" s="49"/>
      <c r="H130" s="49"/>
      <c r="I130" s="49"/>
      <c r="J130" s="49"/>
      <c r="K130" s="49"/>
      <c r="L130" s="31"/>
      <c r="M130" s="30"/>
      <c r="O130" s="30"/>
      <c r="P130" s="30"/>
      <c r="Q130" s="30"/>
      <c r="R130" s="30"/>
      <c r="S130" s="30"/>
      <c r="T130" s="30"/>
      <c r="U130" s="30"/>
      <c r="V130" s="30"/>
      <c r="W130" s="30"/>
      <c r="X130" s="30"/>
      <c r="Y130" s="30"/>
      <c r="Z130" s="30"/>
      <c r="AA130" s="30"/>
      <c r="AB130" s="30"/>
      <c r="AC130" s="30"/>
      <c r="AD130" s="30"/>
      <c r="AE130" s="30"/>
    </row>
  </sheetData>
  <autoFilter ref="C117:K129" xr:uid="{00000000-0009-0000-0000-00000A000000}"/>
  <mergeCells count="8">
    <mergeCell ref="E108:H108"/>
    <mergeCell ref="E110:H110"/>
    <mergeCell ref="L2:V2"/>
    <mergeCell ref="E7:H7"/>
    <mergeCell ref="E9:H9"/>
    <mergeCell ref="E27:H27"/>
    <mergeCell ref="E85:H85"/>
    <mergeCell ref="E87:H87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BM130"/>
  <sheetViews>
    <sheetView showGridLines="0" topLeftCell="A104" workbookViewId="0">
      <selection activeCell="F127" sqref="F127"/>
    </sheetView>
  </sheetViews>
  <sheetFormatPr defaultRowHeight="14.4"/>
  <cols>
    <col min="1" max="1" width="8.28515625" style="1" customWidth="1"/>
    <col min="2" max="2" width="1.140625" style="1" customWidth="1"/>
    <col min="3" max="3" width="4.140625" style="1" customWidth="1"/>
    <col min="4" max="4" width="4.28515625" style="1" customWidth="1"/>
    <col min="5" max="5" width="17.140625" style="1" customWidth="1"/>
    <col min="6" max="6" width="50.85546875" style="1" customWidth="1"/>
    <col min="7" max="7" width="7.42578125" style="1" customWidth="1"/>
    <col min="8" max="8" width="14" style="1" customWidth="1"/>
    <col min="9" max="9" width="15.85546875" style="1" customWidth="1"/>
    <col min="10" max="10" width="22.28515625" style="1" customWidth="1"/>
    <col min="11" max="11" width="22.28515625" style="1" hidden="1" customWidth="1"/>
    <col min="12" max="12" width="9.28515625" style="1" customWidth="1"/>
    <col min="13" max="13" width="10.85546875" style="1" hidden="1" customWidth="1"/>
    <col min="14" max="14" width="9.28515625" style="1" hidden="1"/>
    <col min="15" max="20" width="14.140625" style="1" hidden="1" customWidth="1"/>
    <col min="21" max="21" width="16.28515625" style="1" hidden="1" customWidth="1"/>
    <col min="22" max="22" width="12.28515625" style="1" customWidth="1"/>
    <col min="23" max="23" width="16.28515625" style="1" customWidth="1"/>
    <col min="24" max="24" width="12.28515625" style="1" customWidth="1"/>
    <col min="25" max="25" width="15" style="1" customWidth="1"/>
    <col min="26" max="26" width="11" style="1" customWidth="1"/>
    <col min="27" max="27" width="15" style="1" customWidth="1"/>
    <col min="28" max="28" width="16.28515625" style="1" customWidth="1"/>
    <col min="29" max="29" width="11" style="1" customWidth="1"/>
    <col min="30" max="30" width="15" style="1" customWidth="1"/>
    <col min="31" max="31" width="16.28515625" style="1" customWidth="1"/>
    <col min="44" max="65" width="9.28515625" style="1" hidden="1"/>
  </cols>
  <sheetData>
    <row r="1" spans="1:46" ht="10.199999999999999">
      <c r="A1" s="94"/>
    </row>
    <row r="2" spans="1:46" s="1" customFormat="1" ht="36.9" customHeight="1">
      <c r="L2" s="231" t="s">
        <v>5</v>
      </c>
      <c r="M2" s="215"/>
      <c r="N2" s="215"/>
      <c r="O2" s="215"/>
      <c r="P2" s="215"/>
      <c r="Q2" s="215"/>
      <c r="R2" s="215"/>
      <c r="S2" s="215"/>
      <c r="T2" s="215"/>
      <c r="U2" s="215"/>
      <c r="V2" s="215"/>
      <c r="AT2" s="18" t="s">
        <v>112</v>
      </c>
    </row>
    <row r="3" spans="1:46" s="1" customFormat="1" ht="6.9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1"/>
      <c r="AT3" s="18" t="s">
        <v>73</v>
      </c>
    </row>
    <row r="4" spans="1:46" s="1" customFormat="1" ht="24.9" customHeight="1">
      <c r="B4" s="21"/>
      <c r="D4" s="22" t="s">
        <v>116</v>
      </c>
      <c r="L4" s="21"/>
      <c r="M4" s="95" t="s">
        <v>10</v>
      </c>
      <c r="AT4" s="18" t="s">
        <v>3</v>
      </c>
    </row>
    <row r="5" spans="1:46" s="1" customFormat="1" ht="6.9" customHeight="1">
      <c r="B5" s="21"/>
      <c r="L5" s="21"/>
    </row>
    <row r="6" spans="1:46" s="1" customFormat="1" ht="12" customHeight="1">
      <c r="B6" s="21"/>
      <c r="D6" s="27" t="s">
        <v>13</v>
      </c>
      <c r="L6" s="21"/>
    </row>
    <row r="7" spans="1:46" s="1" customFormat="1" ht="26.25" customHeight="1">
      <c r="B7" s="21"/>
      <c r="E7" s="244" t="str">
        <f>'Rekapitulácia stavby'!K6</f>
        <v>Oprava spevnených plôch a okolitého areálu Zimného štadióna v Banskej Bystrici</v>
      </c>
      <c r="F7" s="245"/>
      <c r="G7" s="245"/>
      <c r="H7" s="245"/>
      <c r="L7" s="21"/>
    </row>
    <row r="8" spans="1:46" s="2" customFormat="1" ht="12" customHeight="1">
      <c r="A8" s="30"/>
      <c r="B8" s="31"/>
      <c r="C8" s="30"/>
      <c r="D8" s="27" t="s">
        <v>117</v>
      </c>
      <c r="E8" s="30"/>
      <c r="F8" s="30"/>
      <c r="G8" s="30"/>
      <c r="H8" s="30"/>
      <c r="I8" s="30"/>
      <c r="J8" s="30"/>
      <c r="K8" s="30"/>
      <c r="L8" s="43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</row>
    <row r="9" spans="1:46" s="2" customFormat="1" ht="16.5" customHeight="1">
      <c r="A9" s="30"/>
      <c r="B9" s="31"/>
      <c r="C9" s="30"/>
      <c r="D9" s="30"/>
      <c r="E9" s="211" t="s">
        <v>1199</v>
      </c>
      <c r="F9" s="246"/>
      <c r="G9" s="246"/>
      <c r="H9" s="246"/>
      <c r="I9" s="30"/>
      <c r="J9" s="30"/>
      <c r="K9" s="30"/>
      <c r="L9" s="43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</row>
    <row r="10" spans="1:46" s="2" customFormat="1" ht="10.199999999999999">
      <c r="A10" s="30"/>
      <c r="B10" s="31"/>
      <c r="C10" s="30"/>
      <c r="D10" s="30"/>
      <c r="E10" s="30"/>
      <c r="F10" s="30"/>
      <c r="G10" s="30"/>
      <c r="H10" s="30"/>
      <c r="I10" s="30"/>
      <c r="J10" s="30"/>
      <c r="K10" s="30"/>
      <c r="L10" s="43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</row>
    <row r="11" spans="1:46" s="2" customFormat="1" ht="12" customHeight="1">
      <c r="A11" s="30"/>
      <c r="B11" s="31"/>
      <c r="C11" s="30"/>
      <c r="D11" s="27" t="s">
        <v>15</v>
      </c>
      <c r="E11" s="30"/>
      <c r="F11" s="25" t="s">
        <v>1</v>
      </c>
      <c r="G11" s="30"/>
      <c r="H11" s="30"/>
      <c r="I11" s="27" t="s">
        <v>16</v>
      </c>
      <c r="J11" s="25" t="s">
        <v>1</v>
      </c>
      <c r="K11" s="30"/>
      <c r="L11" s="43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</row>
    <row r="12" spans="1:46" s="2" customFormat="1" ht="12" customHeight="1">
      <c r="A12" s="30"/>
      <c r="B12" s="31"/>
      <c r="C12" s="30"/>
      <c r="D12" s="27" t="s">
        <v>17</v>
      </c>
      <c r="E12" s="30"/>
      <c r="F12" s="25" t="s">
        <v>18</v>
      </c>
      <c r="G12" s="30"/>
      <c r="H12" s="30"/>
      <c r="I12" s="27" t="s">
        <v>19</v>
      </c>
      <c r="J12" s="56" t="str">
        <f>'Rekapitulácia stavby'!AN8</f>
        <v>10. 9. 2021</v>
      </c>
      <c r="K12" s="30"/>
      <c r="L12" s="43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</row>
    <row r="13" spans="1:46" s="2" customFormat="1" ht="10.8" customHeight="1">
      <c r="A13" s="30"/>
      <c r="B13" s="31"/>
      <c r="C13" s="30"/>
      <c r="D13" s="30"/>
      <c r="E13" s="30"/>
      <c r="F13" s="30"/>
      <c r="G13" s="30"/>
      <c r="H13" s="30"/>
      <c r="I13" s="30"/>
      <c r="J13" s="30"/>
      <c r="K13" s="30"/>
      <c r="L13" s="43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</row>
    <row r="14" spans="1:46" s="2" customFormat="1" ht="12" customHeight="1">
      <c r="A14" s="30"/>
      <c r="B14" s="31"/>
      <c r="C14" s="30"/>
      <c r="D14" s="27" t="s">
        <v>21</v>
      </c>
      <c r="E14" s="30"/>
      <c r="F14" s="30"/>
      <c r="G14" s="30"/>
      <c r="H14" s="30"/>
      <c r="I14" s="27" t="s">
        <v>22</v>
      </c>
      <c r="J14" s="25" t="s">
        <v>1</v>
      </c>
      <c r="K14" s="30"/>
      <c r="L14" s="43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</row>
    <row r="15" spans="1:46" s="2" customFormat="1" ht="18" customHeight="1">
      <c r="A15" s="30"/>
      <c r="B15" s="31"/>
      <c r="C15" s="30"/>
      <c r="D15" s="30"/>
      <c r="E15" s="25" t="s">
        <v>23</v>
      </c>
      <c r="F15" s="30"/>
      <c r="G15" s="30"/>
      <c r="H15" s="30"/>
      <c r="I15" s="27" t="s">
        <v>24</v>
      </c>
      <c r="J15" s="25" t="s">
        <v>1</v>
      </c>
      <c r="K15" s="30"/>
      <c r="L15" s="43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</row>
    <row r="16" spans="1:46" s="2" customFormat="1" ht="6.9" customHeight="1">
      <c r="A16" s="30"/>
      <c r="B16" s="31"/>
      <c r="C16" s="30"/>
      <c r="D16" s="30"/>
      <c r="E16" s="30"/>
      <c r="F16" s="30"/>
      <c r="G16" s="30"/>
      <c r="H16" s="30"/>
      <c r="I16" s="30"/>
      <c r="J16" s="30"/>
      <c r="K16" s="30"/>
      <c r="L16" s="43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</row>
    <row r="17" spans="1:31" s="2" customFormat="1" ht="12" customHeight="1">
      <c r="A17" s="30"/>
      <c r="B17" s="31"/>
      <c r="C17" s="30"/>
      <c r="D17" s="27" t="s">
        <v>25</v>
      </c>
      <c r="E17" s="30"/>
      <c r="F17" s="30"/>
      <c r="G17" s="30"/>
      <c r="H17" s="30"/>
      <c r="I17" s="27" t="s">
        <v>22</v>
      </c>
      <c r="J17" s="25" t="s">
        <v>1</v>
      </c>
      <c r="K17" s="30"/>
      <c r="L17" s="43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</row>
    <row r="18" spans="1:31" s="2" customFormat="1" ht="18" customHeight="1">
      <c r="A18" s="30"/>
      <c r="B18" s="31"/>
      <c r="C18" s="30"/>
      <c r="D18" s="30"/>
      <c r="E18" s="25" t="s">
        <v>26</v>
      </c>
      <c r="F18" s="30"/>
      <c r="G18" s="30"/>
      <c r="H18" s="30"/>
      <c r="I18" s="27" t="s">
        <v>24</v>
      </c>
      <c r="J18" s="25" t="s">
        <v>1</v>
      </c>
      <c r="K18" s="30"/>
      <c r="L18" s="43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</row>
    <row r="19" spans="1:31" s="2" customFormat="1" ht="6.9" customHeight="1">
      <c r="A19" s="30"/>
      <c r="B19" s="31"/>
      <c r="C19" s="30"/>
      <c r="D19" s="30"/>
      <c r="E19" s="30"/>
      <c r="F19" s="30"/>
      <c r="G19" s="30"/>
      <c r="H19" s="30"/>
      <c r="I19" s="30"/>
      <c r="J19" s="30"/>
      <c r="K19" s="30"/>
      <c r="L19" s="43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</row>
    <row r="20" spans="1:31" s="2" customFormat="1" ht="12" customHeight="1">
      <c r="A20" s="30"/>
      <c r="B20" s="31"/>
      <c r="C20" s="30"/>
      <c r="D20" s="27" t="s">
        <v>27</v>
      </c>
      <c r="E20" s="30"/>
      <c r="F20" s="30"/>
      <c r="G20" s="30"/>
      <c r="H20" s="30"/>
      <c r="I20" s="27" t="s">
        <v>22</v>
      </c>
      <c r="J20" s="25" t="s">
        <v>1</v>
      </c>
      <c r="K20" s="30"/>
      <c r="L20" s="43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</row>
    <row r="21" spans="1:31" s="2" customFormat="1" ht="18" customHeight="1">
      <c r="A21" s="30"/>
      <c r="B21" s="31"/>
      <c r="C21" s="30"/>
      <c r="D21" s="30"/>
      <c r="E21" s="25" t="s">
        <v>1200</v>
      </c>
      <c r="F21" s="30"/>
      <c r="G21" s="30"/>
      <c r="H21" s="30"/>
      <c r="I21" s="27" t="s">
        <v>24</v>
      </c>
      <c r="J21" s="25" t="s">
        <v>1</v>
      </c>
      <c r="K21" s="30"/>
      <c r="L21" s="43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</row>
    <row r="22" spans="1:31" s="2" customFormat="1" ht="6.9" customHeight="1">
      <c r="A22" s="30"/>
      <c r="B22" s="31"/>
      <c r="C22" s="30"/>
      <c r="D22" s="30"/>
      <c r="E22" s="30"/>
      <c r="F22" s="30"/>
      <c r="G22" s="30"/>
      <c r="H22" s="30"/>
      <c r="I22" s="30"/>
      <c r="J22" s="30"/>
      <c r="K22" s="30"/>
      <c r="L22" s="43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</row>
    <row r="23" spans="1:31" s="2" customFormat="1" ht="12" customHeight="1">
      <c r="A23" s="30"/>
      <c r="B23" s="31"/>
      <c r="C23" s="30"/>
      <c r="D23" s="27" t="s">
        <v>30</v>
      </c>
      <c r="E23" s="30"/>
      <c r="F23" s="30"/>
      <c r="G23" s="30"/>
      <c r="H23" s="30"/>
      <c r="I23" s="27" t="s">
        <v>22</v>
      </c>
      <c r="J23" s="25" t="s">
        <v>1</v>
      </c>
      <c r="K23" s="30"/>
      <c r="L23" s="43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</row>
    <row r="24" spans="1:31" s="2" customFormat="1" ht="18" customHeight="1">
      <c r="A24" s="30"/>
      <c r="B24" s="31"/>
      <c r="C24" s="30"/>
      <c r="D24" s="30"/>
      <c r="E24" s="25" t="s">
        <v>1182</v>
      </c>
      <c r="F24" s="30"/>
      <c r="G24" s="30"/>
      <c r="H24" s="30"/>
      <c r="I24" s="27" t="s">
        <v>24</v>
      </c>
      <c r="J24" s="25" t="s">
        <v>1</v>
      </c>
      <c r="K24" s="30"/>
      <c r="L24" s="43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</row>
    <row r="25" spans="1:31" s="2" customFormat="1" ht="6.9" customHeight="1">
      <c r="A25" s="30"/>
      <c r="B25" s="31"/>
      <c r="C25" s="30"/>
      <c r="D25" s="30"/>
      <c r="E25" s="30"/>
      <c r="F25" s="30"/>
      <c r="G25" s="30"/>
      <c r="H25" s="30"/>
      <c r="I25" s="30"/>
      <c r="J25" s="30"/>
      <c r="K25" s="30"/>
      <c r="L25" s="43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</row>
    <row r="26" spans="1:31" s="2" customFormat="1" ht="12" customHeight="1">
      <c r="A26" s="30"/>
      <c r="B26" s="31"/>
      <c r="C26" s="30"/>
      <c r="D26" s="27" t="s">
        <v>32</v>
      </c>
      <c r="E26" s="30"/>
      <c r="F26" s="30"/>
      <c r="G26" s="30"/>
      <c r="H26" s="30"/>
      <c r="I26" s="30"/>
      <c r="J26" s="30"/>
      <c r="K26" s="30"/>
      <c r="L26" s="43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</row>
    <row r="27" spans="1:31" s="8" customFormat="1" ht="16.5" customHeight="1">
      <c r="A27" s="96"/>
      <c r="B27" s="97"/>
      <c r="C27" s="96"/>
      <c r="D27" s="96"/>
      <c r="E27" s="217" t="s">
        <v>1</v>
      </c>
      <c r="F27" s="217"/>
      <c r="G27" s="217"/>
      <c r="H27" s="217"/>
      <c r="I27" s="96"/>
      <c r="J27" s="96"/>
      <c r="K27" s="96"/>
      <c r="L27" s="98"/>
      <c r="S27" s="96"/>
      <c r="T27" s="96"/>
      <c r="U27" s="96"/>
      <c r="V27" s="96"/>
      <c r="W27" s="96"/>
      <c r="X27" s="96"/>
      <c r="Y27" s="96"/>
      <c r="Z27" s="96"/>
      <c r="AA27" s="96"/>
      <c r="AB27" s="96"/>
      <c r="AC27" s="96"/>
      <c r="AD27" s="96"/>
      <c r="AE27" s="96"/>
    </row>
    <row r="28" spans="1:31" s="2" customFormat="1" ht="6.9" customHeight="1">
      <c r="A28" s="30"/>
      <c r="B28" s="31"/>
      <c r="C28" s="30"/>
      <c r="D28" s="30"/>
      <c r="E28" s="30"/>
      <c r="F28" s="30"/>
      <c r="G28" s="30"/>
      <c r="H28" s="30"/>
      <c r="I28" s="30"/>
      <c r="J28" s="30"/>
      <c r="K28" s="30"/>
      <c r="L28" s="43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</row>
    <row r="29" spans="1:31" s="2" customFormat="1" ht="6.9" customHeight="1">
      <c r="A29" s="30"/>
      <c r="B29" s="31"/>
      <c r="C29" s="30"/>
      <c r="D29" s="67"/>
      <c r="E29" s="67"/>
      <c r="F29" s="67"/>
      <c r="G29" s="67"/>
      <c r="H29" s="67"/>
      <c r="I29" s="67"/>
      <c r="J29" s="67"/>
      <c r="K29" s="67"/>
      <c r="L29" s="43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</row>
    <row r="30" spans="1:31" s="2" customFormat="1" ht="25.35" customHeight="1">
      <c r="A30" s="30"/>
      <c r="B30" s="31"/>
      <c r="C30" s="30"/>
      <c r="D30" s="99" t="s">
        <v>33</v>
      </c>
      <c r="E30" s="30"/>
      <c r="F30" s="30"/>
      <c r="G30" s="30"/>
      <c r="H30" s="30"/>
      <c r="I30" s="30"/>
      <c r="J30" s="72">
        <f>ROUND(J118, 2)</f>
        <v>0</v>
      </c>
      <c r="K30" s="30"/>
      <c r="L30" s="43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</row>
    <row r="31" spans="1:31" s="2" customFormat="1" ht="6.9" customHeight="1">
      <c r="A31" s="30"/>
      <c r="B31" s="31"/>
      <c r="C31" s="30"/>
      <c r="D31" s="67"/>
      <c r="E31" s="67"/>
      <c r="F31" s="67"/>
      <c r="G31" s="67"/>
      <c r="H31" s="67"/>
      <c r="I31" s="67"/>
      <c r="J31" s="67"/>
      <c r="K31" s="67"/>
      <c r="L31" s="43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</row>
    <row r="32" spans="1:31" s="2" customFormat="1" ht="14.4" customHeight="1">
      <c r="A32" s="30"/>
      <c r="B32" s="31"/>
      <c r="C32" s="30"/>
      <c r="D32" s="30"/>
      <c r="E32" s="30"/>
      <c r="F32" s="34" t="s">
        <v>35</v>
      </c>
      <c r="G32" s="30"/>
      <c r="H32" s="30"/>
      <c r="I32" s="34" t="s">
        <v>34</v>
      </c>
      <c r="J32" s="34" t="s">
        <v>36</v>
      </c>
      <c r="K32" s="30"/>
      <c r="L32" s="43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</row>
    <row r="33" spans="1:31" s="2" customFormat="1" ht="14.4" customHeight="1">
      <c r="A33" s="30"/>
      <c r="B33" s="31"/>
      <c r="C33" s="30"/>
      <c r="D33" s="100" t="s">
        <v>37</v>
      </c>
      <c r="E33" s="36" t="s">
        <v>38</v>
      </c>
      <c r="F33" s="101">
        <f>ROUND((SUM(BE118:BE129)),  2)</f>
        <v>0</v>
      </c>
      <c r="G33" s="102"/>
      <c r="H33" s="102"/>
      <c r="I33" s="103">
        <v>0.2</v>
      </c>
      <c r="J33" s="101">
        <f>ROUND(((SUM(BE118:BE129))*I33),  2)</f>
        <v>0</v>
      </c>
      <c r="K33" s="30"/>
      <c r="L33" s="43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</row>
    <row r="34" spans="1:31" s="2" customFormat="1" ht="14.4" customHeight="1">
      <c r="A34" s="30"/>
      <c r="B34" s="31"/>
      <c r="C34" s="30"/>
      <c r="D34" s="30"/>
      <c r="E34" s="36" t="s">
        <v>39</v>
      </c>
      <c r="F34" s="104">
        <f>ROUND((SUM(BF118:BF129)),  2)</f>
        <v>0</v>
      </c>
      <c r="G34" s="30"/>
      <c r="H34" s="30"/>
      <c r="I34" s="105">
        <v>0.2</v>
      </c>
      <c r="J34" s="104">
        <f>ROUND(((SUM(BF118:BF129))*I34),  2)</f>
        <v>0</v>
      </c>
      <c r="K34" s="30"/>
      <c r="L34" s="43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</row>
    <row r="35" spans="1:31" s="2" customFormat="1" ht="14.4" hidden="1" customHeight="1">
      <c r="A35" s="30"/>
      <c r="B35" s="31"/>
      <c r="C35" s="30"/>
      <c r="D35" s="30"/>
      <c r="E35" s="27" t="s">
        <v>40</v>
      </c>
      <c r="F35" s="104">
        <f>ROUND((SUM(BG118:BG129)),  2)</f>
        <v>0</v>
      </c>
      <c r="G35" s="30"/>
      <c r="H35" s="30"/>
      <c r="I35" s="105">
        <v>0.2</v>
      </c>
      <c r="J35" s="104">
        <f>0</f>
        <v>0</v>
      </c>
      <c r="K35" s="30"/>
      <c r="L35" s="43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</row>
    <row r="36" spans="1:31" s="2" customFormat="1" ht="14.4" hidden="1" customHeight="1">
      <c r="A36" s="30"/>
      <c r="B36" s="31"/>
      <c r="C36" s="30"/>
      <c r="D36" s="30"/>
      <c r="E36" s="27" t="s">
        <v>41</v>
      </c>
      <c r="F36" s="104">
        <f>ROUND((SUM(BH118:BH129)),  2)</f>
        <v>0</v>
      </c>
      <c r="G36" s="30"/>
      <c r="H36" s="30"/>
      <c r="I36" s="105">
        <v>0.2</v>
      </c>
      <c r="J36" s="104">
        <f>0</f>
        <v>0</v>
      </c>
      <c r="K36" s="30"/>
      <c r="L36" s="43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</row>
    <row r="37" spans="1:31" s="2" customFormat="1" ht="14.4" hidden="1" customHeight="1">
      <c r="A37" s="30"/>
      <c r="B37" s="31"/>
      <c r="C37" s="30"/>
      <c r="D37" s="30"/>
      <c r="E37" s="36" t="s">
        <v>42</v>
      </c>
      <c r="F37" s="101">
        <f>ROUND((SUM(BI118:BI129)),  2)</f>
        <v>0</v>
      </c>
      <c r="G37" s="102"/>
      <c r="H37" s="102"/>
      <c r="I37" s="103">
        <v>0</v>
      </c>
      <c r="J37" s="101">
        <f>0</f>
        <v>0</v>
      </c>
      <c r="K37" s="30"/>
      <c r="L37" s="43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</row>
    <row r="38" spans="1:31" s="2" customFormat="1" ht="6.9" customHeight="1">
      <c r="A38" s="30"/>
      <c r="B38" s="31"/>
      <c r="C38" s="30"/>
      <c r="D38" s="30"/>
      <c r="E38" s="30"/>
      <c r="F38" s="30"/>
      <c r="G38" s="30"/>
      <c r="H38" s="30"/>
      <c r="I38" s="30"/>
      <c r="J38" s="30"/>
      <c r="K38" s="30"/>
      <c r="L38" s="43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</row>
    <row r="39" spans="1:31" s="2" customFormat="1" ht="25.35" customHeight="1">
      <c r="A39" s="30"/>
      <c r="B39" s="31"/>
      <c r="C39" s="106"/>
      <c r="D39" s="107" t="s">
        <v>43</v>
      </c>
      <c r="E39" s="61"/>
      <c r="F39" s="61"/>
      <c r="G39" s="108" t="s">
        <v>44</v>
      </c>
      <c r="H39" s="109" t="s">
        <v>45</v>
      </c>
      <c r="I39" s="61"/>
      <c r="J39" s="110">
        <f>SUM(J30:J37)</f>
        <v>0</v>
      </c>
      <c r="K39" s="111"/>
      <c r="L39" s="43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</row>
    <row r="40" spans="1:31" s="2" customFormat="1" ht="14.4" customHeight="1">
      <c r="A40" s="30"/>
      <c r="B40" s="31"/>
      <c r="C40" s="30"/>
      <c r="D40" s="30"/>
      <c r="E40" s="30"/>
      <c r="F40" s="30"/>
      <c r="G40" s="30"/>
      <c r="H40" s="30"/>
      <c r="I40" s="30"/>
      <c r="J40" s="30"/>
      <c r="K40" s="30"/>
      <c r="L40" s="43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</row>
    <row r="41" spans="1:31" s="1" customFormat="1" ht="14.4" customHeight="1">
      <c r="B41" s="21"/>
      <c r="L41" s="21"/>
    </row>
    <row r="42" spans="1:31" s="1" customFormat="1" ht="14.4" customHeight="1">
      <c r="B42" s="21"/>
      <c r="L42" s="21"/>
    </row>
    <row r="43" spans="1:31" s="1" customFormat="1" ht="14.4" customHeight="1">
      <c r="B43" s="21"/>
      <c r="L43" s="21"/>
    </row>
    <row r="44" spans="1:31" s="1" customFormat="1" ht="14.4" customHeight="1">
      <c r="B44" s="21"/>
      <c r="L44" s="21"/>
    </row>
    <row r="45" spans="1:31" s="1" customFormat="1" ht="14.4" customHeight="1">
      <c r="B45" s="21"/>
      <c r="L45" s="21"/>
    </row>
    <row r="46" spans="1:31" s="1" customFormat="1" ht="14.4" customHeight="1">
      <c r="B46" s="21"/>
      <c r="L46" s="21"/>
    </row>
    <row r="47" spans="1:31" s="1" customFormat="1" ht="14.4" customHeight="1">
      <c r="B47" s="21"/>
      <c r="L47" s="21"/>
    </row>
    <row r="48" spans="1:31" s="1" customFormat="1" ht="14.4" customHeight="1">
      <c r="B48" s="21"/>
      <c r="L48" s="21"/>
    </row>
    <row r="49" spans="1:31" s="1" customFormat="1" ht="14.4" customHeight="1">
      <c r="B49" s="21"/>
      <c r="L49" s="21"/>
    </row>
    <row r="50" spans="1:31" s="2" customFormat="1" ht="14.4" customHeight="1">
      <c r="B50" s="43"/>
      <c r="D50" s="44" t="s">
        <v>46</v>
      </c>
      <c r="E50" s="45"/>
      <c r="F50" s="45"/>
      <c r="G50" s="44" t="s">
        <v>47</v>
      </c>
      <c r="H50" s="45"/>
      <c r="I50" s="45"/>
      <c r="J50" s="45"/>
      <c r="K50" s="45"/>
      <c r="L50" s="43"/>
    </row>
    <row r="51" spans="1:31" ht="10.199999999999999">
      <c r="B51" s="21"/>
      <c r="L51" s="21"/>
    </row>
    <row r="52" spans="1:31" ht="10.199999999999999">
      <c r="B52" s="21"/>
      <c r="L52" s="21"/>
    </row>
    <row r="53" spans="1:31" ht="10.199999999999999">
      <c r="B53" s="21"/>
      <c r="L53" s="21"/>
    </row>
    <row r="54" spans="1:31" ht="10.199999999999999">
      <c r="B54" s="21"/>
      <c r="L54" s="21"/>
    </row>
    <row r="55" spans="1:31" ht="10.199999999999999">
      <c r="B55" s="21"/>
      <c r="L55" s="21"/>
    </row>
    <row r="56" spans="1:31" ht="10.199999999999999">
      <c r="B56" s="21"/>
      <c r="L56" s="21"/>
    </row>
    <row r="57" spans="1:31" ht="10.199999999999999">
      <c r="B57" s="21"/>
      <c r="L57" s="21"/>
    </row>
    <row r="58" spans="1:31" ht="10.199999999999999">
      <c r="B58" s="21"/>
      <c r="L58" s="21"/>
    </row>
    <row r="59" spans="1:31" ht="10.199999999999999">
      <c r="B59" s="21"/>
      <c r="L59" s="21"/>
    </row>
    <row r="60" spans="1:31" ht="10.199999999999999">
      <c r="B60" s="21"/>
      <c r="L60" s="21"/>
    </row>
    <row r="61" spans="1:31" s="2" customFormat="1" ht="13.2">
      <c r="A61" s="30"/>
      <c r="B61" s="31"/>
      <c r="C61" s="30"/>
      <c r="D61" s="46" t="s">
        <v>48</v>
      </c>
      <c r="E61" s="33"/>
      <c r="F61" s="112" t="s">
        <v>49</v>
      </c>
      <c r="G61" s="46" t="s">
        <v>48</v>
      </c>
      <c r="H61" s="33"/>
      <c r="I61" s="33"/>
      <c r="J61" s="113" t="s">
        <v>49</v>
      </c>
      <c r="K61" s="33"/>
      <c r="L61" s="43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</row>
    <row r="62" spans="1:31" ht="10.199999999999999">
      <c r="B62" s="21"/>
      <c r="L62" s="21"/>
    </row>
    <row r="63" spans="1:31" ht="10.199999999999999">
      <c r="B63" s="21"/>
      <c r="L63" s="21"/>
    </row>
    <row r="64" spans="1:31" ht="10.199999999999999">
      <c r="B64" s="21"/>
      <c r="L64" s="21"/>
    </row>
    <row r="65" spans="1:31" s="2" customFormat="1" ht="13.2">
      <c r="A65" s="30"/>
      <c r="B65" s="31"/>
      <c r="C65" s="30"/>
      <c r="D65" s="44" t="s">
        <v>50</v>
      </c>
      <c r="E65" s="47"/>
      <c r="F65" s="47"/>
      <c r="G65" s="44" t="s">
        <v>51</v>
      </c>
      <c r="H65" s="47"/>
      <c r="I65" s="47"/>
      <c r="J65" s="47"/>
      <c r="K65" s="47"/>
      <c r="L65" s="43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</row>
    <row r="66" spans="1:31" ht="10.199999999999999">
      <c r="B66" s="21"/>
      <c r="L66" s="21"/>
    </row>
    <row r="67" spans="1:31" ht="10.199999999999999">
      <c r="B67" s="21"/>
      <c r="L67" s="21"/>
    </row>
    <row r="68" spans="1:31" ht="10.199999999999999">
      <c r="B68" s="21"/>
      <c r="L68" s="21"/>
    </row>
    <row r="69" spans="1:31" ht="10.199999999999999">
      <c r="B69" s="21"/>
      <c r="L69" s="21"/>
    </row>
    <row r="70" spans="1:31" ht="10.199999999999999">
      <c r="B70" s="21"/>
      <c r="L70" s="21"/>
    </row>
    <row r="71" spans="1:31" ht="10.199999999999999">
      <c r="B71" s="21"/>
      <c r="L71" s="21"/>
    </row>
    <row r="72" spans="1:31" ht="10.199999999999999">
      <c r="B72" s="21"/>
      <c r="L72" s="21"/>
    </row>
    <row r="73" spans="1:31" ht="10.199999999999999">
      <c r="B73" s="21"/>
      <c r="L73" s="21"/>
    </row>
    <row r="74" spans="1:31" ht="10.199999999999999">
      <c r="B74" s="21"/>
      <c r="L74" s="21"/>
    </row>
    <row r="75" spans="1:31" ht="10.199999999999999">
      <c r="B75" s="21"/>
      <c r="L75" s="21"/>
    </row>
    <row r="76" spans="1:31" s="2" customFormat="1" ht="13.2">
      <c r="A76" s="30"/>
      <c r="B76" s="31"/>
      <c r="C76" s="30"/>
      <c r="D76" s="46" t="s">
        <v>48</v>
      </c>
      <c r="E76" s="33"/>
      <c r="F76" s="112" t="s">
        <v>49</v>
      </c>
      <c r="G76" s="46" t="s">
        <v>48</v>
      </c>
      <c r="H76" s="33"/>
      <c r="I76" s="33"/>
      <c r="J76" s="113" t="s">
        <v>49</v>
      </c>
      <c r="K76" s="33"/>
      <c r="L76" s="43"/>
      <c r="S76" s="30"/>
      <c r="T76" s="30"/>
      <c r="U76" s="30"/>
      <c r="V76" s="30"/>
      <c r="W76" s="30"/>
      <c r="X76" s="30"/>
      <c r="Y76" s="30"/>
      <c r="Z76" s="30"/>
      <c r="AA76" s="30"/>
      <c r="AB76" s="30"/>
      <c r="AC76" s="30"/>
      <c r="AD76" s="30"/>
      <c r="AE76" s="30"/>
    </row>
    <row r="77" spans="1:31" s="2" customFormat="1" ht="14.4" customHeight="1">
      <c r="A77" s="30"/>
      <c r="B77" s="48"/>
      <c r="C77" s="49"/>
      <c r="D77" s="49"/>
      <c r="E77" s="49"/>
      <c r="F77" s="49"/>
      <c r="G77" s="49"/>
      <c r="H77" s="49"/>
      <c r="I77" s="49"/>
      <c r="J77" s="49"/>
      <c r="K77" s="49"/>
      <c r="L77" s="43"/>
      <c r="S77" s="30"/>
      <c r="T77" s="30"/>
      <c r="U77" s="30"/>
      <c r="V77" s="30"/>
      <c r="W77" s="30"/>
      <c r="X77" s="30"/>
      <c r="Y77" s="30"/>
      <c r="Z77" s="30"/>
      <c r="AA77" s="30"/>
      <c r="AB77" s="30"/>
      <c r="AC77" s="30"/>
      <c r="AD77" s="30"/>
      <c r="AE77" s="30"/>
    </row>
    <row r="81" spans="1:47" s="2" customFormat="1" ht="6.9" customHeight="1">
      <c r="A81" s="30"/>
      <c r="B81" s="50"/>
      <c r="C81" s="51"/>
      <c r="D81" s="51"/>
      <c r="E81" s="51"/>
      <c r="F81" s="51"/>
      <c r="G81" s="51"/>
      <c r="H81" s="51"/>
      <c r="I81" s="51"/>
      <c r="J81" s="51"/>
      <c r="K81" s="51"/>
      <c r="L81" s="43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</row>
    <row r="82" spans="1:47" s="2" customFormat="1" ht="24.9" customHeight="1">
      <c r="A82" s="30"/>
      <c r="B82" s="31"/>
      <c r="C82" s="22" t="s">
        <v>119</v>
      </c>
      <c r="D82" s="30"/>
      <c r="E82" s="30"/>
      <c r="F82" s="30"/>
      <c r="G82" s="30"/>
      <c r="H82" s="30"/>
      <c r="I82" s="30"/>
      <c r="J82" s="30"/>
      <c r="K82" s="30"/>
      <c r="L82" s="43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</row>
    <row r="83" spans="1:47" s="2" customFormat="1" ht="6.9" customHeight="1">
      <c r="A83" s="30"/>
      <c r="B83" s="31"/>
      <c r="C83" s="30"/>
      <c r="D83" s="30"/>
      <c r="E83" s="30"/>
      <c r="F83" s="30"/>
      <c r="G83" s="30"/>
      <c r="H83" s="30"/>
      <c r="I83" s="30"/>
      <c r="J83" s="30"/>
      <c r="K83" s="30"/>
      <c r="L83" s="43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</row>
    <row r="84" spans="1:47" s="2" customFormat="1" ht="12" customHeight="1">
      <c r="A84" s="30"/>
      <c r="B84" s="31"/>
      <c r="C84" s="27" t="s">
        <v>13</v>
      </c>
      <c r="D84" s="30"/>
      <c r="E84" s="30"/>
      <c r="F84" s="30"/>
      <c r="G84" s="30"/>
      <c r="H84" s="30"/>
      <c r="I84" s="30"/>
      <c r="J84" s="30"/>
      <c r="K84" s="30"/>
      <c r="L84" s="43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</row>
    <row r="85" spans="1:47" s="2" customFormat="1" ht="26.25" customHeight="1">
      <c r="A85" s="30"/>
      <c r="B85" s="31"/>
      <c r="C85" s="30"/>
      <c r="D85" s="30"/>
      <c r="E85" s="244" t="str">
        <f>E7</f>
        <v>Oprava spevnených plôch a okolitého areálu Zimného štadióna v Banskej Bystrici</v>
      </c>
      <c r="F85" s="245"/>
      <c r="G85" s="245"/>
      <c r="H85" s="245"/>
      <c r="I85" s="30"/>
      <c r="J85" s="30"/>
      <c r="K85" s="30"/>
      <c r="L85" s="43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</row>
    <row r="86" spans="1:47" s="2" customFormat="1" ht="12" customHeight="1">
      <c r="A86" s="30"/>
      <c r="B86" s="31"/>
      <c r="C86" s="27" t="s">
        <v>117</v>
      </c>
      <c r="D86" s="30"/>
      <c r="E86" s="30"/>
      <c r="F86" s="30"/>
      <c r="G86" s="30"/>
      <c r="H86" s="30"/>
      <c r="I86" s="30"/>
      <c r="J86" s="30"/>
      <c r="K86" s="30"/>
      <c r="L86" s="43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</row>
    <row r="87" spans="1:47" s="2" customFormat="1" ht="16.5" customHeight="1">
      <c r="A87" s="30"/>
      <c r="B87" s="31"/>
      <c r="C87" s="30"/>
      <c r="D87" s="30"/>
      <c r="E87" s="211" t="str">
        <f>E9</f>
        <v>SO06.2 - SO06.2  Areálové rozvody NN</v>
      </c>
      <c r="F87" s="246"/>
      <c r="G87" s="246"/>
      <c r="H87" s="246"/>
      <c r="I87" s="30"/>
      <c r="J87" s="30"/>
      <c r="K87" s="30"/>
      <c r="L87" s="43"/>
      <c r="S87" s="30"/>
      <c r="T87" s="30"/>
      <c r="U87" s="30"/>
      <c r="V87" s="30"/>
      <c r="W87" s="30"/>
      <c r="X87" s="30"/>
      <c r="Y87" s="30"/>
      <c r="Z87" s="30"/>
      <c r="AA87" s="30"/>
      <c r="AB87" s="30"/>
      <c r="AC87" s="30"/>
      <c r="AD87" s="30"/>
      <c r="AE87" s="30"/>
    </row>
    <row r="88" spans="1:47" s="2" customFormat="1" ht="6.9" customHeight="1">
      <c r="A88" s="30"/>
      <c r="B88" s="31"/>
      <c r="C88" s="30"/>
      <c r="D88" s="30"/>
      <c r="E88" s="30"/>
      <c r="F88" s="30"/>
      <c r="G88" s="30"/>
      <c r="H88" s="30"/>
      <c r="I88" s="30"/>
      <c r="J88" s="30"/>
      <c r="K88" s="30"/>
      <c r="L88" s="43"/>
      <c r="S88" s="30"/>
      <c r="T88" s="30"/>
      <c r="U88" s="30"/>
      <c r="V88" s="30"/>
      <c r="W88" s="30"/>
      <c r="X88" s="30"/>
      <c r="Y88" s="30"/>
      <c r="Z88" s="30"/>
      <c r="AA88" s="30"/>
      <c r="AB88" s="30"/>
      <c r="AC88" s="30"/>
      <c r="AD88" s="30"/>
      <c r="AE88" s="30"/>
    </row>
    <row r="89" spans="1:47" s="2" customFormat="1" ht="12" customHeight="1">
      <c r="A89" s="30"/>
      <c r="B89" s="31"/>
      <c r="C89" s="27" t="s">
        <v>17</v>
      </c>
      <c r="D89" s="30"/>
      <c r="E89" s="30"/>
      <c r="F89" s="25" t="str">
        <f>F12</f>
        <v>parc.č.4212,4211/2 k.ú.Banská Bystrica</v>
      </c>
      <c r="G89" s="30"/>
      <c r="H89" s="30"/>
      <c r="I89" s="27" t="s">
        <v>19</v>
      </c>
      <c r="J89" s="56" t="str">
        <f>IF(J12="","",J12)</f>
        <v>10. 9. 2021</v>
      </c>
      <c r="K89" s="30"/>
      <c r="L89" s="43"/>
      <c r="S89" s="30"/>
      <c r="T89" s="30"/>
      <c r="U89" s="30"/>
      <c r="V89" s="30"/>
      <c r="W89" s="30"/>
      <c r="X89" s="30"/>
      <c r="Y89" s="30"/>
      <c r="Z89" s="30"/>
      <c r="AA89" s="30"/>
      <c r="AB89" s="30"/>
      <c r="AC89" s="30"/>
      <c r="AD89" s="30"/>
      <c r="AE89" s="30"/>
    </row>
    <row r="90" spans="1:47" s="2" customFormat="1" ht="6.9" customHeight="1">
      <c r="A90" s="30"/>
      <c r="B90" s="31"/>
      <c r="C90" s="30"/>
      <c r="D90" s="30"/>
      <c r="E90" s="30"/>
      <c r="F90" s="30"/>
      <c r="G90" s="30"/>
      <c r="H90" s="30"/>
      <c r="I90" s="30"/>
      <c r="J90" s="30"/>
      <c r="K90" s="30"/>
      <c r="L90" s="43"/>
      <c r="S90" s="30"/>
      <c r="T90" s="30"/>
      <c r="U90" s="30"/>
      <c r="V90" s="30"/>
      <c r="W90" s="30"/>
      <c r="X90" s="30"/>
      <c r="Y90" s="30"/>
      <c r="Z90" s="30"/>
      <c r="AA90" s="30"/>
      <c r="AB90" s="30"/>
      <c r="AC90" s="30"/>
      <c r="AD90" s="30"/>
      <c r="AE90" s="30"/>
    </row>
    <row r="91" spans="1:47" s="2" customFormat="1" ht="15.15" customHeight="1">
      <c r="A91" s="30"/>
      <c r="B91" s="31"/>
      <c r="C91" s="27" t="s">
        <v>21</v>
      </c>
      <c r="D91" s="30"/>
      <c r="E91" s="30"/>
      <c r="F91" s="25" t="str">
        <f>E15</f>
        <v>MBB a.s.</v>
      </c>
      <c r="G91" s="30"/>
      <c r="H91" s="30"/>
      <c r="I91" s="27" t="s">
        <v>27</v>
      </c>
      <c r="J91" s="28" t="str">
        <f>E21</f>
        <v>MGE Group s.r.o.</v>
      </c>
      <c r="K91" s="30"/>
      <c r="L91" s="43"/>
      <c r="S91" s="30"/>
      <c r="T91" s="30"/>
      <c r="U91" s="30"/>
      <c r="V91" s="30"/>
      <c r="W91" s="30"/>
      <c r="X91" s="30"/>
      <c r="Y91" s="30"/>
      <c r="Z91" s="30"/>
      <c r="AA91" s="30"/>
      <c r="AB91" s="30"/>
      <c r="AC91" s="30"/>
      <c r="AD91" s="30"/>
      <c r="AE91" s="30"/>
    </row>
    <row r="92" spans="1:47" s="2" customFormat="1" ht="15.15" customHeight="1">
      <c r="A92" s="30"/>
      <c r="B92" s="31"/>
      <c r="C92" s="27" t="s">
        <v>25</v>
      </c>
      <c r="D92" s="30"/>
      <c r="E92" s="30"/>
      <c r="F92" s="25" t="str">
        <f>IF(E18="","",E18)</f>
        <v>podľa výberového konania</v>
      </c>
      <c r="G92" s="30"/>
      <c r="H92" s="30"/>
      <c r="I92" s="27" t="s">
        <v>30</v>
      </c>
      <c r="J92" s="28" t="str">
        <f>E24</f>
        <v>Ing.Jančovič</v>
      </c>
      <c r="K92" s="30"/>
      <c r="L92" s="43"/>
      <c r="S92" s="30"/>
      <c r="T92" s="30"/>
      <c r="U92" s="30"/>
      <c r="V92" s="30"/>
      <c r="W92" s="30"/>
      <c r="X92" s="30"/>
      <c r="Y92" s="30"/>
      <c r="Z92" s="30"/>
      <c r="AA92" s="30"/>
      <c r="AB92" s="30"/>
      <c r="AC92" s="30"/>
      <c r="AD92" s="30"/>
      <c r="AE92" s="30"/>
    </row>
    <row r="93" spans="1:47" s="2" customFormat="1" ht="10.35" customHeight="1">
      <c r="A93" s="30"/>
      <c r="B93" s="31"/>
      <c r="C93" s="30"/>
      <c r="D93" s="30"/>
      <c r="E93" s="30"/>
      <c r="F93" s="30"/>
      <c r="G93" s="30"/>
      <c r="H93" s="30"/>
      <c r="I93" s="30"/>
      <c r="J93" s="30"/>
      <c r="K93" s="30"/>
      <c r="L93" s="43"/>
      <c r="S93" s="30"/>
      <c r="T93" s="30"/>
      <c r="U93" s="30"/>
      <c r="V93" s="30"/>
      <c r="W93" s="30"/>
      <c r="X93" s="30"/>
      <c r="Y93" s="30"/>
      <c r="Z93" s="30"/>
      <c r="AA93" s="30"/>
      <c r="AB93" s="30"/>
      <c r="AC93" s="30"/>
      <c r="AD93" s="30"/>
      <c r="AE93" s="30"/>
    </row>
    <row r="94" spans="1:47" s="2" customFormat="1" ht="29.25" customHeight="1">
      <c r="A94" s="30"/>
      <c r="B94" s="31"/>
      <c r="C94" s="114" t="s">
        <v>120</v>
      </c>
      <c r="D94" s="106"/>
      <c r="E94" s="106"/>
      <c r="F94" s="106"/>
      <c r="G94" s="106"/>
      <c r="H94" s="106"/>
      <c r="I94" s="106"/>
      <c r="J94" s="115" t="s">
        <v>121</v>
      </c>
      <c r="K94" s="106"/>
      <c r="L94" s="43"/>
      <c r="S94" s="30"/>
      <c r="T94" s="30"/>
      <c r="U94" s="30"/>
      <c r="V94" s="30"/>
      <c r="W94" s="30"/>
      <c r="X94" s="30"/>
      <c r="Y94" s="30"/>
      <c r="Z94" s="30"/>
      <c r="AA94" s="30"/>
      <c r="AB94" s="30"/>
      <c r="AC94" s="30"/>
      <c r="AD94" s="30"/>
      <c r="AE94" s="30"/>
    </row>
    <row r="95" spans="1:47" s="2" customFormat="1" ht="10.35" customHeight="1">
      <c r="A95" s="30"/>
      <c r="B95" s="31"/>
      <c r="C95" s="30"/>
      <c r="D95" s="30"/>
      <c r="E95" s="30"/>
      <c r="F95" s="30"/>
      <c r="G95" s="30"/>
      <c r="H95" s="30"/>
      <c r="I95" s="30"/>
      <c r="J95" s="30"/>
      <c r="K95" s="30"/>
      <c r="L95" s="43"/>
      <c r="S95" s="30"/>
      <c r="T95" s="30"/>
      <c r="U95" s="30"/>
      <c r="V95" s="30"/>
      <c r="W95" s="30"/>
      <c r="X95" s="30"/>
      <c r="Y95" s="30"/>
      <c r="Z95" s="30"/>
      <c r="AA95" s="30"/>
      <c r="AB95" s="30"/>
      <c r="AC95" s="30"/>
      <c r="AD95" s="30"/>
      <c r="AE95" s="30"/>
    </row>
    <row r="96" spans="1:47" s="2" customFormat="1" ht="22.8" customHeight="1">
      <c r="A96" s="30"/>
      <c r="B96" s="31"/>
      <c r="C96" s="116" t="s">
        <v>122</v>
      </c>
      <c r="D96" s="30"/>
      <c r="E96" s="30"/>
      <c r="F96" s="30"/>
      <c r="G96" s="30"/>
      <c r="H96" s="30"/>
      <c r="I96" s="30"/>
      <c r="J96" s="72">
        <f>J118</f>
        <v>0</v>
      </c>
      <c r="K96" s="30"/>
      <c r="L96" s="43"/>
      <c r="S96" s="30"/>
      <c r="T96" s="30"/>
      <c r="U96" s="30"/>
      <c r="V96" s="30"/>
      <c r="W96" s="30"/>
      <c r="X96" s="30"/>
      <c r="Y96" s="30"/>
      <c r="Z96" s="30"/>
      <c r="AA96" s="30"/>
      <c r="AB96" s="30"/>
      <c r="AC96" s="30"/>
      <c r="AD96" s="30"/>
      <c r="AE96" s="30"/>
      <c r="AU96" s="18" t="s">
        <v>123</v>
      </c>
    </row>
    <row r="97" spans="1:31" s="9" customFormat="1" ht="24.9" customHeight="1">
      <c r="B97" s="117"/>
      <c r="D97" s="118" t="s">
        <v>1183</v>
      </c>
      <c r="E97" s="119"/>
      <c r="F97" s="119"/>
      <c r="G97" s="119"/>
      <c r="H97" s="119"/>
      <c r="I97" s="119"/>
      <c r="J97" s="120">
        <f>J119</f>
        <v>0</v>
      </c>
      <c r="L97" s="117"/>
    </row>
    <row r="98" spans="1:31" s="10" customFormat="1" ht="19.95" customHeight="1">
      <c r="B98" s="121"/>
      <c r="D98" s="122" t="s">
        <v>1184</v>
      </c>
      <c r="E98" s="123"/>
      <c r="F98" s="123"/>
      <c r="G98" s="123"/>
      <c r="H98" s="123"/>
      <c r="I98" s="123"/>
      <c r="J98" s="124">
        <f>J120</f>
        <v>0</v>
      </c>
      <c r="L98" s="121"/>
    </row>
    <row r="99" spans="1:31" s="2" customFormat="1" ht="21.75" customHeight="1">
      <c r="A99" s="30"/>
      <c r="B99" s="31"/>
      <c r="C99" s="30"/>
      <c r="D99" s="30"/>
      <c r="E99" s="30"/>
      <c r="F99" s="30"/>
      <c r="G99" s="30"/>
      <c r="H99" s="30"/>
      <c r="I99" s="30"/>
      <c r="J99" s="30"/>
      <c r="K99" s="30"/>
      <c r="L99" s="43"/>
      <c r="S99" s="30"/>
      <c r="T99" s="30"/>
      <c r="U99" s="30"/>
      <c r="V99" s="30"/>
      <c r="W99" s="30"/>
      <c r="X99" s="30"/>
      <c r="Y99" s="30"/>
      <c r="Z99" s="30"/>
      <c r="AA99" s="30"/>
      <c r="AB99" s="30"/>
      <c r="AC99" s="30"/>
      <c r="AD99" s="30"/>
      <c r="AE99" s="30"/>
    </row>
    <row r="100" spans="1:31" s="2" customFormat="1" ht="6.9" customHeight="1">
      <c r="A100" s="30"/>
      <c r="B100" s="48"/>
      <c r="C100" s="49"/>
      <c r="D100" s="49"/>
      <c r="E100" s="49"/>
      <c r="F100" s="49"/>
      <c r="G100" s="49"/>
      <c r="H100" s="49"/>
      <c r="I100" s="49"/>
      <c r="J100" s="49"/>
      <c r="K100" s="49"/>
      <c r="L100" s="43"/>
      <c r="S100" s="30"/>
      <c r="T100" s="30"/>
      <c r="U100" s="30"/>
      <c r="V100" s="30"/>
      <c r="W100" s="30"/>
      <c r="X100" s="30"/>
      <c r="Y100" s="30"/>
      <c r="Z100" s="30"/>
      <c r="AA100" s="30"/>
      <c r="AB100" s="30"/>
      <c r="AC100" s="30"/>
      <c r="AD100" s="30"/>
      <c r="AE100" s="30"/>
    </row>
    <row r="104" spans="1:31" s="2" customFormat="1" ht="6.9" customHeight="1">
      <c r="A104" s="30"/>
      <c r="B104" s="50"/>
      <c r="C104" s="51"/>
      <c r="D104" s="51"/>
      <c r="E104" s="51"/>
      <c r="F104" s="51"/>
      <c r="G104" s="51"/>
      <c r="H104" s="51"/>
      <c r="I104" s="51"/>
      <c r="J104" s="51"/>
      <c r="K104" s="51"/>
      <c r="L104" s="43"/>
      <c r="S104" s="30"/>
      <c r="T104" s="30"/>
      <c r="U104" s="30"/>
      <c r="V104" s="30"/>
      <c r="W104" s="30"/>
      <c r="X104" s="30"/>
      <c r="Y104" s="30"/>
      <c r="Z104" s="30"/>
      <c r="AA104" s="30"/>
      <c r="AB104" s="30"/>
      <c r="AC104" s="30"/>
      <c r="AD104" s="30"/>
      <c r="AE104" s="30"/>
    </row>
    <row r="105" spans="1:31" s="2" customFormat="1" ht="24.9" customHeight="1">
      <c r="A105" s="30"/>
      <c r="B105" s="31"/>
      <c r="C105" s="22" t="s">
        <v>131</v>
      </c>
      <c r="D105" s="30"/>
      <c r="E105" s="30"/>
      <c r="F105" s="30"/>
      <c r="G105" s="30"/>
      <c r="H105" s="30"/>
      <c r="I105" s="30"/>
      <c r="J105" s="30"/>
      <c r="K105" s="30"/>
      <c r="L105" s="43"/>
      <c r="S105" s="30"/>
      <c r="T105" s="30"/>
      <c r="U105" s="30"/>
      <c r="V105" s="30"/>
      <c r="W105" s="30"/>
      <c r="X105" s="30"/>
      <c r="Y105" s="30"/>
      <c r="Z105" s="30"/>
      <c r="AA105" s="30"/>
      <c r="AB105" s="30"/>
      <c r="AC105" s="30"/>
      <c r="AD105" s="30"/>
      <c r="AE105" s="30"/>
    </row>
    <row r="106" spans="1:31" s="2" customFormat="1" ht="6.9" customHeight="1">
      <c r="A106" s="30"/>
      <c r="B106" s="31"/>
      <c r="C106" s="30"/>
      <c r="D106" s="30"/>
      <c r="E106" s="30"/>
      <c r="F106" s="30"/>
      <c r="G106" s="30"/>
      <c r="H106" s="30"/>
      <c r="I106" s="30"/>
      <c r="J106" s="30"/>
      <c r="K106" s="30"/>
      <c r="L106" s="43"/>
      <c r="S106" s="30"/>
      <c r="T106" s="30"/>
      <c r="U106" s="30"/>
      <c r="V106" s="30"/>
      <c r="W106" s="30"/>
      <c r="X106" s="30"/>
      <c r="Y106" s="30"/>
      <c r="Z106" s="30"/>
      <c r="AA106" s="30"/>
      <c r="AB106" s="30"/>
      <c r="AC106" s="30"/>
      <c r="AD106" s="30"/>
      <c r="AE106" s="30"/>
    </row>
    <row r="107" spans="1:31" s="2" customFormat="1" ht="12" customHeight="1">
      <c r="A107" s="30"/>
      <c r="B107" s="31"/>
      <c r="C107" s="27" t="s">
        <v>13</v>
      </c>
      <c r="D107" s="30"/>
      <c r="E107" s="30"/>
      <c r="F107" s="30"/>
      <c r="G107" s="30"/>
      <c r="H107" s="30"/>
      <c r="I107" s="30"/>
      <c r="J107" s="30"/>
      <c r="K107" s="30"/>
      <c r="L107" s="43"/>
      <c r="S107" s="30"/>
      <c r="T107" s="30"/>
      <c r="U107" s="30"/>
      <c r="V107" s="30"/>
      <c r="W107" s="30"/>
      <c r="X107" s="30"/>
      <c r="Y107" s="30"/>
      <c r="Z107" s="30"/>
      <c r="AA107" s="30"/>
      <c r="AB107" s="30"/>
      <c r="AC107" s="30"/>
      <c r="AD107" s="30"/>
      <c r="AE107" s="30"/>
    </row>
    <row r="108" spans="1:31" s="2" customFormat="1" ht="26.25" customHeight="1">
      <c r="A108" s="30"/>
      <c r="B108" s="31"/>
      <c r="C108" s="30"/>
      <c r="D108" s="30"/>
      <c r="E108" s="244" t="str">
        <f>E7</f>
        <v>Oprava spevnených plôch a okolitého areálu Zimného štadióna v Banskej Bystrici</v>
      </c>
      <c r="F108" s="245"/>
      <c r="G108" s="245"/>
      <c r="H108" s="245"/>
      <c r="I108" s="30"/>
      <c r="J108" s="30"/>
      <c r="K108" s="30"/>
      <c r="L108" s="43"/>
      <c r="S108" s="30"/>
      <c r="T108" s="30"/>
      <c r="U108" s="30"/>
      <c r="V108" s="30"/>
      <c r="W108" s="30"/>
      <c r="X108" s="30"/>
      <c r="Y108" s="30"/>
      <c r="Z108" s="30"/>
      <c r="AA108" s="30"/>
      <c r="AB108" s="30"/>
      <c r="AC108" s="30"/>
      <c r="AD108" s="30"/>
      <c r="AE108" s="30"/>
    </row>
    <row r="109" spans="1:31" s="2" customFormat="1" ht="12" customHeight="1">
      <c r="A109" s="30"/>
      <c r="B109" s="31"/>
      <c r="C109" s="27" t="s">
        <v>117</v>
      </c>
      <c r="D109" s="30"/>
      <c r="E109" s="30"/>
      <c r="F109" s="30"/>
      <c r="G109" s="30"/>
      <c r="H109" s="30"/>
      <c r="I109" s="30"/>
      <c r="J109" s="30"/>
      <c r="K109" s="30"/>
      <c r="L109" s="43"/>
      <c r="S109" s="30"/>
      <c r="T109" s="30"/>
      <c r="U109" s="30"/>
      <c r="V109" s="30"/>
      <c r="W109" s="30"/>
      <c r="X109" s="30"/>
      <c r="Y109" s="30"/>
      <c r="Z109" s="30"/>
      <c r="AA109" s="30"/>
      <c r="AB109" s="30"/>
      <c r="AC109" s="30"/>
      <c r="AD109" s="30"/>
      <c r="AE109" s="30"/>
    </row>
    <row r="110" spans="1:31" s="2" customFormat="1" ht="16.5" customHeight="1">
      <c r="A110" s="30"/>
      <c r="B110" s="31"/>
      <c r="C110" s="30"/>
      <c r="D110" s="30"/>
      <c r="E110" s="211" t="str">
        <f>E9</f>
        <v>SO06.2 - SO06.2  Areálové rozvody NN</v>
      </c>
      <c r="F110" s="246"/>
      <c r="G110" s="246"/>
      <c r="H110" s="246"/>
      <c r="I110" s="30"/>
      <c r="J110" s="30"/>
      <c r="K110" s="30"/>
      <c r="L110" s="43"/>
      <c r="S110" s="30"/>
      <c r="T110" s="30"/>
      <c r="U110" s="30"/>
      <c r="V110" s="30"/>
      <c r="W110" s="30"/>
      <c r="X110" s="30"/>
      <c r="Y110" s="30"/>
      <c r="Z110" s="30"/>
      <c r="AA110" s="30"/>
      <c r="AB110" s="30"/>
      <c r="AC110" s="30"/>
      <c r="AD110" s="30"/>
      <c r="AE110" s="30"/>
    </row>
    <row r="111" spans="1:31" s="2" customFormat="1" ht="6.9" customHeight="1">
      <c r="A111" s="30"/>
      <c r="B111" s="31"/>
      <c r="C111" s="30"/>
      <c r="D111" s="30"/>
      <c r="E111" s="30"/>
      <c r="F111" s="30"/>
      <c r="G111" s="30"/>
      <c r="H111" s="30"/>
      <c r="I111" s="30"/>
      <c r="J111" s="30"/>
      <c r="K111" s="30"/>
      <c r="L111" s="43"/>
      <c r="S111" s="30"/>
      <c r="T111" s="30"/>
      <c r="U111" s="30"/>
      <c r="V111" s="30"/>
      <c r="W111" s="30"/>
      <c r="X111" s="30"/>
      <c r="Y111" s="30"/>
      <c r="Z111" s="30"/>
      <c r="AA111" s="30"/>
      <c r="AB111" s="30"/>
      <c r="AC111" s="30"/>
      <c r="AD111" s="30"/>
      <c r="AE111" s="30"/>
    </row>
    <row r="112" spans="1:31" s="2" customFormat="1" ht="12" customHeight="1">
      <c r="A112" s="30"/>
      <c r="B112" s="31"/>
      <c r="C112" s="27" t="s">
        <v>17</v>
      </c>
      <c r="D112" s="30"/>
      <c r="E112" s="30"/>
      <c r="F112" s="25" t="str">
        <f>F12</f>
        <v>parc.č.4212,4211/2 k.ú.Banská Bystrica</v>
      </c>
      <c r="G112" s="30"/>
      <c r="H112" s="30"/>
      <c r="I112" s="27" t="s">
        <v>19</v>
      </c>
      <c r="J112" s="56" t="str">
        <f>IF(J12="","",J12)</f>
        <v>10. 9. 2021</v>
      </c>
      <c r="K112" s="30"/>
      <c r="L112" s="43"/>
      <c r="S112" s="30"/>
      <c r="T112" s="30"/>
      <c r="U112" s="30"/>
      <c r="V112" s="30"/>
      <c r="W112" s="30"/>
      <c r="X112" s="30"/>
      <c r="Y112" s="30"/>
      <c r="Z112" s="30"/>
      <c r="AA112" s="30"/>
      <c r="AB112" s="30"/>
      <c r="AC112" s="30"/>
      <c r="AD112" s="30"/>
      <c r="AE112" s="30"/>
    </row>
    <row r="113" spans="1:65" s="2" customFormat="1" ht="6.9" customHeight="1">
      <c r="A113" s="30"/>
      <c r="B113" s="31"/>
      <c r="C113" s="30"/>
      <c r="D113" s="30"/>
      <c r="E113" s="30"/>
      <c r="F113" s="30"/>
      <c r="G113" s="30"/>
      <c r="H113" s="30"/>
      <c r="I113" s="30"/>
      <c r="J113" s="30"/>
      <c r="K113" s="30"/>
      <c r="L113" s="43"/>
      <c r="S113" s="30"/>
      <c r="T113" s="30"/>
      <c r="U113" s="30"/>
      <c r="V113" s="30"/>
      <c r="W113" s="30"/>
      <c r="X113" s="30"/>
      <c r="Y113" s="30"/>
      <c r="Z113" s="30"/>
      <c r="AA113" s="30"/>
      <c r="AB113" s="30"/>
      <c r="AC113" s="30"/>
      <c r="AD113" s="30"/>
      <c r="AE113" s="30"/>
    </row>
    <row r="114" spans="1:65" s="2" customFormat="1" ht="15.15" customHeight="1">
      <c r="A114" s="30"/>
      <c r="B114" s="31"/>
      <c r="C114" s="27" t="s">
        <v>21</v>
      </c>
      <c r="D114" s="30"/>
      <c r="E114" s="30"/>
      <c r="F114" s="25" t="str">
        <f>E15</f>
        <v>MBB a.s.</v>
      </c>
      <c r="G114" s="30"/>
      <c r="H114" s="30"/>
      <c r="I114" s="27" t="s">
        <v>27</v>
      </c>
      <c r="J114" s="28" t="str">
        <f>E21</f>
        <v>MGE Group s.r.o.</v>
      </c>
      <c r="K114" s="30"/>
      <c r="L114" s="43"/>
      <c r="S114" s="30"/>
      <c r="T114" s="30"/>
      <c r="U114" s="30"/>
      <c r="V114" s="30"/>
      <c r="W114" s="30"/>
      <c r="X114" s="30"/>
      <c r="Y114" s="30"/>
      <c r="Z114" s="30"/>
      <c r="AA114" s="30"/>
      <c r="AB114" s="30"/>
      <c r="AC114" s="30"/>
      <c r="AD114" s="30"/>
      <c r="AE114" s="30"/>
    </row>
    <row r="115" spans="1:65" s="2" customFormat="1" ht="15.15" customHeight="1">
      <c r="A115" s="30"/>
      <c r="B115" s="31"/>
      <c r="C115" s="27" t="s">
        <v>25</v>
      </c>
      <c r="D115" s="30"/>
      <c r="E115" s="30"/>
      <c r="F115" s="25" t="str">
        <f>IF(E18="","",E18)</f>
        <v>podľa výberového konania</v>
      </c>
      <c r="G115" s="30"/>
      <c r="H115" s="30"/>
      <c r="I115" s="27" t="s">
        <v>30</v>
      </c>
      <c r="J115" s="28" t="str">
        <f>E24</f>
        <v>Ing.Jančovič</v>
      </c>
      <c r="K115" s="30"/>
      <c r="L115" s="43"/>
      <c r="S115" s="30"/>
      <c r="T115" s="30"/>
      <c r="U115" s="30"/>
      <c r="V115" s="30"/>
      <c r="W115" s="30"/>
      <c r="X115" s="30"/>
      <c r="Y115" s="30"/>
      <c r="Z115" s="30"/>
      <c r="AA115" s="30"/>
      <c r="AB115" s="30"/>
      <c r="AC115" s="30"/>
      <c r="AD115" s="30"/>
      <c r="AE115" s="30"/>
    </row>
    <row r="116" spans="1:65" s="2" customFormat="1" ht="10.35" customHeight="1">
      <c r="A116" s="30"/>
      <c r="B116" s="31"/>
      <c r="C116" s="30"/>
      <c r="D116" s="30"/>
      <c r="E116" s="30"/>
      <c r="F116" s="30"/>
      <c r="G116" s="30"/>
      <c r="H116" s="30"/>
      <c r="I116" s="30"/>
      <c r="J116" s="30"/>
      <c r="K116" s="30"/>
      <c r="L116" s="43"/>
      <c r="S116" s="30"/>
      <c r="T116" s="30"/>
      <c r="U116" s="30"/>
      <c r="V116" s="30"/>
      <c r="W116" s="30"/>
      <c r="X116" s="30"/>
      <c r="Y116" s="30"/>
      <c r="Z116" s="30"/>
      <c r="AA116" s="30"/>
      <c r="AB116" s="30"/>
      <c r="AC116" s="30"/>
      <c r="AD116" s="30"/>
      <c r="AE116" s="30"/>
    </row>
    <row r="117" spans="1:65" s="11" customFormat="1" ht="29.25" customHeight="1">
      <c r="A117" s="125"/>
      <c r="B117" s="126"/>
      <c r="C117" s="127" t="s">
        <v>132</v>
      </c>
      <c r="D117" s="128" t="s">
        <v>58</v>
      </c>
      <c r="E117" s="128" t="s">
        <v>54</v>
      </c>
      <c r="F117" s="128" t="s">
        <v>55</v>
      </c>
      <c r="G117" s="128" t="s">
        <v>133</v>
      </c>
      <c r="H117" s="128" t="s">
        <v>134</v>
      </c>
      <c r="I117" s="128" t="s">
        <v>135</v>
      </c>
      <c r="J117" s="129" t="s">
        <v>121</v>
      </c>
      <c r="K117" s="130" t="s">
        <v>136</v>
      </c>
      <c r="L117" s="131"/>
      <c r="M117" s="63" t="s">
        <v>1</v>
      </c>
      <c r="N117" s="64" t="s">
        <v>37</v>
      </c>
      <c r="O117" s="64" t="s">
        <v>137</v>
      </c>
      <c r="P117" s="64" t="s">
        <v>138</v>
      </c>
      <c r="Q117" s="64" t="s">
        <v>139</v>
      </c>
      <c r="R117" s="64" t="s">
        <v>140</v>
      </c>
      <c r="S117" s="64" t="s">
        <v>141</v>
      </c>
      <c r="T117" s="65" t="s">
        <v>142</v>
      </c>
      <c r="U117" s="125"/>
      <c r="V117" s="125"/>
      <c r="W117" s="125"/>
      <c r="X117" s="125"/>
      <c r="Y117" s="125"/>
      <c r="Z117" s="125"/>
      <c r="AA117" s="125"/>
      <c r="AB117" s="125"/>
      <c r="AC117" s="125"/>
      <c r="AD117" s="125"/>
      <c r="AE117" s="125"/>
    </row>
    <row r="118" spans="1:65" s="2" customFormat="1" ht="22.8" customHeight="1">
      <c r="A118" s="30"/>
      <c r="B118" s="31"/>
      <c r="C118" s="70" t="s">
        <v>122</v>
      </c>
      <c r="D118" s="30"/>
      <c r="E118" s="30"/>
      <c r="F118" s="30"/>
      <c r="G118" s="30"/>
      <c r="H118" s="30"/>
      <c r="I118" s="30"/>
      <c r="J118" s="132">
        <f>BK118</f>
        <v>0</v>
      </c>
      <c r="K118" s="30"/>
      <c r="L118" s="31"/>
      <c r="M118" s="66"/>
      <c r="N118" s="57"/>
      <c r="O118" s="67"/>
      <c r="P118" s="133">
        <f>P119</f>
        <v>0</v>
      </c>
      <c r="Q118" s="67"/>
      <c r="R118" s="133">
        <f>R119</f>
        <v>1.2E-4</v>
      </c>
      <c r="S118" s="67"/>
      <c r="T118" s="134">
        <f>T119</f>
        <v>0</v>
      </c>
      <c r="U118" s="30"/>
      <c r="V118" s="30"/>
      <c r="W118" s="30"/>
      <c r="X118" s="30"/>
      <c r="Y118" s="30"/>
      <c r="Z118" s="30"/>
      <c r="AA118" s="30"/>
      <c r="AB118" s="30"/>
      <c r="AC118" s="30"/>
      <c r="AD118" s="30"/>
      <c r="AE118" s="30"/>
      <c r="AT118" s="18" t="s">
        <v>72</v>
      </c>
      <c r="AU118" s="18" t="s">
        <v>123</v>
      </c>
      <c r="BK118" s="135">
        <f>BK119</f>
        <v>0</v>
      </c>
    </row>
    <row r="119" spans="1:65" s="12" customFormat="1" ht="25.95" customHeight="1">
      <c r="B119" s="136"/>
      <c r="D119" s="137" t="s">
        <v>72</v>
      </c>
      <c r="E119" s="138" t="s">
        <v>199</v>
      </c>
      <c r="F119" s="138" t="s">
        <v>1185</v>
      </c>
      <c r="J119" s="139">
        <f>BK119</f>
        <v>0</v>
      </c>
      <c r="L119" s="136"/>
      <c r="M119" s="140"/>
      <c r="N119" s="141"/>
      <c r="O119" s="141"/>
      <c r="P119" s="142">
        <f>P120</f>
        <v>0</v>
      </c>
      <c r="Q119" s="141"/>
      <c r="R119" s="142">
        <f>R120</f>
        <v>1.2E-4</v>
      </c>
      <c r="S119" s="141"/>
      <c r="T119" s="143">
        <f>T120</f>
        <v>0</v>
      </c>
      <c r="AR119" s="137" t="s">
        <v>157</v>
      </c>
      <c r="AT119" s="144" t="s">
        <v>72</v>
      </c>
      <c r="AU119" s="144" t="s">
        <v>73</v>
      </c>
      <c r="AY119" s="137" t="s">
        <v>145</v>
      </c>
      <c r="BK119" s="145">
        <f>BK120</f>
        <v>0</v>
      </c>
    </row>
    <row r="120" spans="1:65" s="12" customFormat="1" ht="22.8" customHeight="1">
      <c r="B120" s="136"/>
      <c r="D120" s="137" t="s">
        <v>72</v>
      </c>
      <c r="E120" s="146" t="s">
        <v>1186</v>
      </c>
      <c r="F120" s="146" t="s">
        <v>1187</v>
      </c>
      <c r="J120" s="147">
        <f>BK120</f>
        <v>0</v>
      </c>
      <c r="L120" s="136"/>
      <c r="M120" s="140"/>
      <c r="N120" s="141"/>
      <c r="O120" s="141"/>
      <c r="P120" s="142">
        <f>SUM(P121:P129)</f>
        <v>0</v>
      </c>
      <c r="Q120" s="141"/>
      <c r="R120" s="142">
        <f>SUM(R121:R129)</f>
        <v>1.2E-4</v>
      </c>
      <c r="S120" s="141"/>
      <c r="T120" s="143">
        <f>SUM(T121:T129)</f>
        <v>0</v>
      </c>
      <c r="AR120" s="137" t="s">
        <v>157</v>
      </c>
      <c r="AT120" s="144" t="s">
        <v>72</v>
      </c>
      <c r="AU120" s="144" t="s">
        <v>81</v>
      </c>
      <c r="AY120" s="137" t="s">
        <v>145</v>
      </c>
      <c r="BK120" s="145">
        <f>SUM(BK121:BK129)</f>
        <v>0</v>
      </c>
    </row>
    <row r="121" spans="1:65" s="2" customFormat="1" ht="28.2" customHeight="1">
      <c r="A121" s="30"/>
      <c r="B121" s="148"/>
      <c r="C121" s="149" t="s">
        <v>81</v>
      </c>
      <c r="D121" s="149" t="s">
        <v>147</v>
      </c>
      <c r="E121" s="150" t="s">
        <v>1188</v>
      </c>
      <c r="F121" s="151" t="s">
        <v>1233</v>
      </c>
      <c r="G121" s="152" t="s">
        <v>1189</v>
      </c>
      <c r="H121" s="153">
        <v>1</v>
      </c>
      <c r="I121" s="153"/>
      <c r="J121" s="154">
        <f>ROUND(I121*H121,2)</f>
        <v>0</v>
      </c>
      <c r="K121" s="155"/>
      <c r="L121" s="31"/>
      <c r="M121" s="156" t="s">
        <v>1</v>
      </c>
      <c r="N121" s="157" t="s">
        <v>39</v>
      </c>
      <c r="O121" s="158">
        <v>0</v>
      </c>
      <c r="P121" s="158">
        <f>O121*H121</f>
        <v>0</v>
      </c>
      <c r="Q121" s="158">
        <v>0</v>
      </c>
      <c r="R121" s="158">
        <f>Q121*H121</f>
        <v>0</v>
      </c>
      <c r="S121" s="158">
        <v>0</v>
      </c>
      <c r="T121" s="159">
        <f>S121*H121</f>
        <v>0</v>
      </c>
      <c r="U121" s="30"/>
      <c r="V121" s="30"/>
      <c r="W121" s="30"/>
      <c r="X121" s="30"/>
      <c r="Y121" s="30"/>
      <c r="Z121" s="30"/>
      <c r="AA121" s="30"/>
      <c r="AB121" s="30"/>
      <c r="AC121" s="30"/>
      <c r="AD121" s="30"/>
      <c r="AE121" s="30"/>
      <c r="AR121" s="160" t="s">
        <v>1190</v>
      </c>
      <c r="AT121" s="160" t="s">
        <v>147</v>
      </c>
      <c r="AU121" s="160" t="s">
        <v>152</v>
      </c>
      <c r="AY121" s="18" t="s">
        <v>145</v>
      </c>
      <c r="BE121" s="161">
        <f>IF(N121="základná",J121,0)</f>
        <v>0</v>
      </c>
      <c r="BF121" s="161">
        <f>IF(N121="znížená",J121,0)</f>
        <v>0</v>
      </c>
      <c r="BG121" s="161">
        <f>IF(N121="zákl. prenesená",J121,0)</f>
        <v>0</v>
      </c>
      <c r="BH121" s="161">
        <f>IF(N121="zníž. prenesená",J121,0)</f>
        <v>0</v>
      </c>
      <c r="BI121" s="161">
        <f>IF(N121="nulová",J121,0)</f>
        <v>0</v>
      </c>
      <c r="BJ121" s="18" t="s">
        <v>152</v>
      </c>
      <c r="BK121" s="161">
        <f>ROUND(I121*H121,2)</f>
        <v>0</v>
      </c>
      <c r="BL121" s="18" t="s">
        <v>1190</v>
      </c>
      <c r="BM121" s="160" t="s">
        <v>1201</v>
      </c>
    </row>
    <row r="122" spans="1:65" s="14" customFormat="1" ht="20.399999999999999">
      <c r="B122" s="183"/>
      <c r="D122" s="177" t="s">
        <v>424</v>
      </c>
      <c r="E122" s="184" t="s">
        <v>1</v>
      </c>
      <c r="F122" s="185" t="s">
        <v>1202</v>
      </c>
      <c r="H122" s="186">
        <v>1</v>
      </c>
      <c r="L122" s="183"/>
      <c r="M122" s="187"/>
      <c r="N122" s="188"/>
      <c r="O122" s="188"/>
      <c r="P122" s="188"/>
      <c r="Q122" s="188"/>
      <c r="R122" s="188"/>
      <c r="S122" s="188"/>
      <c r="T122" s="189"/>
      <c r="AT122" s="184" t="s">
        <v>424</v>
      </c>
      <c r="AU122" s="184" t="s">
        <v>152</v>
      </c>
      <c r="AV122" s="14" t="s">
        <v>152</v>
      </c>
      <c r="AW122" s="14" t="s">
        <v>29</v>
      </c>
      <c r="AX122" s="14" t="s">
        <v>73</v>
      </c>
      <c r="AY122" s="184" t="s">
        <v>145</v>
      </c>
    </row>
    <row r="123" spans="1:65" s="15" customFormat="1" ht="10.199999999999999">
      <c r="B123" s="190"/>
      <c r="D123" s="177" t="s">
        <v>424</v>
      </c>
      <c r="E123" s="191" t="s">
        <v>1</v>
      </c>
      <c r="F123" s="192" t="s">
        <v>427</v>
      </c>
      <c r="H123" s="193">
        <v>1</v>
      </c>
      <c r="L123" s="190"/>
      <c r="M123" s="194"/>
      <c r="N123" s="195"/>
      <c r="O123" s="195"/>
      <c r="P123" s="195"/>
      <c r="Q123" s="195"/>
      <c r="R123" s="195"/>
      <c r="S123" s="195"/>
      <c r="T123" s="196"/>
      <c r="AT123" s="191" t="s">
        <v>424</v>
      </c>
      <c r="AU123" s="191" t="s">
        <v>152</v>
      </c>
      <c r="AV123" s="15" t="s">
        <v>151</v>
      </c>
      <c r="AW123" s="15" t="s">
        <v>29</v>
      </c>
      <c r="AX123" s="15" t="s">
        <v>81</v>
      </c>
      <c r="AY123" s="191" t="s">
        <v>145</v>
      </c>
    </row>
    <row r="124" spans="1:65" s="2" customFormat="1" ht="30" customHeight="1">
      <c r="A124" s="30"/>
      <c r="B124" s="148"/>
      <c r="C124" s="149" t="s">
        <v>152</v>
      </c>
      <c r="D124" s="149" t="s">
        <v>147</v>
      </c>
      <c r="E124" s="150" t="s">
        <v>1193</v>
      </c>
      <c r="F124" s="151" t="s">
        <v>1234</v>
      </c>
      <c r="G124" s="152" t="s">
        <v>1189</v>
      </c>
      <c r="H124" s="153">
        <v>1</v>
      </c>
      <c r="I124" s="153"/>
      <c r="J124" s="154">
        <f>ROUND(I124*H124,2)</f>
        <v>0</v>
      </c>
      <c r="K124" s="155"/>
      <c r="L124" s="31"/>
      <c r="M124" s="156" t="s">
        <v>1</v>
      </c>
      <c r="N124" s="157" t="s">
        <v>39</v>
      </c>
      <c r="O124" s="158">
        <v>0</v>
      </c>
      <c r="P124" s="158">
        <f>O124*H124</f>
        <v>0</v>
      </c>
      <c r="Q124" s="158">
        <v>0</v>
      </c>
      <c r="R124" s="158">
        <f>Q124*H124</f>
        <v>0</v>
      </c>
      <c r="S124" s="158">
        <v>0</v>
      </c>
      <c r="T124" s="159">
        <f>S124*H124</f>
        <v>0</v>
      </c>
      <c r="U124" s="30"/>
      <c r="V124" s="30"/>
      <c r="W124" s="30"/>
      <c r="X124" s="30"/>
      <c r="Y124" s="30"/>
      <c r="Z124" s="30"/>
      <c r="AA124" s="30"/>
      <c r="AB124" s="30"/>
      <c r="AC124" s="30"/>
      <c r="AD124" s="30"/>
      <c r="AE124" s="30"/>
      <c r="AR124" s="160" t="s">
        <v>1190</v>
      </c>
      <c r="AT124" s="160" t="s">
        <v>147</v>
      </c>
      <c r="AU124" s="160" t="s">
        <v>152</v>
      </c>
      <c r="AY124" s="18" t="s">
        <v>145</v>
      </c>
      <c r="BE124" s="161">
        <f>IF(N124="základná",J124,0)</f>
        <v>0</v>
      </c>
      <c r="BF124" s="161">
        <f>IF(N124="znížená",J124,0)</f>
        <v>0</v>
      </c>
      <c r="BG124" s="161">
        <f>IF(N124="zákl. prenesená",J124,0)</f>
        <v>0</v>
      </c>
      <c r="BH124" s="161">
        <f>IF(N124="zníž. prenesená",J124,0)</f>
        <v>0</v>
      </c>
      <c r="BI124" s="161">
        <f>IF(N124="nulová",J124,0)</f>
        <v>0</v>
      </c>
      <c r="BJ124" s="18" t="s">
        <v>152</v>
      </c>
      <c r="BK124" s="161">
        <f>ROUND(I124*H124,2)</f>
        <v>0</v>
      </c>
      <c r="BL124" s="18" t="s">
        <v>1190</v>
      </c>
      <c r="BM124" s="160" t="s">
        <v>1203</v>
      </c>
    </row>
    <row r="125" spans="1:65" s="14" customFormat="1" ht="20.399999999999999">
      <c r="B125" s="183"/>
      <c r="D125" s="177" t="s">
        <v>424</v>
      </c>
      <c r="E125" s="184" t="s">
        <v>1</v>
      </c>
      <c r="F125" s="185" t="s">
        <v>1202</v>
      </c>
      <c r="H125" s="186">
        <v>1</v>
      </c>
      <c r="L125" s="183"/>
      <c r="M125" s="187"/>
      <c r="N125" s="188"/>
      <c r="O125" s="188"/>
      <c r="P125" s="188"/>
      <c r="Q125" s="188"/>
      <c r="R125" s="188"/>
      <c r="S125" s="188"/>
      <c r="T125" s="189"/>
      <c r="AT125" s="184" t="s">
        <v>424</v>
      </c>
      <c r="AU125" s="184" t="s">
        <v>152</v>
      </c>
      <c r="AV125" s="14" t="s">
        <v>152</v>
      </c>
      <c r="AW125" s="14" t="s">
        <v>29</v>
      </c>
      <c r="AX125" s="14" t="s">
        <v>73</v>
      </c>
      <c r="AY125" s="184" t="s">
        <v>145</v>
      </c>
    </row>
    <row r="126" spans="1:65" s="15" customFormat="1" ht="10.199999999999999">
      <c r="B126" s="190"/>
      <c r="D126" s="177" t="s">
        <v>424</v>
      </c>
      <c r="E126" s="191" t="s">
        <v>1</v>
      </c>
      <c r="F126" s="192" t="s">
        <v>427</v>
      </c>
      <c r="H126" s="193">
        <v>1</v>
      </c>
      <c r="L126" s="190"/>
      <c r="M126" s="194"/>
      <c r="N126" s="195"/>
      <c r="O126" s="195"/>
      <c r="P126" s="195"/>
      <c r="Q126" s="195"/>
      <c r="R126" s="195"/>
      <c r="S126" s="195"/>
      <c r="T126" s="196"/>
      <c r="AT126" s="191" t="s">
        <v>424</v>
      </c>
      <c r="AU126" s="191" t="s">
        <v>152</v>
      </c>
      <c r="AV126" s="15" t="s">
        <v>151</v>
      </c>
      <c r="AW126" s="15" t="s">
        <v>29</v>
      </c>
      <c r="AX126" s="15" t="s">
        <v>81</v>
      </c>
      <c r="AY126" s="191" t="s">
        <v>145</v>
      </c>
    </row>
    <row r="127" spans="1:65" s="2" customFormat="1" ht="27.6" customHeight="1">
      <c r="A127" s="30"/>
      <c r="B127" s="148"/>
      <c r="C127" s="162" t="s">
        <v>157</v>
      </c>
      <c r="D127" s="162" t="s">
        <v>199</v>
      </c>
      <c r="E127" s="163" t="s">
        <v>1195</v>
      </c>
      <c r="F127" s="164" t="s">
        <v>1235</v>
      </c>
      <c r="G127" s="165" t="s">
        <v>1196</v>
      </c>
      <c r="H127" s="166">
        <v>1</v>
      </c>
      <c r="I127" s="166"/>
      <c r="J127" s="167">
        <f>ROUND(I127*H127,2)</f>
        <v>0</v>
      </c>
      <c r="K127" s="168"/>
      <c r="L127" s="169"/>
      <c r="M127" s="170" t="s">
        <v>1</v>
      </c>
      <c r="N127" s="171" t="s">
        <v>39</v>
      </c>
      <c r="O127" s="158">
        <v>0</v>
      </c>
      <c r="P127" s="158">
        <f>O127*H127</f>
        <v>0</v>
      </c>
      <c r="Q127" s="158">
        <v>1.2E-4</v>
      </c>
      <c r="R127" s="158">
        <f>Q127*H127</f>
        <v>1.2E-4</v>
      </c>
      <c r="S127" s="158">
        <v>0</v>
      </c>
      <c r="T127" s="159">
        <f>S127*H127</f>
        <v>0</v>
      </c>
      <c r="U127" s="30"/>
      <c r="V127" s="30"/>
      <c r="W127" s="30"/>
      <c r="X127" s="30"/>
      <c r="Y127" s="30"/>
      <c r="Z127" s="30"/>
      <c r="AA127" s="30"/>
      <c r="AB127" s="30"/>
      <c r="AC127" s="30"/>
      <c r="AD127" s="30"/>
      <c r="AE127" s="30"/>
      <c r="AR127" s="160" t="s">
        <v>1197</v>
      </c>
      <c r="AT127" s="160" t="s">
        <v>199</v>
      </c>
      <c r="AU127" s="160" t="s">
        <v>152</v>
      </c>
      <c r="AY127" s="18" t="s">
        <v>145</v>
      </c>
      <c r="BE127" s="161">
        <f>IF(N127="základná",J127,0)</f>
        <v>0</v>
      </c>
      <c r="BF127" s="161">
        <f>IF(N127="znížená",J127,0)</f>
        <v>0</v>
      </c>
      <c r="BG127" s="161">
        <f>IF(N127="zákl. prenesená",J127,0)</f>
        <v>0</v>
      </c>
      <c r="BH127" s="161">
        <f>IF(N127="zníž. prenesená",J127,0)</f>
        <v>0</v>
      </c>
      <c r="BI127" s="161">
        <f>IF(N127="nulová",J127,0)</f>
        <v>0</v>
      </c>
      <c r="BJ127" s="18" t="s">
        <v>152</v>
      </c>
      <c r="BK127" s="161">
        <f>ROUND(I127*H127,2)</f>
        <v>0</v>
      </c>
      <c r="BL127" s="18" t="s">
        <v>1190</v>
      </c>
      <c r="BM127" s="160" t="s">
        <v>1204</v>
      </c>
    </row>
    <row r="128" spans="1:65" s="14" customFormat="1" ht="20.399999999999999">
      <c r="B128" s="183"/>
      <c r="D128" s="177" t="s">
        <v>424</v>
      </c>
      <c r="E128" s="184" t="s">
        <v>1</v>
      </c>
      <c r="F128" s="185" t="s">
        <v>1202</v>
      </c>
      <c r="H128" s="186">
        <v>1</v>
      </c>
      <c r="L128" s="183"/>
      <c r="M128" s="187"/>
      <c r="N128" s="188"/>
      <c r="O128" s="188"/>
      <c r="P128" s="188"/>
      <c r="Q128" s="188"/>
      <c r="R128" s="188"/>
      <c r="S128" s="188"/>
      <c r="T128" s="189"/>
      <c r="AT128" s="184" t="s">
        <v>424</v>
      </c>
      <c r="AU128" s="184" t="s">
        <v>152</v>
      </c>
      <c r="AV128" s="14" t="s">
        <v>152</v>
      </c>
      <c r="AW128" s="14" t="s">
        <v>29</v>
      </c>
      <c r="AX128" s="14" t="s">
        <v>73</v>
      </c>
      <c r="AY128" s="184" t="s">
        <v>145</v>
      </c>
    </row>
    <row r="129" spans="1:51" s="15" customFormat="1" ht="10.199999999999999">
      <c r="B129" s="190"/>
      <c r="D129" s="177" t="s">
        <v>424</v>
      </c>
      <c r="E129" s="191" t="s">
        <v>1</v>
      </c>
      <c r="F129" s="192" t="s">
        <v>427</v>
      </c>
      <c r="H129" s="193">
        <v>1</v>
      </c>
      <c r="L129" s="190"/>
      <c r="M129" s="204"/>
      <c r="N129" s="205"/>
      <c r="O129" s="205"/>
      <c r="P129" s="205"/>
      <c r="Q129" s="205"/>
      <c r="R129" s="205"/>
      <c r="S129" s="205"/>
      <c r="T129" s="206"/>
      <c r="AT129" s="191" t="s">
        <v>424</v>
      </c>
      <c r="AU129" s="191" t="s">
        <v>152</v>
      </c>
      <c r="AV129" s="15" t="s">
        <v>151</v>
      </c>
      <c r="AW129" s="15" t="s">
        <v>29</v>
      </c>
      <c r="AX129" s="15" t="s">
        <v>81</v>
      </c>
      <c r="AY129" s="191" t="s">
        <v>145</v>
      </c>
    </row>
    <row r="130" spans="1:51" s="2" customFormat="1" ht="6.9" customHeight="1">
      <c r="A130" s="30"/>
      <c r="B130" s="48"/>
      <c r="C130" s="49"/>
      <c r="D130" s="49"/>
      <c r="E130" s="49"/>
      <c r="F130" s="49"/>
      <c r="G130" s="49"/>
      <c r="H130" s="49"/>
      <c r="I130" s="49"/>
      <c r="J130" s="49"/>
      <c r="K130" s="49"/>
      <c r="L130" s="31"/>
      <c r="M130" s="30"/>
      <c r="O130" s="30"/>
      <c r="P130" s="30"/>
      <c r="Q130" s="30"/>
      <c r="R130" s="30"/>
      <c r="S130" s="30"/>
      <c r="T130" s="30"/>
      <c r="U130" s="30"/>
      <c r="V130" s="30"/>
      <c r="W130" s="30"/>
      <c r="X130" s="30"/>
      <c r="Y130" s="30"/>
      <c r="Z130" s="30"/>
      <c r="AA130" s="30"/>
      <c r="AB130" s="30"/>
      <c r="AC130" s="30"/>
      <c r="AD130" s="30"/>
      <c r="AE130" s="30"/>
    </row>
  </sheetData>
  <autoFilter ref="C117:K129" xr:uid="{00000000-0009-0000-0000-00000B000000}"/>
  <mergeCells count="8">
    <mergeCell ref="E108:H108"/>
    <mergeCell ref="E110:H110"/>
    <mergeCell ref="L2:V2"/>
    <mergeCell ref="E7:H7"/>
    <mergeCell ref="E9:H9"/>
    <mergeCell ref="E27:H27"/>
    <mergeCell ref="E85:H85"/>
    <mergeCell ref="E87:H87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BM130"/>
  <sheetViews>
    <sheetView showGridLines="0" topLeftCell="A113" workbookViewId="0">
      <selection activeCell="F127" sqref="F127"/>
    </sheetView>
  </sheetViews>
  <sheetFormatPr defaultRowHeight="14.4"/>
  <cols>
    <col min="1" max="1" width="8.28515625" style="1" customWidth="1"/>
    <col min="2" max="2" width="1.140625" style="1" customWidth="1"/>
    <col min="3" max="3" width="4.140625" style="1" customWidth="1"/>
    <col min="4" max="4" width="4.28515625" style="1" customWidth="1"/>
    <col min="5" max="5" width="17.140625" style="1" customWidth="1"/>
    <col min="6" max="6" width="50.85546875" style="1" customWidth="1"/>
    <col min="7" max="7" width="7.42578125" style="1" customWidth="1"/>
    <col min="8" max="8" width="14" style="1" customWidth="1"/>
    <col min="9" max="9" width="15.85546875" style="1" customWidth="1"/>
    <col min="10" max="10" width="22.28515625" style="1" customWidth="1"/>
    <col min="11" max="11" width="22.28515625" style="1" hidden="1" customWidth="1"/>
    <col min="12" max="12" width="9.28515625" style="1" customWidth="1"/>
    <col min="13" max="13" width="10.85546875" style="1" hidden="1" customWidth="1"/>
    <col min="14" max="14" width="9.28515625" style="1" hidden="1"/>
    <col min="15" max="20" width="14.140625" style="1" hidden="1" customWidth="1"/>
    <col min="21" max="21" width="16.28515625" style="1" hidden="1" customWidth="1"/>
    <col min="22" max="22" width="12.28515625" style="1" customWidth="1"/>
    <col min="23" max="23" width="16.28515625" style="1" customWidth="1"/>
    <col min="24" max="24" width="12.28515625" style="1" customWidth="1"/>
    <col min="25" max="25" width="15" style="1" customWidth="1"/>
    <col min="26" max="26" width="11" style="1" customWidth="1"/>
    <col min="27" max="27" width="15" style="1" customWidth="1"/>
    <col min="28" max="28" width="16.28515625" style="1" customWidth="1"/>
    <col min="29" max="29" width="11" style="1" customWidth="1"/>
    <col min="30" max="30" width="15" style="1" customWidth="1"/>
    <col min="31" max="31" width="16.28515625" style="1" customWidth="1"/>
    <col min="44" max="65" width="9.28515625" style="1" hidden="1"/>
  </cols>
  <sheetData>
    <row r="1" spans="1:46" ht="10.199999999999999">
      <c r="A1" s="94"/>
    </row>
    <row r="2" spans="1:46" s="1" customFormat="1" ht="36.9" customHeight="1">
      <c r="L2" s="231" t="s">
        <v>5</v>
      </c>
      <c r="M2" s="215"/>
      <c r="N2" s="215"/>
      <c r="O2" s="215"/>
      <c r="P2" s="215"/>
      <c r="Q2" s="215"/>
      <c r="R2" s="215"/>
      <c r="S2" s="215"/>
      <c r="T2" s="215"/>
      <c r="U2" s="215"/>
      <c r="V2" s="215"/>
      <c r="AT2" s="18" t="s">
        <v>115</v>
      </c>
    </row>
    <row r="3" spans="1:46" s="1" customFormat="1" ht="6.9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1"/>
      <c r="AT3" s="18" t="s">
        <v>73</v>
      </c>
    </row>
    <row r="4" spans="1:46" s="1" customFormat="1" ht="24.9" customHeight="1">
      <c r="B4" s="21"/>
      <c r="D4" s="22" t="s">
        <v>116</v>
      </c>
      <c r="L4" s="21"/>
      <c r="M4" s="95" t="s">
        <v>10</v>
      </c>
      <c r="AT4" s="18" t="s">
        <v>3</v>
      </c>
    </row>
    <row r="5" spans="1:46" s="1" customFormat="1" ht="6.9" customHeight="1">
      <c r="B5" s="21"/>
      <c r="L5" s="21"/>
    </row>
    <row r="6" spans="1:46" s="1" customFormat="1" ht="12" customHeight="1">
      <c r="B6" s="21"/>
      <c r="D6" s="27" t="s">
        <v>13</v>
      </c>
      <c r="L6" s="21"/>
    </row>
    <row r="7" spans="1:46" s="1" customFormat="1" ht="26.25" customHeight="1">
      <c r="B7" s="21"/>
      <c r="E7" s="244" t="str">
        <f>'Rekapitulácia stavby'!K6</f>
        <v>Oprava spevnených plôch a okolitého areálu Zimného štadióna v Banskej Bystrici</v>
      </c>
      <c r="F7" s="245"/>
      <c r="G7" s="245"/>
      <c r="H7" s="245"/>
      <c r="L7" s="21"/>
    </row>
    <row r="8" spans="1:46" s="2" customFormat="1" ht="12" customHeight="1">
      <c r="A8" s="30"/>
      <c r="B8" s="31"/>
      <c r="C8" s="30"/>
      <c r="D8" s="27" t="s">
        <v>117</v>
      </c>
      <c r="E8" s="30"/>
      <c r="F8" s="30"/>
      <c r="G8" s="30"/>
      <c r="H8" s="30"/>
      <c r="I8" s="30"/>
      <c r="J8" s="30"/>
      <c r="K8" s="30"/>
      <c r="L8" s="43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</row>
    <row r="9" spans="1:46" s="2" customFormat="1" ht="16.5" customHeight="1">
      <c r="A9" s="30"/>
      <c r="B9" s="31"/>
      <c r="C9" s="30"/>
      <c r="D9" s="30"/>
      <c r="E9" s="211" t="s">
        <v>1205</v>
      </c>
      <c r="F9" s="246"/>
      <c r="G9" s="246"/>
      <c r="H9" s="246"/>
      <c r="I9" s="30"/>
      <c r="J9" s="30"/>
      <c r="K9" s="30"/>
      <c r="L9" s="43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</row>
    <row r="10" spans="1:46" s="2" customFormat="1" ht="10.199999999999999">
      <c r="A10" s="30"/>
      <c r="B10" s="31"/>
      <c r="C10" s="30"/>
      <c r="D10" s="30"/>
      <c r="E10" s="30"/>
      <c r="F10" s="30"/>
      <c r="G10" s="30"/>
      <c r="H10" s="30"/>
      <c r="I10" s="30"/>
      <c r="J10" s="30"/>
      <c r="K10" s="30"/>
      <c r="L10" s="43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</row>
    <row r="11" spans="1:46" s="2" customFormat="1" ht="12" customHeight="1">
      <c r="A11" s="30"/>
      <c r="B11" s="31"/>
      <c r="C11" s="30"/>
      <c r="D11" s="27" t="s">
        <v>15</v>
      </c>
      <c r="E11" s="30"/>
      <c r="F11" s="25" t="s">
        <v>1</v>
      </c>
      <c r="G11" s="30"/>
      <c r="H11" s="30"/>
      <c r="I11" s="27" t="s">
        <v>16</v>
      </c>
      <c r="J11" s="25" t="s">
        <v>1</v>
      </c>
      <c r="K11" s="30"/>
      <c r="L11" s="43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</row>
    <row r="12" spans="1:46" s="2" customFormat="1" ht="12" customHeight="1">
      <c r="A12" s="30"/>
      <c r="B12" s="31"/>
      <c r="C12" s="30"/>
      <c r="D12" s="27" t="s">
        <v>17</v>
      </c>
      <c r="E12" s="30"/>
      <c r="F12" s="25" t="s">
        <v>18</v>
      </c>
      <c r="G12" s="30"/>
      <c r="H12" s="30"/>
      <c r="I12" s="27" t="s">
        <v>19</v>
      </c>
      <c r="J12" s="56" t="str">
        <f>'Rekapitulácia stavby'!AN8</f>
        <v>10. 9. 2021</v>
      </c>
      <c r="K12" s="30"/>
      <c r="L12" s="43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</row>
    <row r="13" spans="1:46" s="2" customFormat="1" ht="10.8" customHeight="1">
      <c r="A13" s="30"/>
      <c r="B13" s="31"/>
      <c r="C13" s="30"/>
      <c r="D13" s="30"/>
      <c r="E13" s="30"/>
      <c r="F13" s="30"/>
      <c r="G13" s="30"/>
      <c r="H13" s="30"/>
      <c r="I13" s="30"/>
      <c r="J13" s="30"/>
      <c r="K13" s="30"/>
      <c r="L13" s="43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</row>
    <row r="14" spans="1:46" s="2" customFormat="1" ht="12" customHeight="1">
      <c r="A14" s="30"/>
      <c r="B14" s="31"/>
      <c r="C14" s="30"/>
      <c r="D14" s="27" t="s">
        <v>21</v>
      </c>
      <c r="E14" s="30"/>
      <c r="F14" s="30"/>
      <c r="G14" s="30"/>
      <c r="H14" s="30"/>
      <c r="I14" s="27" t="s">
        <v>22</v>
      </c>
      <c r="J14" s="25" t="s">
        <v>1</v>
      </c>
      <c r="K14" s="30"/>
      <c r="L14" s="43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</row>
    <row r="15" spans="1:46" s="2" customFormat="1" ht="18" customHeight="1">
      <c r="A15" s="30"/>
      <c r="B15" s="31"/>
      <c r="C15" s="30"/>
      <c r="D15" s="30"/>
      <c r="E15" s="25" t="s">
        <v>23</v>
      </c>
      <c r="F15" s="30"/>
      <c r="G15" s="30"/>
      <c r="H15" s="30"/>
      <c r="I15" s="27" t="s">
        <v>24</v>
      </c>
      <c r="J15" s="25" t="s">
        <v>1</v>
      </c>
      <c r="K15" s="30"/>
      <c r="L15" s="43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</row>
    <row r="16" spans="1:46" s="2" customFormat="1" ht="6.9" customHeight="1">
      <c r="A16" s="30"/>
      <c r="B16" s="31"/>
      <c r="C16" s="30"/>
      <c r="D16" s="30"/>
      <c r="E16" s="30"/>
      <c r="F16" s="30"/>
      <c r="G16" s="30"/>
      <c r="H16" s="30"/>
      <c r="I16" s="30"/>
      <c r="J16" s="30"/>
      <c r="K16" s="30"/>
      <c r="L16" s="43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</row>
    <row r="17" spans="1:31" s="2" customFormat="1" ht="12" customHeight="1">
      <c r="A17" s="30"/>
      <c r="B17" s="31"/>
      <c r="C17" s="30"/>
      <c r="D17" s="27" t="s">
        <v>25</v>
      </c>
      <c r="E17" s="30"/>
      <c r="F17" s="30"/>
      <c r="G17" s="30"/>
      <c r="H17" s="30"/>
      <c r="I17" s="27" t="s">
        <v>22</v>
      </c>
      <c r="J17" s="25" t="s">
        <v>1</v>
      </c>
      <c r="K17" s="30"/>
      <c r="L17" s="43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</row>
    <row r="18" spans="1:31" s="2" customFormat="1" ht="18" customHeight="1">
      <c r="A18" s="30"/>
      <c r="B18" s="31"/>
      <c r="C18" s="30"/>
      <c r="D18" s="30"/>
      <c r="E18" s="25" t="s">
        <v>26</v>
      </c>
      <c r="F18" s="30"/>
      <c r="G18" s="30"/>
      <c r="H18" s="30"/>
      <c r="I18" s="27" t="s">
        <v>24</v>
      </c>
      <c r="J18" s="25" t="s">
        <v>1</v>
      </c>
      <c r="K18" s="30"/>
      <c r="L18" s="43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</row>
    <row r="19" spans="1:31" s="2" customFormat="1" ht="6.9" customHeight="1">
      <c r="A19" s="30"/>
      <c r="B19" s="31"/>
      <c r="C19" s="30"/>
      <c r="D19" s="30"/>
      <c r="E19" s="30"/>
      <c r="F19" s="30"/>
      <c r="G19" s="30"/>
      <c r="H19" s="30"/>
      <c r="I19" s="30"/>
      <c r="J19" s="30"/>
      <c r="K19" s="30"/>
      <c r="L19" s="43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</row>
    <row r="20" spans="1:31" s="2" customFormat="1" ht="12" customHeight="1">
      <c r="A20" s="30"/>
      <c r="B20" s="31"/>
      <c r="C20" s="30"/>
      <c r="D20" s="27" t="s">
        <v>27</v>
      </c>
      <c r="E20" s="30"/>
      <c r="F20" s="30"/>
      <c r="G20" s="30"/>
      <c r="H20" s="30"/>
      <c r="I20" s="27" t="s">
        <v>22</v>
      </c>
      <c r="J20" s="25" t="s">
        <v>1</v>
      </c>
      <c r="K20" s="30"/>
      <c r="L20" s="43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</row>
    <row r="21" spans="1:31" s="2" customFormat="1" ht="18" customHeight="1">
      <c r="A21" s="30"/>
      <c r="B21" s="31"/>
      <c r="C21" s="30"/>
      <c r="D21" s="30"/>
      <c r="E21" s="25" t="s">
        <v>1200</v>
      </c>
      <c r="F21" s="30"/>
      <c r="G21" s="30"/>
      <c r="H21" s="30"/>
      <c r="I21" s="27" t="s">
        <v>24</v>
      </c>
      <c r="J21" s="25" t="s">
        <v>1</v>
      </c>
      <c r="K21" s="30"/>
      <c r="L21" s="43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</row>
    <row r="22" spans="1:31" s="2" customFormat="1" ht="6.9" customHeight="1">
      <c r="A22" s="30"/>
      <c r="B22" s="31"/>
      <c r="C22" s="30"/>
      <c r="D22" s="30"/>
      <c r="E22" s="30"/>
      <c r="F22" s="30"/>
      <c r="G22" s="30"/>
      <c r="H22" s="30"/>
      <c r="I22" s="30"/>
      <c r="J22" s="30"/>
      <c r="K22" s="30"/>
      <c r="L22" s="43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</row>
    <row r="23" spans="1:31" s="2" customFormat="1" ht="12" customHeight="1">
      <c r="A23" s="30"/>
      <c r="B23" s="31"/>
      <c r="C23" s="30"/>
      <c r="D23" s="27" t="s">
        <v>30</v>
      </c>
      <c r="E23" s="30"/>
      <c r="F23" s="30"/>
      <c r="G23" s="30"/>
      <c r="H23" s="30"/>
      <c r="I23" s="27" t="s">
        <v>22</v>
      </c>
      <c r="J23" s="25" t="s">
        <v>1</v>
      </c>
      <c r="K23" s="30"/>
      <c r="L23" s="43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</row>
    <row r="24" spans="1:31" s="2" customFormat="1" ht="18" customHeight="1">
      <c r="A24" s="30"/>
      <c r="B24" s="31"/>
      <c r="C24" s="30"/>
      <c r="D24" s="30"/>
      <c r="E24" s="25" t="s">
        <v>1182</v>
      </c>
      <c r="F24" s="30"/>
      <c r="G24" s="30"/>
      <c r="H24" s="30"/>
      <c r="I24" s="27" t="s">
        <v>24</v>
      </c>
      <c r="J24" s="25" t="s">
        <v>1</v>
      </c>
      <c r="K24" s="30"/>
      <c r="L24" s="43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</row>
    <row r="25" spans="1:31" s="2" customFormat="1" ht="6.9" customHeight="1">
      <c r="A25" s="30"/>
      <c r="B25" s="31"/>
      <c r="C25" s="30"/>
      <c r="D25" s="30"/>
      <c r="E25" s="30"/>
      <c r="F25" s="30"/>
      <c r="G25" s="30"/>
      <c r="H25" s="30"/>
      <c r="I25" s="30"/>
      <c r="J25" s="30"/>
      <c r="K25" s="30"/>
      <c r="L25" s="43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</row>
    <row r="26" spans="1:31" s="2" customFormat="1" ht="12" customHeight="1">
      <c r="A26" s="30"/>
      <c r="B26" s="31"/>
      <c r="C26" s="30"/>
      <c r="D26" s="27" t="s">
        <v>32</v>
      </c>
      <c r="E26" s="30"/>
      <c r="F26" s="30"/>
      <c r="G26" s="30"/>
      <c r="H26" s="30"/>
      <c r="I26" s="30"/>
      <c r="J26" s="30"/>
      <c r="K26" s="30"/>
      <c r="L26" s="43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</row>
    <row r="27" spans="1:31" s="8" customFormat="1" ht="16.5" customHeight="1">
      <c r="A27" s="96"/>
      <c r="B27" s="97"/>
      <c r="C27" s="96"/>
      <c r="D27" s="96"/>
      <c r="E27" s="217" t="s">
        <v>1</v>
      </c>
      <c r="F27" s="217"/>
      <c r="G27" s="217"/>
      <c r="H27" s="217"/>
      <c r="I27" s="96"/>
      <c r="J27" s="96"/>
      <c r="K27" s="96"/>
      <c r="L27" s="98"/>
      <c r="S27" s="96"/>
      <c r="T27" s="96"/>
      <c r="U27" s="96"/>
      <c r="V27" s="96"/>
      <c r="W27" s="96"/>
      <c r="X27" s="96"/>
      <c r="Y27" s="96"/>
      <c r="Z27" s="96"/>
      <c r="AA27" s="96"/>
      <c r="AB27" s="96"/>
      <c r="AC27" s="96"/>
      <c r="AD27" s="96"/>
      <c r="AE27" s="96"/>
    </row>
    <row r="28" spans="1:31" s="2" customFormat="1" ht="6.9" customHeight="1">
      <c r="A28" s="30"/>
      <c r="B28" s="31"/>
      <c r="C28" s="30"/>
      <c r="D28" s="30"/>
      <c r="E28" s="30"/>
      <c r="F28" s="30"/>
      <c r="G28" s="30"/>
      <c r="H28" s="30"/>
      <c r="I28" s="30"/>
      <c r="J28" s="30"/>
      <c r="K28" s="30"/>
      <c r="L28" s="43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</row>
    <row r="29" spans="1:31" s="2" customFormat="1" ht="6.9" customHeight="1">
      <c r="A29" s="30"/>
      <c r="B29" s="31"/>
      <c r="C29" s="30"/>
      <c r="D29" s="67"/>
      <c r="E29" s="67"/>
      <c r="F29" s="67"/>
      <c r="G29" s="67"/>
      <c r="H29" s="67"/>
      <c r="I29" s="67"/>
      <c r="J29" s="67"/>
      <c r="K29" s="67"/>
      <c r="L29" s="43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</row>
    <row r="30" spans="1:31" s="2" customFormat="1" ht="25.35" customHeight="1">
      <c r="A30" s="30"/>
      <c r="B30" s="31"/>
      <c r="C30" s="30"/>
      <c r="D30" s="99" t="s">
        <v>33</v>
      </c>
      <c r="E30" s="30"/>
      <c r="F30" s="30"/>
      <c r="G30" s="30"/>
      <c r="H30" s="30"/>
      <c r="I30" s="30"/>
      <c r="J30" s="72">
        <f>ROUND(J118, 2)</f>
        <v>0</v>
      </c>
      <c r="K30" s="30"/>
      <c r="L30" s="43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</row>
    <row r="31" spans="1:31" s="2" customFormat="1" ht="6.9" customHeight="1">
      <c r="A31" s="30"/>
      <c r="B31" s="31"/>
      <c r="C31" s="30"/>
      <c r="D31" s="67"/>
      <c r="E31" s="67"/>
      <c r="F31" s="67"/>
      <c r="G31" s="67"/>
      <c r="H31" s="67"/>
      <c r="I31" s="67"/>
      <c r="J31" s="67"/>
      <c r="K31" s="67"/>
      <c r="L31" s="43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</row>
    <row r="32" spans="1:31" s="2" customFormat="1" ht="14.4" customHeight="1">
      <c r="A32" s="30"/>
      <c r="B32" s="31"/>
      <c r="C32" s="30"/>
      <c r="D32" s="30"/>
      <c r="E32" s="30"/>
      <c r="F32" s="34" t="s">
        <v>35</v>
      </c>
      <c r="G32" s="30"/>
      <c r="H32" s="30"/>
      <c r="I32" s="34" t="s">
        <v>34</v>
      </c>
      <c r="J32" s="34" t="s">
        <v>36</v>
      </c>
      <c r="K32" s="30"/>
      <c r="L32" s="43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</row>
    <row r="33" spans="1:31" s="2" customFormat="1" ht="14.4" customHeight="1">
      <c r="A33" s="30"/>
      <c r="B33" s="31"/>
      <c r="C33" s="30"/>
      <c r="D33" s="100" t="s">
        <v>37</v>
      </c>
      <c r="E33" s="36" t="s">
        <v>38</v>
      </c>
      <c r="F33" s="101">
        <f>ROUND((SUM(BE118:BE129)),  2)</f>
        <v>0</v>
      </c>
      <c r="G33" s="102"/>
      <c r="H33" s="102"/>
      <c r="I33" s="103">
        <v>0.2</v>
      </c>
      <c r="J33" s="101">
        <f>ROUND(((SUM(BE118:BE129))*I33),  2)</f>
        <v>0</v>
      </c>
      <c r="K33" s="30"/>
      <c r="L33" s="43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</row>
    <row r="34" spans="1:31" s="2" customFormat="1" ht="14.4" customHeight="1">
      <c r="A34" s="30"/>
      <c r="B34" s="31"/>
      <c r="C34" s="30"/>
      <c r="D34" s="30"/>
      <c r="E34" s="36" t="s">
        <v>39</v>
      </c>
      <c r="F34" s="104">
        <f>ROUND((SUM(BF118:BF129)),  2)</f>
        <v>0</v>
      </c>
      <c r="G34" s="30"/>
      <c r="H34" s="30"/>
      <c r="I34" s="105">
        <v>0.2</v>
      </c>
      <c r="J34" s="104">
        <f>ROUND(((SUM(BF118:BF129))*I34),  2)</f>
        <v>0</v>
      </c>
      <c r="K34" s="30"/>
      <c r="L34" s="43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</row>
    <row r="35" spans="1:31" s="2" customFormat="1" ht="14.4" hidden="1" customHeight="1">
      <c r="A35" s="30"/>
      <c r="B35" s="31"/>
      <c r="C35" s="30"/>
      <c r="D35" s="30"/>
      <c r="E35" s="27" t="s">
        <v>40</v>
      </c>
      <c r="F35" s="104">
        <f>ROUND((SUM(BG118:BG129)),  2)</f>
        <v>0</v>
      </c>
      <c r="G35" s="30"/>
      <c r="H35" s="30"/>
      <c r="I35" s="105">
        <v>0.2</v>
      </c>
      <c r="J35" s="104">
        <f>0</f>
        <v>0</v>
      </c>
      <c r="K35" s="30"/>
      <c r="L35" s="43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</row>
    <row r="36" spans="1:31" s="2" customFormat="1" ht="14.4" hidden="1" customHeight="1">
      <c r="A36" s="30"/>
      <c r="B36" s="31"/>
      <c r="C36" s="30"/>
      <c r="D36" s="30"/>
      <c r="E36" s="27" t="s">
        <v>41</v>
      </c>
      <c r="F36" s="104">
        <f>ROUND((SUM(BH118:BH129)),  2)</f>
        <v>0</v>
      </c>
      <c r="G36" s="30"/>
      <c r="H36" s="30"/>
      <c r="I36" s="105">
        <v>0.2</v>
      </c>
      <c r="J36" s="104">
        <f>0</f>
        <v>0</v>
      </c>
      <c r="K36" s="30"/>
      <c r="L36" s="43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</row>
    <row r="37" spans="1:31" s="2" customFormat="1" ht="14.4" hidden="1" customHeight="1">
      <c r="A37" s="30"/>
      <c r="B37" s="31"/>
      <c r="C37" s="30"/>
      <c r="D37" s="30"/>
      <c r="E37" s="36" t="s">
        <v>42</v>
      </c>
      <c r="F37" s="101">
        <f>ROUND((SUM(BI118:BI129)),  2)</f>
        <v>0</v>
      </c>
      <c r="G37" s="102"/>
      <c r="H37" s="102"/>
      <c r="I37" s="103">
        <v>0</v>
      </c>
      <c r="J37" s="101">
        <f>0</f>
        <v>0</v>
      </c>
      <c r="K37" s="30"/>
      <c r="L37" s="43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</row>
    <row r="38" spans="1:31" s="2" customFormat="1" ht="6.9" customHeight="1">
      <c r="A38" s="30"/>
      <c r="B38" s="31"/>
      <c r="C38" s="30"/>
      <c r="D38" s="30"/>
      <c r="E38" s="30"/>
      <c r="F38" s="30"/>
      <c r="G38" s="30"/>
      <c r="H38" s="30"/>
      <c r="I38" s="30"/>
      <c r="J38" s="30"/>
      <c r="K38" s="30"/>
      <c r="L38" s="43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</row>
    <row r="39" spans="1:31" s="2" customFormat="1" ht="25.35" customHeight="1">
      <c r="A39" s="30"/>
      <c r="B39" s="31"/>
      <c r="C39" s="106"/>
      <c r="D39" s="107" t="s">
        <v>43</v>
      </c>
      <c r="E39" s="61"/>
      <c r="F39" s="61"/>
      <c r="G39" s="108" t="s">
        <v>44</v>
      </c>
      <c r="H39" s="109" t="s">
        <v>45</v>
      </c>
      <c r="I39" s="61"/>
      <c r="J39" s="110">
        <f>SUM(J30:J37)</f>
        <v>0</v>
      </c>
      <c r="K39" s="111"/>
      <c r="L39" s="43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</row>
    <row r="40" spans="1:31" s="2" customFormat="1" ht="14.4" customHeight="1">
      <c r="A40" s="30"/>
      <c r="B40" s="31"/>
      <c r="C40" s="30"/>
      <c r="D40" s="30"/>
      <c r="E40" s="30"/>
      <c r="F40" s="30"/>
      <c r="G40" s="30"/>
      <c r="H40" s="30"/>
      <c r="I40" s="30"/>
      <c r="J40" s="30"/>
      <c r="K40" s="30"/>
      <c r="L40" s="43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</row>
    <row r="41" spans="1:31" s="1" customFormat="1" ht="14.4" customHeight="1">
      <c r="B41" s="21"/>
      <c r="L41" s="21"/>
    </row>
    <row r="42" spans="1:31" s="1" customFormat="1" ht="14.4" customHeight="1">
      <c r="B42" s="21"/>
      <c r="L42" s="21"/>
    </row>
    <row r="43" spans="1:31" s="1" customFormat="1" ht="14.4" customHeight="1">
      <c r="B43" s="21"/>
      <c r="L43" s="21"/>
    </row>
    <row r="44" spans="1:31" s="1" customFormat="1" ht="14.4" customHeight="1">
      <c r="B44" s="21"/>
      <c r="L44" s="21"/>
    </row>
    <row r="45" spans="1:31" s="1" customFormat="1" ht="14.4" customHeight="1">
      <c r="B45" s="21"/>
      <c r="L45" s="21"/>
    </row>
    <row r="46" spans="1:31" s="1" customFormat="1" ht="14.4" customHeight="1">
      <c r="B46" s="21"/>
      <c r="L46" s="21"/>
    </row>
    <row r="47" spans="1:31" s="1" customFormat="1" ht="14.4" customHeight="1">
      <c r="B47" s="21"/>
      <c r="L47" s="21"/>
    </row>
    <row r="48" spans="1:31" s="1" customFormat="1" ht="14.4" customHeight="1">
      <c r="B48" s="21"/>
      <c r="L48" s="21"/>
    </row>
    <row r="49" spans="1:31" s="1" customFormat="1" ht="14.4" customHeight="1">
      <c r="B49" s="21"/>
      <c r="L49" s="21"/>
    </row>
    <row r="50" spans="1:31" s="2" customFormat="1" ht="14.4" customHeight="1">
      <c r="B50" s="43"/>
      <c r="D50" s="44" t="s">
        <v>46</v>
      </c>
      <c r="E50" s="45"/>
      <c r="F50" s="45"/>
      <c r="G50" s="44" t="s">
        <v>47</v>
      </c>
      <c r="H50" s="45"/>
      <c r="I50" s="45"/>
      <c r="J50" s="45"/>
      <c r="K50" s="45"/>
      <c r="L50" s="43"/>
    </row>
    <row r="51" spans="1:31" ht="10.199999999999999">
      <c r="B51" s="21"/>
      <c r="L51" s="21"/>
    </row>
    <row r="52" spans="1:31" ht="10.199999999999999">
      <c r="B52" s="21"/>
      <c r="L52" s="21"/>
    </row>
    <row r="53" spans="1:31" ht="10.199999999999999">
      <c r="B53" s="21"/>
      <c r="L53" s="21"/>
    </row>
    <row r="54" spans="1:31" ht="10.199999999999999">
      <c r="B54" s="21"/>
      <c r="L54" s="21"/>
    </row>
    <row r="55" spans="1:31" ht="10.199999999999999">
      <c r="B55" s="21"/>
      <c r="L55" s="21"/>
    </row>
    <row r="56" spans="1:31" ht="10.199999999999999">
      <c r="B56" s="21"/>
      <c r="L56" s="21"/>
    </row>
    <row r="57" spans="1:31" ht="10.199999999999999">
      <c r="B57" s="21"/>
      <c r="L57" s="21"/>
    </row>
    <row r="58" spans="1:31" ht="10.199999999999999">
      <c r="B58" s="21"/>
      <c r="L58" s="21"/>
    </row>
    <row r="59" spans="1:31" ht="10.199999999999999">
      <c r="B59" s="21"/>
      <c r="L59" s="21"/>
    </row>
    <row r="60" spans="1:31" ht="10.199999999999999">
      <c r="B60" s="21"/>
      <c r="L60" s="21"/>
    </row>
    <row r="61" spans="1:31" s="2" customFormat="1" ht="13.2">
      <c r="A61" s="30"/>
      <c r="B61" s="31"/>
      <c r="C61" s="30"/>
      <c r="D61" s="46" t="s">
        <v>48</v>
      </c>
      <c r="E61" s="33"/>
      <c r="F61" s="112" t="s">
        <v>49</v>
      </c>
      <c r="G61" s="46" t="s">
        <v>48</v>
      </c>
      <c r="H61" s="33"/>
      <c r="I61" s="33"/>
      <c r="J61" s="113" t="s">
        <v>49</v>
      </c>
      <c r="K61" s="33"/>
      <c r="L61" s="43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</row>
    <row r="62" spans="1:31" ht="10.199999999999999">
      <c r="B62" s="21"/>
      <c r="L62" s="21"/>
    </row>
    <row r="63" spans="1:31" ht="10.199999999999999">
      <c r="B63" s="21"/>
      <c r="L63" s="21"/>
    </row>
    <row r="64" spans="1:31" ht="10.199999999999999">
      <c r="B64" s="21"/>
      <c r="L64" s="21"/>
    </row>
    <row r="65" spans="1:31" s="2" customFormat="1" ht="13.2">
      <c r="A65" s="30"/>
      <c r="B65" s="31"/>
      <c r="C65" s="30"/>
      <c r="D65" s="44" t="s">
        <v>50</v>
      </c>
      <c r="E65" s="47"/>
      <c r="F65" s="47"/>
      <c r="G65" s="44" t="s">
        <v>51</v>
      </c>
      <c r="H65" s="47"/>
      <c r="I65" s="47"/>
      <c r="J65" s="47"/>
      <c r="K65" s="47"/>
      <c r="L65" s="43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</row>
    <row r="66" spans="1:31" ht="10.199999999999999">
      <c r="B66" s="21"/>
      <c r="L66" s="21"/>
    </row>
    <row r="67" spans="1:31" ht="10.199999999999999">
      <c r="B67" s="21"/>
      <c r="L67" s="21"/>
    </row>
    <row r="68" spans="1:31" ht="10.199999999999999">
      <c r="B68" s="21"/>
      <c r="L68" s="21"/>
    </row>
    <row r="69" spans="1:31" ht="10.199999999999999">
      <c r="B69" s="21"/>
      <c r="L69" s="21"/>
    </row>
    <row r="70" spans="1:31" ht="10.199999999999999">
      <c r="B70" s="21"/>
      <c r="L70" s="21"/>
    </row>
    <row r="71" spans="1:31" ht="10.199999999999999">
      <c r="B71" s="21"/>
      <c r="L71" s="21"/>
    </row>
    <row r="72" spans="1:31" ht="10.199999999999999">
      <c r="B72" s="21"/>
      <c r="L72" s="21"/>
    </row>
    <row r="73" spans="1:31" ht="10.199999999999999">
      <c r="B73" s="21"/>
      <c r="L73" s="21"/>
    </row>
    <row r="74" spans="1:31" ht="10.199999999999999">
      <c r="B74" s="21"/>
      <c r="L74" s="21"/>
    </row>
    <row r="75" spans="1:31" ht="10.199999999999999">
      <c r="B75" s="21"/>
      <c r="L75" s="21"/>
    </row>
    <row r="76" spans="1:31" s="2" customFormat="1" ht="13.2">
      <c r="A76" s="30"/>
      <c r="B76" s="31"/>
      <c r="C76" s="30"/>
      <c r="D76" s="46" t="s">
        <v>48</v>
      </c>
      <c r="E76" s="33"/>
      <c r="F76" s="112" t="s">
        <v>49</v>
      </c>
      <c r="G76" s="46" t="s">
        <v>48</v>
      </c>
      <c r="H76" s="33"/>
      <c r="I76" s="33"/>
      <c r="J76" s="113" t="s">
        <v>49</v>
      </c>
      <c r="K76" s="33"/>
      <c r="L76" s="43"/>
      <c r="S76" s="30"/>
      <c r="T76" s="30"/>
      <c r="U76" s="30"/>
      <c r="V76" s="30"/>
      <c r="W76" s="30"/>
      <c r="X76" s="30"/>
      <c r="Y76" s="30"/>
      <c r="Z76" s="30"/>
      <c r="AA76" s="30"/>
      <c r="AB76" s="30"/>
      <c r="AC76" s="30"/>
      <c r="AD76" s="30"/>
      <c r="AE76" s="30"/>
    </row>
    <row r="77" spans="1:31" s="2" customFormat="1" ht="14.4" customHeight="1">
      <c r="A77" s="30"/>
      <c r="B77" s="48"/>
      <c r="C77" s="49"/>
      <c r="D77" s="49"/>
      <c r="E77" s="49"/>
      <c r="F77" s="49"/>
      <c r="G77" s="49"/>
      <c r="H77" s="49"/>
      <c r="I77" s="49"/>
      <c r="J77" s="49"/>
      <c r="K77" s="49"/>
      <c r="L77" s="43"/>
      <c r="S77" s="30"/>
      <c r="T77" s="30"/>
      <c r="U77" s="30"/>
      <c r="V77" s="30"/>
      <c r="W77" s="30"/>
      <c r="X77" s="30"/>
      <c r="Y77" s="30"/>
      <c r="Z77" s="30"/>
      <c r="AA77" s="30"/>
      <c r="AB77" s="30"/>
      <c r="AC77" s="30"/>
      <c r="AD77" s="30"/>
      <c r="AE77" s="30"/>
    </row>
    <row r="81" spans="1:47" s="2" customFormat="1" ht="6.9" customHeight="1">
      <c r="A81" s="30"/>
      <c r="B81" s="50"/>
      <c r="C81" s="51"/>
      <c r="D81" s="51"/>
      <c r="E81" s="51"/>
      <c r="F81" s="51"/>
      <c r="G81" s="51"/>
      <c r="H81" s="51"/>
      <c r="I81" s="51"/>
      <c r="J81" s="51"/>
      <c r="K81" s="51"/>
      <c r="L81" s="43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</row>
    <row r="82" spans="1:47" s="2" customFormat="1" ht="24.9" customHeight="1">
      <c r="A82" s="30"/>
      <c r="B82" s="31"/>
      <c r="C82" s="22" t="s">
        <v>119</v>
      </c>
      <c r="D82" s="30"/>
      <c r="E82" s="30"/>
      <c r="F82" s="30"/>
      <c r="G82" s="30"/>
      <c r="H82" s="30"/>
      <c r="I82" s="30"/>
      <c r="J82" s="30"/>
      <c r="K82" s="30"/>
      <c r="L82" s="43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</row>
    <row r="83" spans="1:47" s="2" customFormat="1" ht="6.9" customHeight="1">
      <c r="A83" s="30"/>
      <c r="B83" s="31"/>
      <c r="C83" s="30"/>
      <c r="D83" s="30"/>
      <c r="E83" s="30"/>
      <c r="F83" s="30"/>
      <c r="G83" s="30"/>
      <c r="H83" s="30"/>
      <c r="I83" s="30"/>
      <c r="J83" s="30"/>
      <c r="K83" s="30"/>
      <c r="L83" s="43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</row>
    <row r="84" spans="1:47" s="2" customFormat="1" ht="12" customHeight="1">
      <c r="A84" s="30"/>
      <c r="B84" s="31"/>
      <c r="C84" s="27" t="s">
        <v>13</v>
      </c>
      <c r="D84" s="30"/>
      <c r="E84" s="30"/>
      <c r="F84" s="30"/>
      <c r="G84" s="30"/>
      <c r="H84" s="30"/>
      <c r="I84" s="30"/>
      <c r="J84" s="30"/>
      <c r="K84" s="30"/>
      <c r="L84" s="43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</row>
    <row r="85" spans="1:47" s="2" customFormat="1" ht="26.25" customHeight="1">
      <c r="A85" s="30"/>
      <c r="B85" s="31"/>
      <c r="C85" s="30"/>
      <c r="D85" s="30"/>
      <c r="E85" s="244" t="str">
        <f>E7</f>
        <v>Oprava spevnených plôch a okolitého areálu Zimného štadióna v Banskej Bystrici</v>
      </c>
      <c r="F85" s="245"/>
      <c r="G85" s="245"/>
      <c r="H85" s="245"/>
      <c r="I85" s="30"/>
      <c r="J85" s="30"/>
      <c r="K85" s="30"/>
      <c r="L85" s="43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</row>
    <row r="86" spans="1:47" s="2" customFormat="1" ht="12" customHeight="1">
      <c r="A86" s="30"/>
      <c r="B86" s="31"/>
      <c r="C86" s="27" t="s">
        <v>117</v>
      </c>
      <c r="D86" s="30"/>
      <c r="E86" s="30"/>
      <c r="F86" s="30"/>
      <c r="G86" s="30"/>
      <c r="H86" s="30"/>
      <c r="I86" s="30"/>
      <c r="J86" s="30"/>
      <c r="K86" s="30"/>
      <c r="L86" s="43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</row>
    <row r="87" spans="1:47" s="2" customFormat="1" ht="16.5" customHeight="1">
      <c r="A87" s="30"/>
      <c r="B87" s="31"/>
      <c r="C87" s="30"/>
      <c r="D87" s="30"/>
      <c r="E87" s="211" t="str">
        <f>E9</f>
        <v>SO06.3 - SO06.3  Nabíjacia stanica</v>
      </c>
      <c r="F87" s="246"/>
      <c r="G87" s="246"/>
      <c r="H87" s="246"/>
      <c r="I87" s="30"/>
      <c r="J87" s="30"/>
      <c r="K87" s="30"/>
      <c r="L87" s="43"/>
      <c r="S87" s="30"/>
      <c r="T87" s="30"/>
      <c r="U87" s="30"/>
      <c r="V87" s="30"/>
      <c r="W87" s="30"/>
      <c r="X87" s="30"/>
      <c r="Y87" s="30"/>
      <c r="Z87" s="30"/>
      <c r="AA87" s="30"/>
      <c r="AB87" s="30"/>
      <c r="AC87" s="30"/>
      <c r="AD87" s="30"/>
      <c r="AE87" s="30"/>
    </row>
    <row r="88" spans="1:47" s="2" customFormat="1" ht="6.9" customHeight="1">
      <c r="A88" s="30"/>
      <c r="B88" s="31"/>
      <c r="C88" s="30"/>
      <c r="D88" s="30"/>
      <c r="E88" s="30"/>
      <c r="F88" s="30"/>
      <c r="G88" s="30"/>
      <c r="H88" s="30"/>
      <c r="I88" s="30"/>
      <c r="J88" s="30"/>
      <c r="K88" s="30"/>
      <c r="L88" s="43"/>
      <c r="S88" s="30"/>
      <c r="T88" s="30"/>
      <c r="U88" s="30"/>
      <c r="V88" s="30"/>
      <c r="W88" s="30"/>
      <c r="X88" s="30"/>
      <c r="Y88" s="30"/>
      <c r="Z88" s="30"/>
      <c r="AA88" s="30"/>
      <c r="AB88" s="30"/>
      <c r="AC88" s="30"/>
      <c r="AD88" s="30"/>
      <c r="AE88" s="30"/>
    </row>
    <row r="89" spans="1:47" s="2" customFormat="1" ht="12" customHeight="1">
      <c r="A89" s="30"/>
      <c r="B89" s="31"/>
      <c r="C89" s="27" t="s">
        <v>17</v>
      </c>
      <c r="D89" s="30"/>
      <c r="E89" s="30"/>
      <c r="F89" s="25" t="str">
        <f>F12</f>
        <v>parc.č.4212,4211/2 k.ú.Banská Bystrica</v>
      </c>
      <c r="G89" s="30"/>
      <c r="H89" s="30"/>
      <c r="I89" s="27" t="s">
        <v>19</v>
      </c>
      <c r="J89" s="56" t="str">
        <f>IF(J12="","",J12)</f>
        <v>10. 9. 2021</v>
      </c>
      <c r="K89" s="30"/>
      <c r="L89" s="43"/>
      <c r="S89" s="30"/>
      <c r="T89" s="30"/>
      <c r="U89" s="30"/>
      <c r="V89" s="30"/>
      <c r="W89" s="30"/>
      <c r="X89" s="30"/>
      <c r="Y89" s="30"/>
      <c r="Z89" s="30"/>
      <c r="AA89" s="30"/>
      <c r="AB89" s="30"/>
      <c r="AC89" s="30"/>
      <c r="AD89" s="30"/>
      <c r="AE89" s="30"/>
    </row>
    <row r="90" spans="1:47" s="2" customFormat="1" ht="6.9" customHeight="1">
      <c r="A90" s="30"/>
      <c r="B90" s="31"/>
      <c r="C90" s="30"/>
      <c r="D90" s="30"/>
      <c r="E90" s="30"/>
      <c r="F90" s="30"/>
      <c r="G90" s="30"/>
      <c r="H90" s="30"/>
      <c r="I90" s="30"/>
      <c r="J90" s="30"/>
      <c r="K90" s="30"/>
      <c r="L90" s="43"/>
      <c r="S90" s="30"/>
      <c r="T90" s="30"/>
      <c r="U90" s="30"/>
      <c r="V90" s="30"/>
      <c r="W90" s="30"/>
      <c r="X90" s="30"/>
      <c r="Y90" s="30"/>
      <c r="Z90" s="30"/>
      <c r="AA90" s="30"/>
      <c r="AB90" s="30"/>
      <c r="AC90" s="30"/>
      <c r="AD90" s="30"/>
      <c r="AE90" s="30"/>
    </row>
    <row r="91" spans="1:47" s="2" customFormat="1" ht="15.15" customHeight="1">
      <c r="A91" s="30"/>
      <c r="B91" s="31"/>
      <c r="C91" s="27" t="s">
        <v>21</v>
      </c>
      <c r="D91" s="30"/>
      <c r="E91" s="30"/>
      <c r="F91" s="25" t="str">
        <f>E15</f>
        <v>MBB a.s.</v>
      </c>
      <c r="G91" s="30"/>
      <c r="H91" s="30"/>
      <c r="I91" s="27" t="s">
        <v>27</v>
      </c>
      <c r="J91" s="28" t="str">
        <f>E21</f>
        <v>MGE Group s.r.o.</v>
      </c>
      <c r="K91" s="30"/>
      <c r="L91" s="43"/>
      <c r="S91" s="30"/>
      <c r="T91" s="30"/>
      <c r="U91" s="30"/>
      <c r="V91" s="30"/>
      <c r="W91" s="30"/>
      <c r="X91" s="30"/>
      <c r="Y91" s="30"/>
      <c r="Z91" s="30"/>
      <c r="AA91" s="30"/>
      <c r="AB91" s="30"/>
      <c r="AC91" s="30"/>
      <c r="AD91" s="30"/>
      <c r="AE91" s="30"/>
    </row>
    <row r="92" spans="1:47" s="2" customFormat="1" ht="15.15" customHeight="1">
      <c r="A92" s="30"/>
      <c r="B92" s="31"/>
      <c r="C92" s="27" t="s">
        <v>25</v>
      </c>
      <c r="D92" s="30"/>
      <c r="E92" s="30"/>
      <c r="F92" s="25" t="str">
        <f>IF(E18="","",E18)</f>
        <v>podľa výberového konania</v>
      </c>
      <c r="G92" s="30"/>
      <c r="H92" s="30"/>
      <c r="I92" s="27" t="s">
        <v>30</v>
      </c>
      <c r="J92" s="28" t="str">
        <f>E24</f>
        <v>Ing.Jančovič</v>
      </c>
      <c r="K92" s="30"/>
      <c r="L92" s="43"/>
      <c r="S92" s="30"/>
      <c r="T92" s="30"/>
      <c r="U92" s="30"/>
      <c r="V92" s="30"/>
      <c r="W92" s="30"/>
      <c r="X92" s="30"/>
      <c r="Y92" s="30"/>
      <c r="Z92" s="30"/>
      <c r="AA92" s="30"/>
      <c r="AB92" s="30"/>
      <c r="AC92" s="30"/>
      <c r="AD92" s="30"/>
      <c r="AE92" s="30"/>
    </row>
    <row r="93" spans="1:47" s="2" customFormat="1" ht="10.35" customHeight="1">
      <c r="A93" s="30"/>
      <c r="B93" s="31"/>
      <c r="C93" s="30"/>
      <c r="D93" s="30"/>
      <c r="E93" s="30"/>
      <c r="F93" s="30"/>
      <c r="G93" s="30"/>
      <c r="H93" s="30"/>
      <c r="I93" s="30"/>
      <c r="J93" s="30"/>
      <c r="K93" s="30"/>
      <c r="L93" s="43"/>
      <c r="S93" s="30"/>
      <c r="T93" s="30"/>
      <c r="U93" s="30"/>
      <c r="V93" s="30"/>
      <c r="W93" s="30"/>
      <c r="X93" s="30"/>
      <c r="Y93" s="30"/>
      <c r="Z93" s="30"/>
      <c r="AA93" s="30"/>
      <c r="AB93" s="30"/>
      <c r="AC93" s="30"/>
      <c r="AD93" s="30"/>
      <c r="AE93" s="30"/>
    </row>
    <row r="94" spans="1:47" s="2" customFormat="1" ht="29.25" customHeight="1">
      <c r="A94" s="30"/>
      <c r="B94" s="31"/>
      <c r="C94" s="114" t="s">
        <v>120</v>
      </c>
      <c r="D94" s="106"/>
      <c r="E94" s="106"/>
      <c r="F94" s="106"/>
      <c r="G94" s="106"/>
      <c r="H94" s="106"/>
      <c r="I94" s="106"/>
      <c r="J94" s="115" t="s">
        <v>121</v>
      </c>
      <c r="K94" s="106"/>
      <c r="L94" s="43"/>
      <c r="S94" s="30"/>
      <c r="T94" s="30"/>
      <c r="U94" s="30"/>
      <c r="V94" s="30"/>
      <c r="W94" s="30"/>
      <c r="X94" s="30"/>
      <c r="Y94" s="30"/>
      <c r="Z94" s="30"/>
      <c r="AA94" s="30"/>
      <c r="AB94" s="30"/>
      <c r="AC94" s="30"/>
      <c r="AD94" s="30"/>
      <c r="AE94" s="30"/>
    </row>
    <row r="95" spans="1:47" s="2" customFormat="1" ht="10.35" customHeight="1">
      <c r="A95" s="30"/>
      <c r="B95" s="31"/>
      <c r="C95" s="30"/>
      <c r="D95" s="30"/>
      <c r="E95" s="30"/>
      <c r="F95" s="30"/>
      <c r="G95" s="30"/>
      <c r="H95" s="30"/>
      <c r="I95" s="30"/>
      <c r="J95" s="30"/>
      <c r="K95" s="30"/>
      <c r="L95" s="43"/>
      <c r="S95" s="30"/>
      <c r="T95" s="30"/>
      <c r="U95" s="30"/>
      <c r="V95" s="30"/>
      <c r="W95" s="30"/>
      <c r="X95" s="30"/>
      <c r="Y95" s="30"/>
      <c r="Z95" s="30"/>
      <c r="AA95" s="30"/>
      <c r="AB95" s="30"/>
      <c r="AC95" s="30"/>
      <c r="AD95" s="30"/>
      <c r="AE95" s="30"/>
    </row>
    <row r="96" spans="1:47" s="2" customFormat="1" ht="22.8" customHeight="1">
      <c r="A96" s="30"/>
      <c r="B96" s="31"/>
      <c r="C96" s="116" t="s">
        <v>122</v>
      </c>
      <c r="D96" s="30"/>
      <c r="E96" s="30"/>
      <c r="F96" s="30"/>
      <c r="G96" s="30"/>
      <c r="H96" s="30"/>
      <c r="I96" s="30"/>
      <c r="J96" s="72">
        <f>J118</f>
        <v>0</v>
      </c>
      <c r="K96" s="30"/>
      <c r="L96" s="43"/>
      <c r="S96" s="30"/>
      <c r="T96" s="30"/>
      <c r="U96" s="30"/>
      <c r="V96" s="30"/>
      <c r="W96" s="30"/>
      <c r="X96" s="30"/>
      <c r="Y96" s="30"/>
      <c r="Z96" s="30"/>
      <c r="AA96" s="30"/>
      <c r="AB96" s="30"/>
      <c r="AC96" s="30"/>
      <c r="AD96" s="30"/>
      <c r="AE96" s="30"/>
      <c r="AU96" s="18" t="s">
        <v>123</v>
      </c>
    </row>
    <row r="97" spans="1:31" s="9" customFormat="1" ht="24.9" customHeight="1">
      <c r="B97" s="117"/>
      <c r="D97" s="118" t="s">
        <v>1183</v>
      </c>
      <c r="E97" s="119"/>
      <c r="F97" s="119"/>
      <c r="G97" s="119"/>
      <c r="H97" s="119"/>
      <c r="I97" s="119"/>
      <c r="J97" s="120">
        <f>J119</f>
        <v>0</v>
      </c>
      <c r="L97" s="117"/>
    </row>
    <row r="98" spans="1:31" s="10" customFormat="1" ht="19.95" customHeight="1">
      <c r="B98" s="121"/>
      <c r="D98" s="122" t="s">
        <v>1184</v>
      </c>
      <c r="E98" s="123"/>
      <c r="F98" s="123"/>
      <c r="G98" s="123"/>
      <c r="H98" s="123"/>
      <c r="I98" s="123"/>
      <c r="J98" s="124">
        <f>J120</f>
        <v>0</v>
      </c>
      <c r="L98" s="121"/>
    </row>
    <row r="99" spans="1:31" s="2" customFormat="1" ht="21.75" customHeight="1">
      <c r="A99" s="30"/>
      <c r="B99" s="31"/>
      <c r="C99" s="30"/>
      <c r="D99" s="30"/>
      <c r="E99" s="30"/>
      <c r="F99" s="30"/>
      <c r="G99" s="30"/>
      <c r="H99" s="30"/>
      <c r="I99" s="30"/>
      <c r="J99" s="30"/>
      <c r="K99" s="30"/>
      <c r="L99" s="43"/>
      <c r="S99" s="30"/>
      <c r="T99" s="30"/>
      <c r="U99" s="30"/>
      <c r="V99" s="30"/>
      <c r="W99" s="30"/>
      <c r="X99" s="30"/>
      <c r="Y99" s="30"/>
      <c r="Z99" s="30"/>
      <c r="AA99" s="30"/>
      <c r="AB99" s="30"/>
      <c r="AC99" s="30"/>
      <c r="AD99" s="30"/>
      <c r="AE99" s="30"/>
    </row>
    <row r="100" spans="1:31" s="2" customFormat="1" ht="6.9" customHeight="1">
      <c r="A100" s="30"/>
      <c r="B100" s="48"/>
      <c r="C100" s="49"/>
      <c r="D100" s="49"/>
      <c r="E100" s="49"/>
      <c r="F100" s="49"/>
      <c r="G100" s="49"/>
      <c r="H100" s="49"/>
      <c r="I100" s="49"/>
      <c r="J100" s="49"/>
      <c r="K100" s="49"/>
      <c r="L100" s="43"/>
      <c r="S100" s="30"/>
      <c r="T100" s="30"/>
      <c r="U100" s="30"/>
      <c r="V100" s="30"/>
      <c r="W100" s="30"/>
      <c r="X100" s="30"/>
      <c r="Y100" s="30"/>
      <c r="Z100" s="30"/>
      <c r="AA100" s="30"/>
      <c r="AB100" s="30"/>
      <c r="AC100" s="30"/>
      <c r="AD100" s="30"/>
      <c r="AE100" s="30"/>
    </row>
    <row r="104" spans="1:31" s="2" customFormat="1" ht="6.9" customHeight="1">
      <c r="A104" s="30"/>
      <c r="B104" s="50"/>
      <c r="C104" s="51"/>
      <c r="D104" s="51"/>
      <c r="E104" s="51"/>
      <c r="F104" s="51"/>
      <c r="G104" s="51"/>
      <c r="H104" s="51"/>
      <c r="I104" s="51"/>
      <c r="J104" s="51"/>
      <c r="K104" s="51"/>
      <c r="L104" s="43"/>
      <c r="S104" s="30"/>
      <c r="T104" s="30"/>
      <c r="U104" s="30"/>
      <c r="V104" s="30"/>
      <c r="W104" s="30"/>
      <c r="X104" s="30"/>
      <c r="Y104" s="30"/>
      <c r="Z104" s="30"/>
      <c r="AA104" s="30"/>
      <c r="AB104" s="30"/>
      <c r="AC104" s="30"/>
      <c r="AD104" s="30"/>
      <c r="AE104" s="30"/>
    </row>
    <row r="105" spans="1:31" s="2" customFormat="1" ht="24.9" customHeight="1">
      <c r="A105" s="30"/>
      <c r="B105" s="31"/>
      <c r="C105" s="22" t="s">
        <v>131</v>
      </c>
      <c r="D105" s="30"/>
      <c r="E105" s="30"/>
      <c r="F105" s="30"/>
      <c r="G105" s="30"/>
      <c r="H105" s="30"/>
      <c r="I105" s="30"/>
      <c r="J105" s="30"/>
      <c r="K105" s="30"/>
      <c r="L105" s="43"/>
      <c r="S105" s="30"/>
      <c r="T105" s="30"/>
      <c r="U105" s="30"/>
      <c r="V105" s="30"/>
      <c r="W105" s="30"/>
      <c r="X105" s="30"/>
      <c r="Y105" s="30"/>
      <c r="Z105" s="30"/>
      <c r="AA105" s="30"/>
      <c r="AB105" s="30"/>
      <c r="AC105" s="30"/>
      <c r="AD105" s="30"/>
      <c r="AE105" s="30"/>
    </row>
    <row r="106" spans="1:31" s="2" customFormat="1" ht="6.9" customHeight="1">
      <c r="A106" s="30"/>
      <c r="B106" s="31"/>
      <c r="C106" s="30"/>
      <c r="D106" s="30"/>
      <c r="E106" s="30"/>
      <c r="F106" s="30"/>
      <c r="G106" s="30"/>
      <c r="H106" s="30"/>
      <c r="I106" s="30"/>
      <c r="J106" s="30"/>
      <c r="K106" s="30"/>
      <c r="L106" s="43"/>
      <c r="S106" s="30"/>
      <c r="T106" s="30"/>
      <c r="U106" s="30"/>
      <c r="V106" s="30"/>
      <c r="W106" s="30"/>
      <c r="X106" s="30"/>
      <c r="Y106" s="30"/>
      <c r="Z106" s="30"/>
      <c r="AA106" s="30"/>
      <c r="AB106" s="30"/>
      <c r="AC106" s="30"/>
      <c r="AD106" s="30"/>
      <c r="AE106" s="30"/>
    </row>
    <row r="107" spans="1:31" s="2" customFormat="1" ht="12" customHeight="1">
      <c r="A107" s="30"/>
      <c r="B107" s="31"/>
      <c r="C107" s="27" t="s">
        <v>13</v>
      </c>
      <c r="D107" s="30"/>
      <c r="E107" s="30"/>
      <c r="F107" s="30"/>
      <c r="G107" s="30"/>
      <c r="H107" s="30"/>
      <c r="I107" s="30"/>
      <c r="J107" s="30"/>
      <c r="K107" s="30"/>
      <c r="L107" s="43"/>
      <c r="S107" s="30"/>
      <c r="T107" s="30"/>
      <c r="U107" s="30"/>
      <c r="V107" s="30"/>
      <c r="W107" s="30"/>
      <c r="X107" s="30"/>
      <c r="Y107" s="30"/>
      <c r="Z107" s="30"/>
      <c r="AA107" s="30"/>
      <c r="AB107" s="30"/>
      <c r="AC107" s="30"/>
      <c r="AD107" s="30"/>
      <c r="AE107" s="30"/>
    </row>
    <row r="108" spans="1:31" s="2" customFormat="1" ht="26.25" customHeight="1">
      <c r="A108" s="30"/>
      <c r="B108" s="31"/>
      <c r="C108" s="30"/>
      <c r="D108" s="30"/>
      <c r="E108" s="244" t="str">
        <f>E7</f>
        <v>Oprava spevnených plôch a okolitého areálu Zimného štadióna v Banskej Bystrici</v>
      </c>
      <c r="F108" s="245"/>
      <c r="G108" s="245"/>
      <c r="H108" s="245"/>
      <c r="I108" s="30"/>
      <c r="J108" s="30"/>
      <c r="K108" s="30"/>
      <c r="L108" s="43"/>
      <c r="S108" s="30"/>
      <c r="T108" s="30"/>
      <c r="U108" s="30"/>
      <c r="V108" s="30"/>
      <c r="W108" s="30"/>
      <c r="X108" s="30"/>
      <c r="Y108" s="30"/>
      <c r="Z108" s="30"/>
      <c r="AA108" s="30"/>
      <c r="AB108" s="30"/>
      <c r="AC108" s="30"/>
      <c r="AD108" s="30"/>
      <c r="AE108" s="30"/>
    </row>
    <row r="109" spans="1:31" s="2" customFormat="1" ht="12" customHeight="1">
      <c r="A109" s="30"/>
      <c r="B109" s="31"/>
      <c r="C109" s="27" t="s">
        <v>117</v>
      </c>
      <c r="D109" s="30"/>
      <c r="E109" s="30"/>
      <c r="F109" s="30"/>
      <c r="G109" s="30"/>
      <c r="H109" s="30"/>
      <c r="I109" s="30"/>
      <c r="J109" s="30"/>
      <c r="K109" s="30"/>
      <c r="L109" s="43"/>
      <c r="S109" s="30"/>
      <c r="T109" s="30"/>
      <c r="U109" s="30"/>
      <c r="V109" s="30"/>
      <c r="W109" s="30"/>
      <c r="X109" s="30"/>
      <c r="Y109" s="30"/>
      <c r="Z109" s="30"/>
      <c r="AA109" s="30"/>
      <c r="AB109" s="30"/>
      <c r="AC109" s="30"/>
      <c r="AD109" s="30"/>
      <c r="AE109" s="30"/>
    </row>
    <row r="110" spans="1:31" s="2" customFormat="1" ht="16.5" customHeight="1">
      <c r="A110" s="30"/>
      <c r="B110" s="31"/>
      <c r="C110" s="30"/>
      <c r="D110" s="30"/>
      <c r="E110" s="211" t="str">
        <f>E9</f>
        <v>SO06.3 - SO06.3  Nabíjacia stanica</v>
      </c>
      <c r="F110" s="246"/>
      <c r="G110" s="246"/>
      <c r="H110" s="246"/>
      <c r="I110" s="30"/>
      <c r="J110" s="30"/>
      <c r="K110" s="30"/>
      <c r="L110" s="43"/>
      <c r="S110" s="30"/>
      <c r="T110" s="30"/>
      <c r="U110" s="30"/>
      <c r="V110" s="30"/>
      <c r="W110" s="30"/>
      <c r="X110" s="30"/>
      <c r="Y110" s="30"/>
      <c r="Z110" s="30"/>
      <c r="AA110" s="30"/>
      <c r="AB110" s="30"/>
      <c r="AC110" s="30"/>
      <c r="AD110" s="30"/>
      <c r="AE110" s="30"/>
    </row>
    <row r="111" spans="1:31" s="2" customFormat="1" ht="6.9" customHeight="1">
      <c r="A111" s="30"/>
      <c r="B111" s="31"/>
      <c r="C111" s="30"/>
      <c r="D111" s="30"/>
      <c r="E111" s="30"/>
      <c r="F111" s="30"/>
      <c r="G111" s="30"/>
      <c r="H111" s="30"/>
      <c r="I111" s="30"/>
      <c r="J111" s="30"/>
      <c r="K111" s="30"/>
      <c r="L111" s="43"/>
      <c r="S111" s="30"/>
      <c r="T111" s="30"/>
      <c r="U111" s="30"/>
      <c r="V111" s="30"/>
      <c r="W111" s="30"/>
      <c r="X111" s="30"/>
      <c r="Y111" s="30"/>
      <c r="Z111" s="30"/>
      <c r="AA111" s="30"/>
      <c r="AB111" s="30"/>
      <c r="AC111" s="30"/>
      <c r="AD111" s="30"/>
      <c r="AE111" s="30"/>
    </row>
    <row r="112" spans="1:31" s="2" customFormat="1" ht="12" customHeight="1">
      <c r="A112" s="30"/>
      <c r="B112" s="31"/>
      <c r="C112" s="27" t="s">
        <v>17</v>
      </c>
      <c r="D112" s="30"/>
      <c r="E112" s="30"/>
      <c r="F112" s="25" t="str">
        <f>F12</f>
        <v>parc.č.4212,4211/2 k.ú.Banská Bystrica</v>
      </c>
      <c r="G112" s="30"/>
      <c r="H112" s="30"/>
      <c r="I112" s="27" t="s">
        <v>19</v>
      </c>
      <c r="J112" s="56" t="str">
        <f>IF(J12="","",J12)</f>
        <v>10. 9. 2021</v>
      </c>
      <c r="K112" s="30"/>
      <c r="L112" s="43"/>
      <c r="S112" s="30"/>
      <c r="T112" s="30"/>
      <c r="U112" s="30"/>
      <c r="V112" s="30"/>
      <c r="W112" s="30"/>
      <c r="X112" s="30"/>
      <c r="Y112" s="30"/>
      <c r="Z112" s="30"/>
      <c r="AA112" s="30"/>
      <c r="AB112" s="30"/>
      <c r="AC112" s="30"/>
      <c r="AD112" s="30"/>
      <c r="AE112" s="30"/>
    </row>
    <row r="113" spans="1:65" s="2" customFormat="1" ht="6.9" customHeight="1">
      <c r="A113" s="30"/>
      <c r="B113" s="31"/>
      <c r="C113" s="30"/>
      <c r="D113" s="30"/>
      <c r="E113" s="30"/>
      <c r="F113" s="30"/>
      <c r="G113" s="30"/>
      <c r="H113" s="30"/>
      <c r="I113" s="30"/>
      <c r="J113" s="30"/>
      <c r="K113" s="30"/>
      <c r="L113" s="43"/>
      <c r="S113" s="30"/>
      <c r="T113" s="30"/>
      <c r="U113" s="30"/>
      <c r="V113" s="30"/>
      <c r="W113" s="30"/>
      <c r="X113" s="30"/>
      <c r="Y113" s="30"/>
      <c r="Z113" s="30"/>
      <c r="AA113" s="30"/>
      <c r="AB113" s="30"/>
      <c r="AC113" s="30"/>
      <c r="AD113" s="30"/>
      <c r="AE113" s="30"/>
    </row>
    <row r="114" spans="1:65" s="2" customFormat="1" ht="15.15" customHeight="1">
      <c r="A114" s="30"/>
      <c r="B114" s="31"/>
      <c r="C114" s="27" t="s">
        <v>21</v>
      </c>
      <c r="D114" s="30"/>
      <c r="E114" s="30"/>
      <c r="F114" s="25" t="str">
        <f>E15</f>
        <v>MBB a.s.</v>
      </c>
      <c r="G114" s="30"/>
      <c r="H114" s="30"/>
      <c r="I114" s="27" t="s">
        <v>27</v>
      </c>
      <c r="J114" s="28" t="str">
        <f>E21</f>
        <v>MGE Group s.r.o.</v>
      </c>
      <c r="K114" s="30"/>
      <c r="L114" s="43"/>
      <c r="S114" s="30"/>
      <c r="T114" s="30"/>
      <c r="U114" s="30"/>
      <c r="V114" s="30"/>
      <c r="W114" s="30"/>
      <c r="X114" s="30"/>
      <c r="Y114" s="30"/>
      <c r="Z114" s="30"/>
      <c r="AA114" s="30"/>
      <c r="AB114" s="30"/>
      <c r="AC114" s="30"/>
      <c r="AD114" s="30"/>
      <c r="AE114" s="30"/>
    </row>
    <row r="115" spans="1:65" s="2" customFormat="1" ht="15.15" customHeight="1">
      <c r="A115" s="30"/>
      <c r="B115" s="31"/>
      <c r="C115" s="27" t="s">
        <v>25</v>
      </c>
      <c r="D115" s="30"/>
      <c r="E115" s="30"/>
      <c r="F115" s="25" t="str">
        <f>IF(E18="","",E18)</f>
        <v>podľa výberového konania</v>
      </c>
      <c r="G115" s="30"/>
      <c r="H115" s="30"/>
      <c r="I115" s="27" t="s">
        <v>30</v>
      </c>
      <c r="J115" s="28" t="str">
        <f>E24</f>
        <v>Ing.Jančovič</v>
      </c>
      <c r="K115" s="30"/>
      <c r="L115" s="43"/>
      <c r="S115" s="30"/>
      <c r="T115" s="30"/>
      <c r="U115" s="30"/>
      <c r="V115" s="30"/>
      <c r="W115" s="30"/>
      <c r="X115" s="30"/>
      <c r="Y115" s="30"/>
      <c r="Z115" s="30"/>
      <c r="AA115" s="30"/>
      <c r="AB115" s="30"/>
      <c r="AC115" s="30"/>
      <c r="AD115" s="30"/>
      <c r="AE115" s="30"/>
    </row>
    <row r="116" spans="1:65" s="2" customFormat="1" ht="10.35" customHeight="1">
      <c r="A116" s="30"/>
      <c r="B116" s="31"/>
      <c r="C116" s="30"/>
      <c r="D116" s="30"/>
      <c r="E116" s="30"/>
      <c r="F116" s="30"/>
      <c r="G116" s="30"/>
      <c r="H116" s="30"/>
      <c r="I116" s="30"/>
      <c r="J116" s="30"/>
      <c r="K116" s="30"/>
      <c r="L116" s="43"/>
      <c r="S116" s="30"/>
      <c r="T116" s="30"/>
      <c r="U116" s="30"/>
      <c r="V116" s="30"/>
      <c r="W116" s="30"/>
      <c r="X116" s="30"/>
      <c r="Y116" s="30"/>
      <c r="Z116" s="30"/>
      <c r="AA116" s="30"/>
      <c r="AB116" s="30"/>
      <c r="AC116" s="30"/>
      <c r="AD116" s="30"/>
      <c r="AE116" s="30"/>
    </row>
    <row r="117" spans="1:65" s="11" customFormat="1" ht="29.25" customHeight="1">
      <c r="A117" s="125"/>
      <c r="B117" s="126"/>
      <c r="C117" s="127" t="s">
        <v>132</v>
      </c>
      <c r="D117" s="128" t="s">
        <v>58</v>
      </c>
      <c r="E117" s="128" t="s">
        <v>54</v>
      </c>
      <c r="F117" s="128" t="s">
        <v>55</v>
      </c>
      <c r="G117" s="128" t="s">
        <v>133</v>
      </c>
      <c r="H117" s="128" t="s">
        <v>134</v>
      </c>
      <c r="I117" s="128" t="s">
        <v>135</v>
      </c>
      <c r="J117" s="129" t="s">
        <v>121</v>
      </c>
      <c r="K117" s="130" t="s">
        <v>136</v>
      </c>
      <c r="L117" s="131"/>
      <c r="M117" s="63" t="s">
        <v>1</v>
      </c>
      <c r="N117" s="64" t="s">
        <v>37</v>
      </c>
      <c r="O117" s="64" t="s">
        <v>137</v>
      </c>
      <c r="P117" s="64" t="s">
        <v>138</v>
      </c>
      <c r="Q117" s="64" t="s">
        <v>139</v>
      </c>
      <c r="R117" s="64" t="s">
        <v>140</v>
      </c>
      <c r="S117" s="64" t="s">
        <v>141</v>
      </c>
      <c r="T117" s="65" t="s">
        <v>142</v>
      </c>
      <c r="U117" s="125"/>
      <c r="V117" s="125"/>
      <c r="W117" s="125"/>
      <c r="X117" s="125"/>
      <c r="Y117" s="125"/>
      <c r="Z117" s="125"/>
      <c r="AA117" s="125"/>
      <c r="AB117" s="125"/>
      <c r="AC117" s="125"/>
      <c r="AD117" s="125"/>
      <c r="AE117" s="125"/>
    </row>
    <row r="118" spans="1:65" s="2" customFormat="1" ht="22.8" customHeight="1">
      <c r="A118" s="30"/>
      <c r="B118" s="31"/>
      <c r="C118" s="70" t="s">
        <v>122</v>
      </c>
      <c r="D118" s="30"/>
      <c r="E118" s="30"/>
      <c r="F118" s="30"/>
      <c r="G118" s="30"/>
      <c r="H118" s="30"/>
      <c r="I118" s="30"/>
      <c r="J118" s="132">
        <f>BK118</f>
        <v>0</v>
      </c>
      <c r="K118" s="30"/>
      <c r="L118" s="31"/>
      <c r="M118" s="66"/>
      <c r="N118" s="57"/>
      <c r="O118" s="67"/>
      <c r="P118" s="133">
        <f>P119</f>
        <v>0</v>
      </c>
      <c r="Q118" s="67"/>
      <c r="R118" s="133">
        <f>R119</f>
        <v>1.2E-4</v>
      </c>
      <c r="S118" s="67"/>
      <c r="T118" s="134">
        <f>T119</f>
        <v>0</v>
      </c>
      <c r="U118" s="30"/>
      <c r="V118" s="30"/>
      <c r="W118" s="30"/>
      <c r="X118" s="30"/>
      <c r="Y118" s="30"/>
      <c r="Z118" s="30"/>
      <c r="AA118" s="30"/>
      <c r="AB118" s="30"/>
      <c r="AC118" s="30"/>
      <c r="AD118" s="30"/>
      <c r="AE118" s="30"/>
      <c r="AT118" s="18" t="s">
        <v>72</v>
      </c>
      <c r="AU118" s="18" t="s">
        <v>123</v>
      </c>
      <c r="BK118" s="135">
        <f>BK119</f>
        <v>0</v>
      </c>
    </row>
    <row r="119" spans="1:65" s="12" customFormat="1" ht="25.95" customHeight="1">
      <c r="B119" s="136"/>
      <c r="D119" s="137" t="s">
        <v>72</v>
      </c>
      <c r="E119" s="138" t="s">
        <v>199</v>
      </c>
      <c r="F119" s="138" t="s">
        <v>1185</v>
      </c>
      <c r="J119" s="139">
        <f>BK119</f>
        <v>0</v>
      </c>
      <c r="L119" s="136"/>
      <c r="M119" s="140"/>
      <c r="N119" s="141"/>
      <c r="O119" s="141"/>
      <c r="P119" s="142">
        <f>P120</f>
        <v>0</v>
      </c>
      <c r="Q119" s="141"/>
      <c r="R119" s="142">
        <f>R120</f>
        <v>1.2E-4</v>
      </c>
      <c r="S119" s="141"/>
      <c r="T119" s="143">
        <f>T120</f>
        <v>0</v>
      </c>
      <c r="AR119" s="137" t="s">
        <v>157</v>
      </c>
      <c r="AT119" s="144" t="s">
        <v>72</v>
      </c>
      <c r="AU119" s="144" t="s">
        <v>73</v>
      </c>
      <c r="AY119" s="137" t="s">
        <v>145</v>
      </c>
      <c r="BK119" s="145">
        <f>BK120</f>
        <v>0</v>
      </c>
    </row>
    <row r="120" spans="1:65" s="12" customFormat="1" ht="22.8" customHeight="1">
      <c r="B120" s="136"/>
      <c r="D120" s="137" t="s">
        <v>72</v>
      </c>
      <c r="E120" s="146" t="s">
        <v>1186</v>
      </c>
      <c r="F120" s="146" t="s">
        <v>1187</v>
      </c>
      <c r="J120" s="147">
        <f>BK120</f>
        <v>0</v>
      </c>
      <c r="L120" s="136"/>
      <c r="M120" s="140"/>
      <c r="N120" s="141"/>
      <c r="O120" s="141"/>
      <c r="P120" s="142">
        <f>SUM(P121:P129)</f>
        <v>0</v>
      </c>
      <c r="Q120" s="141"/>
      <c r="R120" s="142">
        <f>SUM(R121:R129)</f>
        <v>1.2E-4</v>
      </c>
      <c r="S120" s="141"/>
      <c r="T120" s="143">
        <f>SUM(T121:T129)</f>
        <v>0</v>
      </c>
      <c r="AR120" s="137" t="s">
        <v>157</v>
      </c>
      <c r="AT120" s="144" t="s">
        <v>72</v>
      </c>
      <c r="AU120" s="144" t="s">
        <v>81</v>
      </c>
      <c r="AY120" s="137" t="s">
        <v>145</v>
      </c>
      <c r="BK120" s="145">
        <f>SUM(BK121:BK129)</f>
        <v>0</v>
      </c>
    </row>
    <row r="121" spans="1:65" s="2" customFormat="1" ht="25.8" customHeight="1">
      <c r="A121" s="30"/>
      <c r="B121" s="148"/>
      <c r="C121" s="149" t="s">
        <v>81</v>
      </c>
      <c r="D121" s="149" t="s">
        <v>147</v>
      </c>
      <c r="E121" s="150" t="s">
        <v>1188</v>
      </c>
      <c r="F121" s="151" t="s">
        <v>1236</v>
      </c>
      <c r="G121" s="152" t="s">
        <v>1189</v>
      </c>
      <c r="H121" s="153">
        <v>1</v>
      </c>
      <c r="I121" s="153"/>
      <c r="J121" s="154">
        <f>ROUND(I121*H121,2)</f>
        <v>0</v>
      </c>
      <c r="K121" s="155"/>
      <c r="L121" s="31"/>
      <c r="M121" s="156" t="s">
        <v>1</v>
      </c>
      <c r="N121" s="157" t="s">
        <v>39</v>
      </c>
      <c r="O121" s="158">
        <v>0</v>
      </c>
      <c r="P121" s="158">
        <f>O121*H121</f>
        <v>0</v>
      </c>
      <c r="Q121" s="158">
        <v>0</v>
      </c>
      <c r="R121" s="158">
        <f>Q121*H121</f>
        <v>0</v>
      </c>
      <c r="S121" s="158">
        <v>0</v>
      </c>
      <c r="T121" s="159">
        <f>S121*H121</f>
        <v>0</v>
      </c>
      <c r="U121" s="30"/>
      <c r="V121" s="30"/>
      <c r="W121" s="30"/>
      <c r="X121" s="30"/>
      <c r="Y121" s="30"/>
      <c r="Z121" s="30"/>
      <c r="AA121" s="30"/>
      <c r="AB121" s="30"/>
      <c r="AC121" s="30"/>
      <c r="AD121" s="30"/>
      <c r="AE121" s="30"/>
      <c r="AR121" s="160" t="s">
        <v>1190</v>
      </c>
      <c r="AT121" s="160" t="s">
        <v>147</v>
      </c>
      <c r="AU121" s="160" t="s">
        <v>152</v>
      </c>
      <c r="AY121" s="18" t="s">
        <v>145</v>
      </c>
      <c r="BE121" s="161">
        <f>IF(N121="základná",J121,0)</f>
        <v>0</v>
      </c>
      <c r="BF121" s="161">
        <f>IF(N121="znížená",J121,0)</f>
        <v>0</v>
      </c>
      <c r="BG121" s="161">
        <f>IF(N121="zákl. prenesená",J121,0)</f>
        <v>0</v>
      </c>
      <c r="BH121" s="161">
        <f>IF(N121="zníž. prenesená",J121,0)</f>
        <v>0</v>
      </c>
      <c r="BI121" s="161">
        <f>IF(N121="nulová",J121,0)</f>
        <v>0</v>
      </c>
      <c r="BJ121" s="18" t="s">
        <v>152</v>
      </c>
      <c r="BK121" s="161">
        <f>ROUND(I121*H121,2)</f>
        <v>0</v>
      </c>
      <c r="BL121" s="18" t="s">
        <v>1190</v>
      </c>
      <c r="BM121" s="160" t="s">
        <v>1206</v>
      </c>
    </row>
    <row r="122" spans="1:65" s="14" customFormat="1" ht="20.399999999999999">
      <c r="B122" s="183"/>
      <c r="D122" s="177" t="s">
        <v>424</v>
      </c>
      <c r="E122" s="184" t="s">
        <v>1</v>
      </c>
      <c r="F122" s="185" t="s">
        <v>1207</v>
      </c>
      <c r="H122" s="186">
        <v>1</v>
      </c>
      <c r="L122" s="183"/>
      <c r="M122" s="187"/>
      <c r="N122" s="188"/>
      <c r="O122" s="188"/>
      <c r="P122" s="188"/>
      <c r="Q122" s="188"/>
      <c r="R122" s="188"/>
      <c r="S122" s="188"/>
      <c r="T122" s="189"/>
      <c r="AT122" s="184" t="s">
        <v>424</v>
      </c>
      <c r="AU122" s="184" t="s">
        <v>152</v>
      </c>
      <c r="AV122" s="14" t="s">
        <v>152</v>
      </c>
      <c r="AW122" s="14" t="s">
        <v>29</v>
      </c>
      <c r="AX122" s="14" t="s">
        <v>73</v>
      </c>
      <c r="AY122" s="184" t="s">
        <v>145</v>
      </c>
    </row>
    <row r="123" spans="1:65" s="15" customFormat="1" ht="10.199999999999999">
      <c r="B123" s="190"/>
      <c r="D123" s="177" t="s">
        <v>424</v>
      </c>
      <c r="E123" s="191" t="s">
        <v>1</v>
      </c>
      <c r="F123" s="192" t="s">
        <v>427</v>
      </c>
      <c r="H123" s="193">
        <v>1</v>
      </c>
      <c r="L123" s="190"/>
      <c r="M123" s="194"/>
      <c r="N123" s="195"/>
      <c r="O123" s="195"/>
      <c r="P123" s="195"/>
      <c r="Q123" s="195"/>
      <c r="R123" s="195"/>
      <c r="S123" s="195"/>
      <c r="T123" s="196"/>
      <c r="AT123" s="191" t="s">
        <v>424</v>
      </c>
      <c r="AU123" s="191" t="s">
        <v>152</v>
      </c>
      <c r="AV123" s="15" t="s">
        <v>151</v>
      </c>
      <c r="AW123" s="15" t="s">
        <v>29</v>
      </c>
      <c r="AX123" s="15" t="s">
        <v>81</v>
      </c>
      <c r="AY123" s="191" t="s">
        <v>145</v>
      </c>
    </row>
    <row r="124" spans="1:65" s="2" customFormat="1" ht="28.2" customHeight="1">
      <c r="A124" s="30"/>
      <c r="B124" s="148"/>
      <c r="C124" s="149" t="s">
        <v>152</v>
      </c>
      <c r="D124" s="149" t="s">
        <v>147</v>
      </c>
      <c r="E124" s="150" t="s">
        <v>1193</v>
      </c>
      <c r="F124" s="151" t="s">
        <v>1237</v>
      </c>
      <c r="G124" s="152" t="s">
        <v>1189</v>
      </c>
      <c r="H124" s="153">
        <v>1</v>
      </c>
      <c r="I124" s="153"/>
      <c r="J124" s="154">
        <f>ROUND(I124*H124,2)</f>
        <v>0</v>
      </c>
      <c r="K124" s="155"/>
      <c r="L124" s="31"/>
      <c r="M124" s="156" t="s">
        <v>1</v>
      </c>
      <c r="N124" s="157" t="s">
        <v>39</v>
      </c>
      <c r="O124" s="158">
        <v>0</v>
      </c>
      <c r="P124" s="158">
        <f>O124*H124</f>
        <v>0</v>
      </c>
      <c r="Q124" s="158">
        <v>0</v>
      </c>
      <c r="R124" s="158">
        <f>Q124*H124</f>
        <v>0</v>
      </c>
      <c r="S124" s="158">
        <v>0</v>
      </c>
      <c r="T124" s="159">
        <f>S124*H124</f>
        <v>0</v>
      </c>
      <c r="U124" s="30"/>
      <c r="V124" s="30"/>
      <c r="W124" s="30"/>
      <c r="X124" s="30"/>
      <c r="Y124" s="30"/>
      <c r="Z124" s="30"/>
      <c r="AA124" s="30"/>
      <c r="AB124" s="30"/>
      <c r="AC124" s="30"/>
      <c r="AD124" s="30"/>
      <c r="AE124" s="30"/>
      <c r="AR124" s="160" t="s">
        <v>1190</v>
      </c>
      <c r="AT124" s="160" t="s">
        <v>147</v>
      </c>
      <c r="AU124" s="160" t="s">
        <v>152</v>
      </c>
      <c r="AY124" s="18" t="s">
        <v>145</v>
      </c>
      <c r="BE124" s="161">
        <f>IF(N124="základná",J124,0)</f>
        <v>0</v>
      </c>
      <c r="BF124" s="161">
        <f>IF(N124="znížená",J124,0)</f>
        <v>0</v>
      </c>
      <c r="BG124" s="161">
        <f>IF(N124="zákl. prenesená",J124,0)</f>
        <v>0</v>
      </c>
      <c r="BH124" s="161">
        <f>IF(N124="zníž. prenesená",J124,0)</f>
        <v>0</v>
      </c>
      <c r="BI124" s="161">
        <f>IF(N124="nulová",J124,0)</f>
        <v>0</v>
      </c>
      <c r="BJ124" s="18" t="s">
        <v>152</v>
      </c>
      <c r="BK124" s="161">
        <f>ROUND(I124*H124,2)</f>
        <v>0</v>
      </c>
      <c r="BL124" s="18" t="s">
        <v>1190</v>
      </c>
      <c r="BM124" s="160" t="s">
        <v>1208</v>
      </c>
    </row>
    <row r="125" spans="1:65" s="14" customFormat="1" ht="20.399999999999999">
      <c r="B125" s="183"/>
      <c r="D125" s="177" t="s">
        <v>424</v>
      </c>
      <c r="E125" s="184" t="s">
        <v>1</v>
      </c>
      <c r="F125" s="185" t="s">
        <v>1207</v>
      </c>
      <c r="H125" s="186">
        <v>1</v>
      </c>
      <c r="L125" s="183"/>
      <c r="M125" s="187"/>
      <c r="N125" s="188"/>
      <c r="O125" s="188"/>
      <c r="P125" s="188"/>
      <c r="Q125" s="188"/>
      <c r="R125" s="188"/>
      <c r="S125" s="188"/>
      <c r="T125" s="189"/>
      <c r="AT125" s="184" t="s">
        <v>424</v>
      </c>
      <c r="AU125" s="184" t="s">
        <v>152</v>
      </c>
      <c r="AV125" s="14" t="s">
        <v>152</v>
      </c>
      <c r="AW125" s="14" t="s">
        <v>29</v>
      </c>
      <c r="AX125" s="14" t="s">
        <v>73</v>
      </c>
      <c r="AY125" s="184" t="s">
        <v>145</v>
      </c>
    </row>
    <row r="126" spans="1:65" s="15" customFormat="1" ht="10.199999999999999">
      <c r="B126" s="190"/>
      <c r="D126" s="177" t="s">
        <v>424</v>
      </c>
      <c r="E126" s="191" t="s">
        <v>1</v>
      </c>
      <c r="F126" s="192" t="s">
        <v>427</v>
      </c>
      <c r="H126" s="193">
        <v>1</v>
      </c>
      <c r="L126" s="190"/>
      <c r="M126" s="194"/>
      <c r="N126" s="195"/>
      <c r="O126" s="195"/>
      <c r="P126" s="195"/>
      <c r="Q126" s="195"/>
      <c r="R126" s="195"/>
      <c r="S126" s="195"/>
      <c r="T126" s="196"/>
      <c r="AT126" s="191" t="s">
        <v>424</v>
      </c>
      <c r="AU126" s="191" t="s">
        <v>152</v>
      </c>
      <c r="AV126" s="15" t="s">
        <v>151</v>
      </c>
      <c r="AW126" s="15" t="s">
        <v>29</v>
      </c>
      <c r="AX126" s="15" t="s">
        <v>81</v>
      </c>
      <c r="AY126" s="191" t="s">
        <v>145</v>
      </c>
    </row>
    <row r="127" spans="1:65" s="2" customFormat="1" ht="26.4" customHeight="1">
      <c r="A127" s="30"/>
      <c r="B127" s="148"/>
      <c r="C127" s="162" t="s">
        <v>157</v>
      </c>
      <c r="D127" s="162" t="s">
        <v>199</v>
      </c>
      <c r="E127" s="163" t="s">
        <v>1195</v>
      </c>
      <c r="F127" s="164" t="s">
        <v>1238</v>
      </c>
      <c r="G127" s="165" t="s">
        <v>1196</v>
      </c>
      <c r="H127" s="166">
        <v>1</v>
      </c>
      <c r="I127" s="166"/>
      <c r="J127" s="167">
        <f>ROUND(I127*H127,2)</f>
        <v>0</v>
      </c>
      <c r="K127" s="168"/>
      <c r="L127" s="169"/>
      <c r="M127" s="170" t="s">
        <v>1</v>
      </c>
      <c r="N127" s="171" t="s">
        <v>39</v>
      </c>
      <c r="O127" s="158">
        <v>0</v>
      </c>
      <c r="P127" s="158">
        <f>O127*H127</f>
        <v>0</v>
      </c>
      <c r="Q127" s="158">
        <v>1.2E-4</v>
      </c>
      <c r="R127" s="158">
        <f>Q127*H127</f>
        <v>1.2E-4</v>
      </c>
      <c r="S127" s="158">
        <v>0</v>
      </c>
      <c r="T127" s="159">
        <f>S127*H127</f>
        <v>0</v>
      </c>
      <c r="U127" s="30"/>
      <c r="V127" s="30"/>
      <c r="W127" s="30"/>
      <c r="X127" s="30"/>
      <c r="Y127" s="30"/>
      <c r="Z127" s="30"/>
      <c r="AA127" s="30"/>
      <c r="AB127" s="30"/>
      <c r="AC127" s="30"/>
      <c r="AD127" s="30"/>
      <c r="AE127" s="30"/>
      <c r="AR127" s="160" t="s">
        <v>1197</v>
      </c>
      <c r="AT127" s="160" t="s">
        <v>199</v>
      </c>
      <c r="AU127" s="160" t="s">
        <v>152</v>
      </c>
      <c r="AY127" s="18" t="s">
        <v>145</v>
      </c>
      <c r="BE127" s="161">
        <f>IF(N127="základná",J127,0)</f>
        <v>0</v>
      </c>
      <c r="BF127" s="161">
        <f>IF(N127="znížená",J127,0)</f>
        <v>0</v>
      </c>
      <c r="BG127" s="161">
        <f>IF(N127="zákl. prenesená",J127,0)</f>
        <v>0</v>
      </c>
      <c r="BH127" s="161">
        <f>IF(N127="zníž. prenesená",J127,0)</f>
        <v>0</v>
      </c>
      <c r="BI127" s="161">
        <f>IF(N127="nulová",J127,0)</f>
        <v>0</v>
      </c>
      <c r="BJ127" s="18" t="s">
        <v>152</v>
      </c>
      <c r="BK127" s="161">
        <f>ROUND(I127*H127,2)</f>
        <v>0</v>
      </c>
      <c r="BL127" s="18" t="s">
        <v>1190</v>
      </c>
      <c r="BM127" s="160" t="s">
        <v>1209</v>
      </c>
    </row>
    <row r="128" spans="1:65" s="14" customFormat="1" ht="20.399999999999999">
      <c r="B128" s="183"/>
      <c r="D128" s="177" t="s">
        <v>424</v>
      </c>
      <c r="E128" s="184" t="s">
        <v>1</v>
      </c>
      <c r="F128" s="185" t="s">
        <v>1207</v>
      </c>
      <c r="H128" s="186">
        <v>1</v>
      </c>
      <c r="L128" s="183"/>
      <c r="M128" s="187"/>
      <c r="N128" s="188"/>
      <c r="O128" s="188"/>
      <c r="P128" s="188"/>
      <c r="Q128" s="188"/>
      <c r="R128" s="188"/>
      <c r="S128" s="188"/>
      <c r="T128" s="189"/>
      <c r="AT128" s="184" t="s">
        <v>424</v>
      </c>
      <c r="AU128" s="184" t="s">
        <v>152</v>
      </c>
      <c r="AV128" s="14" t="s">
        <v>152</v>
      </c>
      <c r="AW128" s="14" t="s">
        <v>29</v>
      </c>
      <c r="AX128" s="14" t="s">
        <v>73</v>
      </c>
      <c r="AY128" s="184" t="s">
        <v>145</v>
      </c>
    </row>
    <row r="129" spans="1:51" s="15" customFormat="1" ht="10.199999999999999">
      <c r="B129" s="190"/>
      <c r="D129" s="177" t="s">
        <v>424</v>
      </c>
      <c r="E129" s="191" t="s">
        <v>1</v>
      </c>
      <c r="F129" s="192" t="s">
        <v>427</v>
      </c>
      <c r="H129" s="193">
        <v>1</v>
      </c>
      <c r="L129" s="190"/>
      <c r="M129" s="204"/>
      <c r="N129" s="205"/>
      <c r="O129" s="205"/>
      <c r="P129" s="205"/>
      <c r="Q129" s="205"/>
      <c r="R129" s="205"/>
      <c r="S129" s="205"/>
      <c r="T129" s="206"/>
      <c r="AT129" s="191" t="s">
        <v>424</v>
      </c>
      <c r="AU129" s="191" t="s">
        <v>152</v>
      </c>
      <c r="AV129" s="15" t="s">
        <v>151</v>
      </c>
      <c r="AW129" s="15" t="s">
        <v>29</v>
      </c>
      <c r="AX129" s="15" t="s">
        <v>81</v>
      </c>
      <c r="AY129" s="191" t="s">
        <v>145</v>
      </c>
    </row>
    <row r="130" spans="1:51" s="2" customFormat="1" ht="6.9" customHeight="1">
      <c r="A130" s="30"/>
      <c r="B130" s="48"/>
      <c r="C130" s="49"/>
      <c r="D130" s="49"/>
      <c r="E130" s="49"/>
      <c r="F130" s="49"/>
      <c r="G130" s="49"/>
      <c r="H130" s="49"/>
      <c r="I130" s="49"/>
      <c r="J130" s="49"/>
      <c r="K130" s="49"/>
      <c r="L130" s="31"/>
      <c r="M130" s="30"/>
      <c r="O130" s="30"/>
      <c r="P130" s="30"/>
      <c r="Q130" s="30"/>
      <c r="R130" s="30"/>
      <c r="S130" s="30"/>
      <c r="T130" s="30"/>
      <c r="U130" s="30"/>
      <c r="V130" s="30"/>
      <c r="W130" s="30"/>
      <c r="X130" s="30"/>
      <c r="Y130" s="30"/>
      <c r="Z130" s="30"/>
      <c r="AA130" s="30"/>
      <c r="AB130" s="30"/>
      <c r="AC130" s="30"/>
      <c r="AD130" s="30"/>
      <c r="AE130" s="30"/>
    </row>
  </sheetData>
  <autoFilter ref="C117:K129" xr:uid="{00000000-0009-0000-0000-00000C000000}"/>
  <mergeCells count="8">
    <mergeCell ref="E108:H108"/>
    <mergeCell ref="E110:H110"/>
    <mergeCell ref="L2:V2"/>
    <mergeCell ref="E7:H7"/>
    <mergeCell ref="E9:H9"/>
    <mergeCell ref="E27:H27"/>
    <mergeCell ref="E85:H85"/>
    <mergeCell ref="E87:H87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M186"/>
  <sheetViews>
    <sheetView showGridLines="0" topLeftCell="A125" workbookViewId="0">
      <selection activeCell="I185" sqref="I126:I185"/>
    </sheetView>
  </sheetViews>
  <sheetFormatPr defaultRowHeight="14.4"/>
  <cols>
    <col min="1" max="1" width="8.28515625" style="1" customWidth="1"/>
    <col min="2" max="2" width="1.140625" style="1" customWidth="1"/>
    <col min="3" max="3" width="4.140625" style="1" customWidth="1"/>
    <col min="4" max="4" width="4.28515625" style="1" customWidth="1"/>
    <col min="5" max="5" width="17.140625" style="1" customWidth="1"/>
    <col min="6" max="6" width="50.85546875" style="1" customWidth="1"/>
    <col min="7" max="7" width="7.42578125" style="1" customWidth="1"/>
    <col min="8" max="8" width="14" style="1" customWidth="1"/>
    <col min="9" max="9" width="15.85546875" style="1" customWidth="1"/>
    <col min="10" max="10" width="22.28515625" style="1" customWidth="1"/>
    <col min="11" max="11" width="22.28515625" style="1" hidden="1" customWidth="1"/>
    <col min="12" max="12" width="9.28515625" style="1" customWidth="1"/>
    <col min="13" max="13" width="10.85546875" style="1" hidden="1" customWidth="1"/>
    <col min="14" max="14" width="9.28515625" style="1" hidden="1"/>
    <col min="15" max="20" width="14.140625" style="1" hidden="1" customWidth="1"/>
    <col min="21" max="21" width="16.28515625" style="1" hidden="1" customWidth="1"/>
    <col min="22" max="22" width="12.28515625" style="1" customWidth="1"/>
    <col min="23" max="23" width="16.28515625" style="1" customWidth="1"/>
    <col min="24" max="24" width="12.28515625" style="1" customWidth="1"/>
    <col min="25" max="25" width="15" style="1" customWidth="1"/>
    <col min="26" max="26" width="11" style="1" customWidth="1"/>
    <col min="27" max="27" width="15" style="1" customWidth="1"/>
    <col min="28" max="28" width="16.28515625" style="1" customWidth="1"/>
    <col min="29" max="29" width="11" style="1" customWidth="1"/>
    <col min="30" max="30" width="15" style="1" customWidth="1"/>
    <col min="31" max="31" width="16.28515625" style="1" customWidth="1"/>
    <col min="44" max="65" width="9.28515625" style="1" hidden="1"/>
  </cols>
  <sheetData>
    <row r="1" spans="1:46" ht="10.199999999999999">
      <c r="A1" s="94"/>
    </row>
    <row r="2" spans="1:46" s="1" customFormat="1" ht="36.9" customHeight="1">
      <c r="L2" s="231" t="s">
        <v>5</v>
      </c>
      <c r="M2" s="215"/>
      <c r="N2" s="215"/>
      <c r="O2" s="215"/>
      <c r="P2" s="215"/>
      <c r="Q2" s="215"/>
      <c r="R2" s="215"/>
      <c r="S2" s="215"/>
      <c r="T2" s="215"/>
      <c r="U2" s="215"/>
      <c r="V2" s="215"/>
      <c r="AT2" s="18" t="s">
        <v>82</v>
      </c>
    </row>
    <row r="3" spans="1:46" s="1" customFormat="1" ht="6.9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1"/>
      <c r="AT3" s="18" t="s">
        <v>73</v>
      </c>
    </row>
    <row r="4" spans="1:46" s="1" customFormat="1" ht="24.9" customHeight="1">
      <c r="B4" s="21"/>
      <c r="D4" s="22" t="s">
        <v>116</v>
      </c>
      <c r="L4" s="21"/>
      <c r="M4" s="95" t="s">
        <v>10</v>
      </c>
      <c r="AT4" s="18" t="s">
        <v>3</v>
      </c>
    </row>
    <row r="5" spans="1:46" s="1" customFormat="1" ht="6.9" customHeight="1">
      <c r="B5" s="21"/>
      <c r="L5" s="21"/>
    </row>
    <row r="6" spans="1:46" s="1" customFormat="1" ht="12" customHeight="1">
      <c r="B6" s="21"/>
      <c r="D6" s="27" t="s">
        <v>13</v>
      </c>
      <c r="L6" s="21"/>
    </row>
    <row r="7" spans="1:46" s="1" customFormat="1" ht="26.25" customHeight="1">
      <c r="B7" s="21"/>
      <c r="E7" s="244" t="str">
        <f>'Rekapitulácia stavby'!K6</f>
        <v>Oprava spevnených plôch a okolitého areálu Zimného štadióna v Banskej Bystrici</v>
      </c>
      <c r="F7" s="245"/>
      <c r="G7" s="245"/>
      <c r="H7" s="245"/>
      <c r="L7" s="21"/>
    </row>
    <row r="8" spans="1:46" s="2" customFormat="1" ht="12" customHeight="1">
      <c r="A8" s="30"/>
      <c r="B8" s="31"/>
      <c r="C8" s="30"/>
      <c r="D8" s="27" t="s">
        <v>117</v>
      </c>
      <c r="E8" s="30"/>
      <c r="F8" s="30"/>
      <c r="G8" s="30"/>
      <c r="H8" s="30"/>
      <c r="I8" s="30"/>
      <c r="J8" s="30"/>
      <c r="K8" s="30"/>
      <c r="L8" s="43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</row>
    <row r="9" spans="1:46" s="2" customFormat="1" ht="16.5" customHeight="1">
      <c r="A9" s="30"/>
      <c r="B9" s="31"/>
      <c r="C9" s="30"/>
      <c r="D9" s="30"/>
      <c r="E9" s="211" t="s">
        <v>118</v>
      </c>
      <c r="F9" s="246"/>
      <c r="G9" s="246"/>
      <c r="H9" s="246"/>
      <c r="I9" s="30"/>
      <c r="J9" s="30"/>
      <c r="K9" s="30"/>
      <c r="L9" s="43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</row>
    <row r="10" spans="1:46" s="2" customFormat="1" ht="10.199999999999999">
      <c r="A10" s="30"/>
      <c r="B10" s="31"/>
      <c r="C10" s="30"/>
      <c r="D10" s="30"/>
      <c r="E10" s="30"/>
      <c r="F10" s="30"/>
      <c r="G10" s="30"/>
      <c r="H10" s="30"/>
      <c r="I10" s="30"/>
      <c r="J10" s="30"/>
      <c r="K10" s="30"/>
      <c r="L10" s="43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</row>
    <row r="11" spans="1:46" s="2" customFormat="1" ht="12" customHeight="1">
      <c r="A11" s="30"/>
      <c r="B11" s="31"/>
      <c r="C11" s="30"/>
      <c r="D11" s="27" t="s">
        <v>15</v>
      </c>
      <c r="E11" s="30"/>
      <c r="F11" s="25" t="s">
        <v>1</v>
      </c>
      <c r="G11" s="30"/>
      <c r="H11" s="30"/>
      <c r="I11" s="27" t="s">
        <v>16</v>
      </c>
      <c r="J11" s="25" t="s">
        <v>1</v>
      </c>
      <c r="K11" s="30"/>
      <c r="L11" s="43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</row>
    <row r="12" spans="1:46" s="2" customFormat="1" ht="12" customHeight="1">
      <c r="A12" s="30"/>
      <c r="B12" s="31"/>
      <c r="C12" s="30"/>
      <c r="D12" s="27" t="s">
        <v>17</v>
      </c>
      <c r="E12" s="30"/>
      <c r="F12" s="25" t="s">
        <v>18</v>
      </c>
      <c r="G12" s="30"/>
      <c r="H12" s="30"/>
      <c r="I12" s="27" t="s">
        <v>19</v>
      </c>
      <c r="J12" s="56" t="str">
        <f>'Rekapitulácia stavby'!AN8</f>
        <v>10. 9. 2021</v>
      </c>
      <c r="K12" s="30"/>
      <c r="L12" s="43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</row>
    <row r="13" spans="1:46" s="2" customFormat="1" ht="10.8" customHeight="1">
      <c r="A13" s="30"/>
      <c r="B13" s="31"/>
      <c r="C13" s="30"/>
      <c r="D13" s="30"/>
      <c r="E13" s="30"/>
      <c r="F13" s="30"/>
      <c r="G13" s="30"/>
      <c r="H13" s="30"/>
      <c r="I13" s="30"/>
      <c r="J13" s="30"/>
      <c r="K13" s="30"/>
      <c r="L13" s="43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</row>
    <row r="14" spans="1:46" s="2" customFormat="1" ht="12" customHeight="1">
      <c r="A14" s="30"/>
      <c r="B14" s="31"/>
      <c r="C14" s="30"/>
      <c r="D14" s="27" t="s">
        <v>21</v>
      </c>
      <c r="E14" s="30"/>
      <c r="F14" s="30"/>
      <c r="G14" s="30"/>
      <c r="H14" s="30"/>
      <c r="I14" s="27" t="s">
        <v>22</v>
      </c>
      <c r="J14" s="25" t="s">
        <v>1</v>
      </c>
      <c r="K14" s="30"/>
      <c r="L14" s="43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</row>
    <row r="15" spans="1:46" s="2" customFormat="1" ht="18" customHeight="1">
      <c r="A15" s="30"/>
      <c r="B15" s="31"/>
      <c r="C15" s="30"/>
      <c r="D15" s="30"/>
      <c r="E15" s="25" t="s">
        <v>23</v>
      </c>
      <c r="F15" s="30"/>
      <c r="G15" s="30"/>
      <c r="H15" s="30"/>
      <c r="I15" s="27" t="s">
        <v>24</v>
      </c>
      <c r="J15" s="25" t="s">
        <v>1</v>
      </c>
      <c r="K15" s="30"/>
      <c r="L15" s="43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</row>
    <row r="16" spans="1:46" s="2" customFormat="1" ht="6.9" customHeight="1">
      <c r="A16" s="30"/>
      <c r="B16" s="31"/>
      <c r="C16" s="30"/>
      <c r="D16" s="30"/>
      <c r="E16" s="30"/>
      <c r="F16" s="30"/>
      <c r="G16" s="30"/>
      <c r="H16" s="30"/>
      <c r="I16" s="30"/>
      <c r="J16" s="30"/>
      <c r="K16" s="30"/>
      <c r="L16" s="43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</row>
    <row r="17" spans="1:31" s="2" customFormat="1" ht="12" customHeight="1">
      <c r="A17" s="30"/>
      <c r="B17" s="31"/>
      <c r="C17" s="30"/>
      <c r="D17" s="27" t="s">
        <v>25</v>
      </c>
      <c r="E17" s="30"/>
      <c r="F17" s="30"/>
      <c r="G17" s="30"/>
      <c r="H17" s="30"/>
      <c r="I17" s="27" t="s">
        <v>22</v>
      </c>
      <c r="J17" s="25" t="s">
        <v>1</v>
      </c>
      <c r="K17" s="30"/>
      <c r="L17" s="43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</row>
    <row r="18" spans="1:31" s="2" customFormat="1" ht="18" customHeight="1">
      <c r="A18" s="30"/>
      <c r="B18" s="31"/>
      <c r="C18" s="30"/>
      <c r="D18" s="30"/>
      <c r="E18" s="25" t="s">
        <v>26</v>
      </c>
      <c r="F18" s="30"/>
      <c r="G18" s="30"/>
      <c r="H18" s="30"/>
      <c r="I18" s="27" t="s">
        <v>24</v>
      </c>
      <c r="J18" s="25" t="s">
        <v>1</v>
      </c>
      <c r="K18" s="30"/>
      <c r="L18" s="43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</row>
    <row r="19" spans="1:31" s="2" customFormat="1" ht="6.9" customHeight="1">
      <c r="A19" s="30"/>
      <c r="B19" s="31"/>
      <c r="C19" s="30"/>
      <c r="D19" s="30"/>
      <c r="E19" s="30"/>
      <c r="F19" s="30"/>
      <c r="G19" s="30"/>
      <c r="H19" s="30"/>
      <c r="I19" s="30"/>
      <c r="J19" s="30"/>
      <c r="K19" s="30"/>
      <c r="L19" s="43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</row>
    <row r="20" spans="1:31" s="2" customFormat="1" ht="12" customHeight="1">
      <c r="A20" s="30"/>
      <c r="B20" s="31"/>
      <c r="C20" s="30"/>
      <c r="D20" s="27" t="s">
        <v>27</v>
      </c>
      <c r="E20" s="30"/>
      <c r="F20" s="30"/>
      <c r="G20" s="30"/>
      <c r="H20" s="30"/>
      <c r="I20" s="27" t="s">
        <v>22</v>
      </c>
      <c r="J20" s="25" t="s">
        <v>1</v>
      </c>
      <c r="K20" s="30"/>
      <c r="L20" s="43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</row>
    <row r="21" spans="1:31" s="2" customFormat="1" ht="18" customHeight="1">
      <c r="A21" s="30"/>
      <c r="B21" s="31"/>
      <c r="C21" s="30"/>
      <c r="D21" s="30"/>
      <c r="E21" s="25" t="s">
        <v>28</v>
      </c>
      <c r="F21" s="30"/>
      <c r="G21" s="30"/>
      <c r="H21" s="30"/>
      <c r="I21" s="27" t="s">
        <v>24</v>
      </c>
      <c r="J21" s="25" t="s">
        <v>1</v>
      </c>
      <c r="K21" s="30"/>
      <c r="L21" s="43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</row>
    <row r="22" spans="1:31" s="2" customFormat="1" ht="6.9" customHeight="1">
      <c r="A22" s="30"/>
      <c r="B22" s="31"/>
      <c r="C22" s="30"/>
      <c r="D22" s="30"/>
      <c r="E22" s="30"/>
      <c r="F22" s="30"/>
      <c r="G22" s="30"/>
      <c r="H22" s="30"/>
      <c r="I22" s="30"/>
      <c r="J22" s="30"/>
      <c r="K22" s="30"/>
      <c r="L22" s="43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</row>
    <row r="23" spans="1:31" s="2" customFormat="1" ht="12" customHeight="1">
      <c r="A23" s="30"/>
      <c r="B23" s="31"/>
      <c r="C23" s="30"/>
      <c r="D23" s="27" t="s">
        <v>30</v>
      </c>
      <c r="E23" s="30"/>
      <c r="F23" s="30"/>
      <c r="G23" s="30"/>
      <c r="H23" s="30"/>
      <c r="I23" s="27" t="s">
        <v>22</v>
      </c>
      <c r="J23" s="25" t="s">
        <v>1</v>
      </c>
      <c r="K23" s="30"/>
      <c r="L23" s="43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</row>
    <row r="24" spans="1:31" s="2" customFormat="1" ht="18" customHeight="1">
      <c r="A24" s="30"/>
      <c r="B24" s="31"/>
      <c r="C24" s="30"/>
      <c r="D24" s="30"/>
      <c r="E24" s="25" t="s">
        <v>31</v>
      </c>
      <c r="F24" s="30"/>
      <c r="G24" s="30"/>
      <c r="H24" s="30"/>
      <c r="I24" s="27" t="s">
        <v>24</v>
      </c>
      <c r="J24" s="25" t="s">
        <v>1</v>
      </c>
      <c r="K24" s="30"/>
      <c r="L24" s="43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</row>
    <row r="25" spans="1:31" s="2" customFormat="1" ht="6.9" customHeight="1">
      <c r="A25" s="30"/>
      <c r="B25" s="31"/>
      <c r="C25" s="30"/>
      <c r="D25" s="30"/>
      <c r="E25" s="30"/>
      <c r="F25" s="30"/>
      <c r="G25" s="30"/>
      <c r="H25" s="30"/>
      <c r="I25" s="30"/>
      <c r="J25" s="30"/>
      <c r="K25" s="30"/>
      <c r="L25" s="43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</row>
    <row r="26" spans="1:31" s="2" customFormat="1" ht="12" customHeight="1">
      <c r="A26" s="30"/>
      <c r="B26" s="31"/>
      <c r="C26" s="30"/>
      <c r="D26" s="27" t="s">
        <v>32</v>
      </c>
      <c r="E26" s="30"/>
      <c r="F26" s="30"/>
      <c r="G26" s="30"/>
      <c r="H26" s="30"/>
      <c r="I26" s="30"/>
      <c r="J26" s="30"/>
      <c r="K26" s="30"/>
      <c r="L26" s="43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</row>
    <row r="27" spans="1:31" s="8" customFormat="1" ht="16.5" customHeight="1">
      <c r="A27" s="96"/>
      <c r="B27" s="97"/>
      <c r="C27" s="96"/>
      <c r="D27" s="96"/>
      <c r="E27" s="217" t="s">
        <v>1</v>
      </c>
      <c r="F27" s="217"/>
      <c r="G27" s="217"/>
      <c r="H27" s="217"/>
      <c r="I27" s="96"/>
      <c r="J27" s="96"/>
      <c r="K27" s="96"/>
      <c r="L27" s="98"/>
      <c r="S27" s="96"/>
      <c r="T27" s="96"/>
      <c r="U27" s="96"/>
      <c r="V27" s="96"/>
      <c r="W27" s="96"/>
      <c r="X27" s="96"/>
      <c r="Y27" s="96"/>
      <c r="Z27" s="96"/>
      <c r="AA27" s="96"/>
      <c r="AB27" s="96"/>
      <c r="AC27" s="96"/>
      <c r="AD27" s="96"/>
      <c r="AE27" s="96"/>
    </row>
    <row r="28" spans="1:31" s="2" customFormat="1" ht="6.9" customHeight="1">
      <c r="A28" s="30"/>
      <c r="B28" s="31"/>
      <c r="C28" s="30"/>
      <c r="D28" s="30"/>
      <c r="E28" s="30"/>
      <c r="F28" s="30"/>
      <c r="G28" s="30"/>
      <c r="H28" s="30"/>
      <c r="I28" s="30"/>
      <c r="J28" s="30"/>
      <c r="K28" s="30"/>
      <c r="L28" s="43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</row>
    <row r="29" spans="1:31" s="2" customFormat="1" ht="6.9" customHeight="1">
      <c r="A29" s="30"/>
      <c r="B29" s="31"/>
      <c r="C29" s="30"/>
      <c r="D29" s="67"/>
      <c r="E29" s="67"/>
      <c r="F29" s="67"/>
      <c r="G29" s="67"/>
      <c r="H29" s="67"/>
      <c r="I29" s="67"/>
      <c r="J29" s="67"/>
      <c r="K29" s="67"/>
      <c r="L29" s="43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</row>
    <row r="30" spans="1:31" s="2" customFormat="1" ht="25.35" customHeight="1">
      <c r="A30" s="30"/>
      <c r="B30" s="31"/>
      <c r="C30" s="30"/>
      <c r="D30" s="99" t="s">
        <v>33</v>
      </c>
      <c r="E30" s="30"/>
      <c r="F30" s="30"/>
      <c r="G30" s="30"/>
      <c r="H30" s="30"/>
      <c r="I30" s="30"/>
      <c r="J30" s="72">
        <f>ROUND(J123, 2)</f>
        <v>0</v>
      </c>
      <c r="K30" s="30"/>
      <c r="L30" s="43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</row>
    <row r="31" spans="1:31" s="2" customFormat="1" ht="6.9" customHeight="1">
      <c r="A31" s="30"/>
      <c r="B31" s="31"/>
      <c r="C31" s="30"/>
      <c r="D31" s="67"/>
      <c r="E31" s="67"/>
      <c r="F31" s="67"/>
      <c r="G31" s="67"/>
      <c r="H31" s="67"/>
      <c r="I31" s="67"/>
      <c r="J31" s="67"/>
      <c r="K31" s="67"/>
      <c r="L31" s="43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</row>
    <row r="32" spans="1:31" s="2" customFormat="1" ht="14.4" customHeight="1">
      <c r="A32" s="30"/>
      <c r="B32" s="31"/>
      <c r="C32" s="30"/>
      <c r="D32" s="30"/>
      <c r="E32" s="30"/>
      <c r="F32" s="34" t="s">
        <v>35</v>
      </c>
      <c r="G32" s="30"/>
      <c r="H32" s="30"/>
      <c r="I32" s="34" t="s">
        <v>34</v>
      </c>
      <c r="J32" s="34" t="s">
        <v>36</v>
      </c>
      <c r="K32" s="30"/>
      <c r="L32" s="43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</row>
    <row r="33" spans="1:31" s="2" customFormat="1" ht="14.4" customHeight="1">
      <c r="A33" s="30"/>
      <c r="B33" s="31"/>
      <c r="C33" s="30"/>
      <c r="D33" s="100" t="s">
        <v>37</v>
      </c>
      <c r="E33" s="36" t="s">
        <v>38</v>
      </c>
      <c r="F33" s="101">
        <f>ROUND((SUM(BE123:BE185)),  2)</f>
        <v>0</v>
      </c>
      <c r="G33" s="102"/>
      <c r="H33" s="102"/>
      <c r="I33" s="103">
        <v>0.2</v>
      </c>
      <c r="J33" s="101">
        <f>ROUND(((SUM(BE123:BE185))*I33),  2)</f>
        <v>0</v>
      </c>
      <c r="K33" s="30"/>
      <c r="L33" s="43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</row>
    <row r="34" spans="1:31" s="2" customFormat="1" ht="14.4" customHeight="1">
      <c r="A34" s="30"/>
      <c r="B34" s="31"/>
      <c r="C34" s="30"/>
      <c r="D34" s="30"/>
      <c r="E34" s="36" t="s">
        <v>39</v>
      </c>
      <c r="F34" s="104">
        <f>ROUND((SUM(BF123:BF185)),  2)</f>
        <v>0</v>
      </c>
      <c r="G34" s="30"/>
      <c r="H34" s="30"/>
      <c r="I34" s="105">
        <v>0.2</v>
      </c>
      <c r="J34" s="104">
        <f>ROUND(((SUM(BF123:BF185))*I34),  2)</f>
        <v>0</v>
      </c>
      <c r="K34" s="30"/>
      <c r="L34" s="43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</row>
    <row r="35" spans="1:31" s="2" customFormat="1" ht="14.4" hidden="1" customHeight="1">
      <c r="A35" s="30"/>
      <c r="B35" s="31"/>
      <c r="C35" s="30"/>
      <c r="D35" s="30"/>
      <c r="E35" s="27" t="s">
        <v>40</v>
      </c>
      <c r="F35" s="104">
        <f>ROUND((SUM(BG123:BG185)),  2)</f>
        <v>0</v>
      </c>
      <c r="G35" s="30"/>
      <c r="H35" s="30"/>
      <c r="I35" s="105">
        <v>0.2</v>
      </c>
      <c r="J35" s="104">
        <f>0</f>
        <v>0</v>
      </c>
      <c r="K35" s="30"/>
      <c r="L35" s="43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</row>
    <row r="36" spans="1:31" s="2" customFormat="1" ht="14.4" hidden="1" customHeight="1">
      <c r="A36" s="30"/>
      <c r="B36" s="31"/>
      <c r="C36" s="30"/>
      <c r="D36" s="30"/>
      <c r="E36" s="27" t="s">
        <v>41</v>
      </c>
      <c r="F36" s="104">
        <f>ROUND((SUM(BH123:BH185)),  2)</f>
        <v>0</v>
      </c>
      <c r="G36" s="30"/>
      <c r="H36" s="30"/>
      <c r="I36" s="105">
        <v>0.2</v>
      </c>
      <c r="J36" s="104">
        <f>0</f>
        <v>0</v>
      </c>
      <c r="K36" s="30"/>
      <c r="L36" s="43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</row>
    <row r="37" spans="1:31" s="2" customFormat="1" ht="14.4" hidden="1" customHeight="1">
      <c r="A37" s="30"/>
      <c r="B37" s="31"/>
      <c r="C37" s="30"/>
      <c r="D37" s="30"/>
      <c r="E37" s="36" t="s">
        <v>42</v>
      </c>
      <c r="F37" s="101">
        <f>ROUND((SUM(BI123:BI185)),  2)</f>
        <v>0</v>
      </c>
      <c r="G37" s="102"/>
      <c r="H37" s="102"/>
      <c r="I37" s="103">
        <v>0</v>
      </c>
      <c r="J37" s="101">
        <f>0</f>
        <v>0</v>
      </c>
      <c r="K37" s="30"/>
      <c r="L37" s="43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</row>
    <row r="38" spans="1:31" s="2" customFormat="1" ht="6.9" customHeight="1">
      <c r="A38" s="30"/>
      <c r="B38" s="31"/>
      <c r="C38" s="30"/>
      <c r="D38" s="30"/>
      <c r="E38" s="30"/>
      <c r="F38" s="30"/>
      <c r="G38" s="30"/>
      <c r="H38" s="30"/>
      <c r="I38" s="30"/>
      <c r="J38" s="30"/>
      <c r="K38" s="30"/>
      <c r="L38" s="43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</row>
    <row r="39" spans="1:31" s="2" customFormat="1" ht="25.35" customHeight="1">
      <c r="A39" s="30"/>
      <c r="B39" s="31"/>
      <c r="C39" s="106"/>
      <c r="D39" s="107" t="s">
        <v>43</v>
      </c>
      <c r="E39" s="61"/>
      <c r="F39" s="61"/>
      <c r="G39" s="108" t="s">
        <v>44</v>
      </c>
      <c r="H39" s="109" t="s">
        <v>45</v>
      </c>
      <c r="I39" s="61"/>
      <c r="J39" s="110">
        <f>SUM(J30:J37)</f>
        <v>0</v>
      </c>
      <c r="K39" s="111"/>
      <c r="L39" s="43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</row>
    <row r="40" spans="1:31" s="2" customFormat="1" ht="14.4" customHeight="1">
      <c r="A40" s="30"/>
      <c r="B40" s="31"/>
      <c r="C40" s="30"/>
      <c r="D40" s="30"/>
      <c r="E40" s="30"/>
      <c r="F40" s="30"/>
      <c r="G40" s="30"/>
      <c r="H40" s="30"/>
      <c r="I40" s="30"/>
      <c r="J40" s="30"/>
      <c r="K40" s="30"/>
      <c r="L40" s="43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</row>
    <row r="41" spans="1:31" s="1" customFormat="1" ht="14.4" customHeight="1">
      <c r="B41" s="21"/>
      <c r="L41" s="21"/>
    </row>
    <row r="42" spans="1:31" s="1" customFormat="1" ht="14.4" customHeight="1">
      <c r="B42" s="21"/>
      <c r="L42" s="21"/>
    </row>
    <row r="43" spans="1:31" s="1" customFormat="1" ht="14.4" customHeight="1">
      <c r="B43" s="21"/>
      <c r="L43" s="21"/>
    </row>
    <row r="44" spans="1:31" s="1" customFormat="1" ht="14.4" customHeight="1">
      <c r="B44" s="21"/>
      <c r="L44" s="21"/>
    </row>
    <row r="45" spans="1:31" s="1" customFormat="1" ht="14.4" customHeight="1">
      <c r="B45" s="21"/>
      <c r="L45" s="21"/>
    </row>
    <row r="46" spans="1:31" s="1" customFormat="1" ht="14.4" customHeight="1">
      <c r="B46" s="21"/>
      <c r="L46" s="21"/>
    </row>
    <row r="47" spans="1:31" s="1" customFormat="1" ht="14.4" customHeight="1">
      <c r="B47" s="21"/>
      <c r="L47" s="21"/>
    </row>
    <row r="48" spans="1:31" s="1" customFormat="1" ht="14.4" customHeight="1">
      <c r="B48" s="21"/>
      <c r="L48" s="21"/>
    </row>
    <row r="49" spans="1:31" s="1" customFormat="1" ht="14.4" customHeight="1">
      <c r="B49" s="21"/>
      <c r="L49" s="21"/>
    </row>
    <row r="50" spans="1:31" s="2" customFormat="1" ht="14.4" customHeight="1">
      <c r="B50" s="43"/>
      <c r="D50" s="44" t="s">
        <v>46</v>
      </c>
      <c r="E50" s="45"/>
      <c r="F50" s="45"/>
      <c r="G50" s="44" t="s">
        <v>47</v>
      </c>
      <c r="H50" s="45"/>
      <c r="I50" s="45"/>
      <c r="J50" s="45"/>
      <c r="K50" s="45"/>
      <c r="L50" s="43"/>
    </row>
    <row r="51" spans="1:31" ht="10.199999999999999">
      <c r="B51" s="21"/>
      <c r="L51" s="21"/>
    </row>
    <row r="52" spans="1:31" ht="10.199999999999999">
      <c r="B52" s="21"/>
      <c r="L52" s="21"/>
    </row>
    <row r="53" spans="1:31" ht="10.199999999999999">
      <c r="B53" s="21"/>
      <c r="L53" s="21"/>
    </row>
    <row r="54" spans="1:31" ht="10.199999999999999">
      <c r="B54" s="21"/>
      <c r="L54" s="21"/>
    </row>
    <row r="55" spans="1:31" ht="10.199999999999999">
      <c r="B55" s="21"/>
      <c r="L55" s="21"/>
    </row>
    <row r="56" spans="1:31" ht="10.199999999999999">
      <c r="B56" s="21"/>
      <c r="L56" s="21"/>
    </row>
    <row r="57" spans="1:31" ht="10.199999999999999">
      <c r="B57" s="21"/>
      <c r="L57" s="21"/>
    </row>
    <row r="58" spans="1:31" ht="10.199999999999999">
      <c r="B58" s="21"/>
      <c r="L58" s="21"/>
    </row>
    <row r="59" spans="1:31" ht="10.199999999999999">
      <c r="B59" s="21"/>
      <c r="L59" s="21"/>
    </row>
    <row r="60" spans="1:31" ht="10.199999999999999">
      <c r="B60" s="21"/>
      <c r="L60" s="21"/>
    </row>
    <row r="61" spans="1:31" s="2" customFormat="1" ht="13.2">
      <c r="A61" s="30"/>
      <c r="B61" s="31"/>
      <c r="C61" s="30"/>
      <c r="D61" s="46" t="s">
        <v>48</v>
      </c>
      <c r="E61" s="33"/>
      <c r="F61" s="112" t="s">
        <v>49</v>
      </c>
      <c r="G61" s="46" t="s">
        <v>48</v>
      </c>
      <c r="H61" s="33"/>
      <c r="I61" s="33"/>
      <c r="J61" s="113" t="s">
        <v>49</v>
      </c>
      <c r="K61" s="33"/>
      <c r="L61" s="43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</row>
    <row r="62" spans="1:31" ht="10.199999999999999">
      <c r="B62" s="21"/>
      <c r="L62" s="21"/>
    </row>
    <row r="63" spans="1:31" ht="10.199999999999999">
      <c r="B63" s="21"/>
      <c r="L63" s="21"/>
    </row>
    <row r="64" spans="1:31" ht="10.199999999999999">
      <c r="B64" s="21"/>
      <c r="L64" s="21"/>
    </row>
    <row r="65" spans="1:31" s="2" customFormat="1" ht="13.2">
      <c r="A65" s="30"/>
      <c r="B65" s="31"/>
      <c r="C65" s="30"/>
      <c r="D65" s="44" t="s">
        <v>50</v>
      </c>
      <c r="E65" s="47"/>
      <c r="F65" s="47"/>
      <c r="G65" s="44" t="s">
        <v>51</v>
      </c>
      <c r="H65" s="47"/>
      <c r="I65" s="47"/>
      <c r="J65" s="47"/>
      <c r="K65" s="47"/>
      <c r="L65" s="43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</row>
    <row r="66" spans="1:31" ht="10.199999999999999">
      <c r="B66" s="21"/>
      <c r="L66" s="21"/>
    </row>
    <row r="67" spans="1:31" ht="10.199999999999999">
      <c r="B67" s="21"/>
      <c r="L67" s="21"/>
    </row>
    <row r="68" spans="1:31" ht="10.199999999999999">
      <c r="B68" s="21"/>
      <c r="L68" s="21"/>
    </row>
    <row r="69" spans="1:31" ht="10.199999999999999">
      <c r="B69" s="21"/>
      <c r="L69" s="21"/>
    </row>
    <row r="70" spans="1:31" ht="10.199999999999999">
      <c r="B70" s="21"/>
      <c r="L70" s="21"/>
    </row>
    <row r="71" spans="1:31" ht="10.199999999999999">
      <c r="B71" s="21"/>
      <c r="L71" s="21"/>
    </row>
    <row r="72" spans="1:31" ht="10.199999999999999">
      <c r="B72" s="21"/>
      <c r="L72" s="21"/>
    </row>
    <row r="73" spans="1:31" ht="10.199999999999999">
      <c r="B73" s="21"/>
      <c r="L73" s="21"/>
    </row>
    <row r="74" spans="1:31" ht="10.199999999999999">
      <c r="B74" s="21"/>
      <c r="L74" s="21"/>
    </row>
    <row r="75" spans="1:31" ht="10.199999999999999">
      <c r="B75" s="21"/>
      <c r="L75" s="21"/>
    </row>
    <row r="76" spans="1:31" s="2" customFormat="1" ht="13.2">
      <c r="A76" s="30"/>
      <c r="B76" s="31"/>
      <c r="C76" s="30"/>
      <c r="D76" s="46" t="s">
        <v>48</v>
      </c>
      <c r="E76" s="33"/>
      <c r="F76" s="112" t="s">
        <v>49</v>
      </c>
      <c r="G76" s="46" t="s">
        <v>48</v>
      </c>
      <c r="H76" s="33"/>
      <c r="I76" s="33"/>
      <c r="J76" s="113" t="s">
        <v>49</v>
      </c>
      <c r="K76" s="33"/>
      <c r="L76" s="43"/>
      <c r="S76" s="30"/>
      <c r="T76" s="30"/>
      <c r="U76" s="30"/>
      <c r="V76" s="30"/>
      <c r="W76" s="30"/>
      <c r="X76" s="30"/>
      <c r="Y76" s="30"/>
      <c r="Z76" s="30"/>
      <c r="AA76" s="30"/>
      <c r="AB76" s="30"/>
      <c r="AC76" s="30"/>
      <c r="AD76" s="30"/>
      <c r="AE76" s="30"/>
    </row>
    <row r="77" spans="1:31" s="2" customFormat="1" ht="14.4" customHeight="1">
      <c r="A77" s="30"/>
      <c r="B77" s="48"/>
      <c r="C77" s="49"/>
      <c r="D77" s="49"/>
      <c r="E77" s="49"/>
      <c r="F77" s="49"/>
      <c r="G77" s="49"/>
      <c r="H77" s="49"/>
      <c r="I77" s="49"/>
      <c r="J77" s="49"/>
      <c r="K77" s="49"/>
      <c r="L77" s="43"/>
      <c r="S77" s="30"/>
      <c r="T77" s="30"/>
      <c r="U77" s="30"/>
      <c r="V77" s="30"/>
      <c r="W77" s="30"/>
      <c r="X77" s="30"/>
      <c r="Y77" s="30"/>
      <c r="Z77" s="30"/>
      <c r="AA77" s="30"/>
      <c r="AB77" s="30"/>
      <c r="AC77" s="30"/>
      <c r="AD77" s="30"/>
      <c r="AE77" s="30"/>
    </row>
    <row r="81" spans="1:47" s="2" customFormat="1" ht="6.9" customHeight="1">
      <c r="A81" s="30"/>
      <c r="B81" s="50"/>
      <c r="C81" s="51"/>
      <c r="D81" s="51"/>
      <c r="E81" s="51"/>
      <c r="F81" s="51"/>
      <c r="G81" s="51"/>
      <c r="H81" s="51"/>
      <c r="I81" s="51"/>
      <c r="J81" s="51"/>
      <c r="K81" s="51"/>
      <c r="L81" s="43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</row>
    <row r="82" spans="1:47" s="2" customFormat="1" ht="24.9" customHeight="1">
      <c r="A82" s="30"/>
      <c r="B82" s="31"/>
      <c r="C82" s="22" t="s">
        <v>119</v>
      </c>
      <c r="D82" s="30"/>
      <c r="E82" s="30"/>
      <c r="F82" s="30"/>
      <c r="G82" s="30"/>
      <c r="H82" s="30"/>
      <c r="I82" s="30"/>
      <c r="J82" s="30"/>
      <c r="K82" s="30"/>
      <c r="L82" s="43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</row>
    <row r="83" spans="1:47" s="2" customFormat="1" ht="6.9" customHeight="1">
      <c r="A83" s="30"/>
      <c r="B83" s="31"/>
      <c r="C83" s="30"/>
      <c r="D83" s="30"/>
      <c r="E83" s="30"/>
      <c r="F83" s="30"/>
      <c r="G83" s="30"/>
      <c r="H83" s="30"/>
      <c r="I83" s="30"/>
      <c r="J83" s="30"/>
      <c r="K83" s="30"/>
      <c r="L83" s="43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</row>
    <row r="84" spans="1:47" s="2" customFormat="1" ht="12" customHeight="1">
      <c r="A84" s="30"/>
      <c r="B84" s="31"/>
      <c r="C84" s="27" t="s">
        <v>13</v>
      </c>
      <c r="D84" s="30"/>
      <c r="E84" s="30"/>
      <c r="F84" s="30"/>
      <c r="G84" s="30"/>
      <c r="H84" s="30"/>
      <c r="I84" s="30"/>
      <c r="J84" s="30"/>
      <c r="K84" s="30"/>
      <c r="L84" s="43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</row>
    <row r="85" spans="1:47" s="2" customFormat="1" ht="26.25" customHeight="1">
      <c r="A85" s="30"/>
      <c r="B85" s="31"/>
      <c r="C85" s="30"/>
      <c r="D85" s="30"/>
      <c r="E85" s="244" t="str">
        <f>E7</f>
        <v>Oprava spevnených plôch a okolitého areálu Zimného štadióna v Banskej Bystrici</v>
      </c>
      <c r="F85" s="245"/>
      <c r="G85" s="245"/>
      <c r="H85" s="245"/>
      <c r="I85" s="30"/>
      <c r="J85" s="30"/>
      <c r="K85" s="30"/>
      <c r="L85" s="43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</row>
    <row r="86" spans="1:47" s="2" customFormat="1" ht="12" customHeight="1">
      <c r="A86" s="30"/>
      <c r="B86" s="31"/>
      <c r="C86" s="27" t="s">
        <v>117</v>
      </c>
      <c r="D86" s="30"/>
      <c r="E86" s="30"/>
      <c r="F86" s="30"/>
      <c r="G86" s="30"/>
      <c r="H86" s="30"/>
      <c r="I86" s="30"/>
      <c r="J86" s="30"/>
      <c r="K86" s="30"/>
      <c r="L86" s="43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</row>
    <row r="87" spans="1:47" s="2" customFormat="1" ht="16.5" customHeight="1">
      <c r="A87" s="30"/>
      <c r="B87" s="31"/>
      <c r="C87" s="30"/>
      <c r="D87" s="30"/>
      <c r="E87" s="211" t="str">
        <f>E9</f>
        <v>SO01 - SO01  Oprava spevnených plôch</v>
      </c>
      <c r="F87" s="246"/>
      <c r="G87" s="246"/>
      <c r="H87" s="246"/>
      <c r="I87" s="30"/>
      <c r="J87" s="30"/>
      <c r="K87" s="30"/>
      <c r="L87" s="43"/>
      <c r="S87" s="30"/>
      <c r="T87" s="30"/>
      <c r="U87" s="30"/>
      <c r="V87" s="30"/>
      <c r="W87" s="30"/>
      <c r="X87" s="30"/>
      <c r="Y87" s="30"/>
      <c r="Z87" s="30"/>
      <c r="AA87" s="30"/>
      <c r="AB87" s="30"/>
      <c r="AC87" s="30"/>
      <c r="AD87" s="30"/>
      <c r="AE87" s="30"/>
    </row>
    <row r="88" spans="1:47" s="2" customFormat="1" ht="6.9" customHeight="1">
      <c r="A88" s="30"/>
      <c r="B88" s="31"/>
      <c r="C88" s="30"/>
      <c r="D88" s="30"/>
      <c r="E88" s="30"/>
      <c r="F88" s="30"/>
      <c r="G88" s="30"/>
      <c r="H88" s="30"/>
      <c r="I88" s="30"/>
      <c r="J88" s="30"/>
      <c r="K88" s="30"/>
      <c r="L88" s="43"/>
      <c r="S88" s="30"/>
      <c r="T88" s="30"/>
      <c r="U88" s="30"/>
      <c r="V88" s="30"/>
      <c r="W88" s="30"/>
      <c r="X88" s="30"/>
      <c r="Y88" s="30"/>
      <c r="Z88" s="30"/>
      <c r="AA88" s="30"/>
      <c r="AB88" s="30"/>
      <c r="AC88" s="30"/>
      <c r="AD88" s="30"/>
      <c r="AE88" s="30"/>
    </row>
    <row r="89" spans="1:47" s="2" customFormat="1" ht="12" customHeight="1">
      <c r="A89" s="30"/>
      <c r="B89" s="31"/>
      <c r="C89" s="27" t="s">
        <v>17</v>
      </c>
      <c r="D89" s="30"/>
      <c r="E89" s="30"/>
      <c r="F89" s="25" t="str">
        <f>F12</f>
        <v>parc.č.4212,4211/2 k.ú.Banská Bystrica</v>
      </c>
      <c r="G89" s="30"/>
      <c r="H89" s="30"/>
      <c r="I89" s="27" t="s">
        <v>19</v>
      </c>
      <c r="J89" s="56" t="str">
        <f>IF(J12="","",J12)</f>
        <v>10. 9. 2021</v>
      </c>
      <c r="K89" s="30"/>
      <c r="L89" s="43"/>
      <c r="S89" s="30"/>
      <c r="T89" s="30"/>
      <c r="U89" s="30"/>
      <c r="V89" s="30"/>
      <c r="W89" s="30"/>
      <c r="X89" s="30"/>
      <c r="Y89" s="30"/>
      <c r="Z89" s="30"/>
      <c r="AA89" s="30"/>
      <c r="AB89" s="30"/>
      <c r="AC89" s="30"/>
      <c r="AD89" s="30"/>
      <c r="AE89" s="30"/>
    </row>
    <row r="90" spans="1:47" s="2" customFormat="1" ht="6.9" customHeight="1">
      <c r="A90" s="30"/>
      <c r="B90" s="31"/>
      <c r="C90" s="30"/>
      <c r="D90" s="30"/>
      <c r="E90" s="30"/>
      <c r="F90" s="30"/>
      <c r="G90" s="30"/>
      <c r="H90" s="30"/>
      <c r="I90" s="30"/>
      <c r="J90" s="30"/>
      <c r="K90" s="30"/>
      <c r="L90" s="43"/>
      <c r="S90" s="30"/>
      <c r="T90" s="30"/>
      <c r="U90" s="30"/>
      <c r="V90" s="30"/>
      <c r="W90" s="30"/>
      <c r="X90" s="30"/>
      <c r="Y90" s="30"/>
      <c r="Z90" s="30"/>
      <c r="AA90" s="30"/>
      <c r="AB90" s="30"/>
      <c r="AC90" s="30"/>
      <c r="AD90" s="30"/>
      <c r="AE90" s="30"/>
    </row>
    <row r="91" spans="1:47" s="2" customFormat="1" ht="15.15" customHeight="1">
      <c r="A91" s="30"/>
      <c r="B91" s="31"/>
      <c r="C91" s="27" t="s">
        <v>21</v>
      </c>
      <c r="D91" s="30"/>
      <c r="E91" s="30"/>
      <c r="F91" s="25" t="str">
        <f>E15</f>
        <v>MBB a.s.</v>
      </c>
      <c r="G91" s="30"/>
      <c r="H91" s="30"/>
      <c r="I91" s="27" t="s">
        <v>27</v>
      </c>
      <c r="J91" s="28" t="str">
        <f>E21</f>
        <v>CREAT s.r.o.</v>
      </c>
      <c r="K91" s="30"/>
      <c r="L91" s="43"/>
      <c r="S91" s="30"/>
      <c r="T91" s="30"/>
      <c r="U91" s="30"/>
      <c r="V91" s="30"/>
      <c r="W91" s="30"/>
      <c r="X91" s="30"/>
      <c r="Y91" s="30"/>
      <c r="Z91" s="30"/>
      <c r="AA91" s="30"/>
      <c r="AB91" s="30"/>
      <c r="AC91" s="30"/>
      <c r="AD91" s="30"/>
      <c r="AE91" s="30"/>
    </row>
    <row r="92" spans="1:47" s="2" customFormat="1" ht="15.15" customHeight="1">
      <c r="A92" s="30"/>
      <c r="B92" s="31"/>
      <c r="C92" s="27" t="s">
        <v>25</v>
      </c>
      <c r="D92" s="30"/>
      <c r="E92" s="30"/>
      <c r="F92" s="25" t="str">
        <f>IF(E18="","",E18)</f>
        <v>podľa výberového konania</v>
      </c>
      <c r="G92" s="30"/>
      <c r="H92" s="30"/>
      <c r="I92" s="27" t="s">
        <v>30</v>
      </c>
      <c r="J92" s="28" t="str">
        <f>E24</f>
        <v>Ing.Jedlička</v>
      </c>
      <c r="K92" s="30"/>
      <c r="L92" s="43"/>
      <c r="S92" s="30"/>
      <c r="T92" s="30"/>
      <c r="U92" s="30"/>
      <c r="V92" s="30"/>
      <c r="W92" s="30"/>
      <c r="X92" s="30"/>
      <c r="Y92" s="30"/>
      <c r="Z92" s="30"/>
      <c r="AA92" s="30"/>
      <c r="AB92" s="30"/>
      <c r="AC92" s="30"/>
      <c r="AD92" s="30"/>
      <c r="AE92" s="30"/>
    </row>
    <row r="93" spans="1:47" s="2" customFormat="1" ht="10.35" customHeight="1">
      <c r="A93" s="30"/>
      <c r="B93" s="31"/>
      <c r="C93" s="30"/>
      <c r="D93" s="30"/>
      <c r="E93" s="30"/>
      <c r="F93" s="30"/>
      <c r="G93" s="30"/>
      <c r="H93" s="30"/>
      <c r="I93" s="30"/>
      <c r="J93" s="30"/>
      <c r="K93" s="30"/>
      <c r="L93" s="43"/>
      <c r="S93" s="30"/>
      <c r="T93" s="30"/>
      <c r="U93" s="30"/>
      <c r="V93" s="30"/>
      <c r="W93" s="30"/>
      <c r="X93" s="30"/>
      <c r="Y93" s="30"/>
      <c r="Z93" s="30"/>
      <c r="AA93" s="30"/>
      <c r="AB93" s="30"/>
      <c r="AC93" s="30"/>
      <c r="AD93" s="30"/>
      <c r="AE93" s="30"/>
    </row>
    <row r="94" spans="1:47" s="2" customFormat="1" ht="29.25" customHeight="1">
      <c r="A94" s="30"/>
      <c r="B94" s="31"/>
      <c r="C94" s="114" t="s">
        <v>120</v>
      </c>
      <c r="D94" s="106"/>
      <c r="E94" s="106"/>
      <c r="F94" s="106"/>
      <c r="G94" s="106"/>
      <c r="H94" s="106"/>
      <c r="I94" s="106"/>
      <c r="J94" s="115" t="s">
        <v>121</v>
      </c>
      <c r="K94" s="106"/>
      <c r="L94" s="43"/>
      <c r="S94" s="30"/>
      <c r="T94" s="30"/>
      <c r="U94" s="30"/>
      <c r="V94" s="30"/>
      <c r="W94" s="30"/>
      <c r="X94" s="30"/>
      <c r="Y94" s="30"/>
      <c r="Z94" s="30"/>
      <c r="AA94" s="30"/>
      <c r="AB94" s="30"/>
      <c r="AC94" s="30"/>
      <c r="AD94" s="30"/>
      <c r="AE94" s="30"/>
    </row>
    <row r="95" spans="1:47" s="2" customFormat="1" ht="10.35" customHeight="1">
      <c r="A95" s="30"/>
      <c r="B95" s="31"/>
      <c r="C95" s="30"/>
      <c r="D95" s="30"/>
      <c r="E95" s="30"/>
      <c r="F95" s="30"/>
      <c r="G95" s="30"/>
      <c r="H95" s="30"/>
      <c r="I95" s="30"/>
      <c r="J95" s="30"/>
      <c r="K95" s="30"/>
      <c r="L95" s="43"/>
      <c r="S95" s="30"/>
      <c r="T95" s="30"/>
      <c r="U95" s="30"/>
      <c r="V95" s="30"/>
      <c r="W95" s="30"/>
      <c r="X95" s="30"/>
      <c r="Y95" s="30"/>
      <c r="Z95" s="30"/>
      <c r="AA95" s="30"/>
      <c r="AB95" s="30"/>
      <c r="AC95" s="30"/>
      <c r="AD95" s="30"/>
      <c r="AE95" s="30"/>
    </row>
    <row r="96" spans="1:47" s="2" customFormat="1" ht="22.8" customHeight="1">
      <c r="A96" s="30"/>
      <c r="B96" s="31"/>
      <c r="C96" s="116" t="s">
        <v>122</v>
      </c>
      <c r="D96" s="30"/>
      <c r="E96" s="30"/>
      <c r="F96" s="30"/>
      <c r="G96" s="30"/>
      <c r="H96" s="30"/>
      <c r="I96" s="30"/>
      <c r="J96" s="72">
        <f>J123</f>
        <v>0</v>
      </c>
      <c r="K96" s="30"/>
      <c r="L96" s="43"/>
      <c r="S96" s="30"/>
      <c r="T96" s="30"/>
      <c r="U96" s="30"/>
      <c r="V96" s="30"/>
      <c r="W96" s="30"/>
      <c r="X96" s="30"/>
      <c r="Y96" s="30"/>
      <c r="Z96" s="30"/>
      <c r="AA96" s="30"/>
      <c r="AB96" s="30"/>
      <c r="AC96" s="30"/>
      <c r="AD96" s="30"/>
      <c r="AE96" s="30"/>
      <c r="AU96" s="18" t="s">
        <v>123</v>
      </c>
    </row>
    <row r="97" spans="1:31" s="9" customFormat="1" ht="24.9" customHeight="1">
      <c r="B97" s="117"/>
      <c r="D97" s="118" t="s">
        <v>124</v>
      </c>
      <c r="E97" s="119"/>
      <c r="F97" s="119"/>
      <c r="G97" s="119"/>
      <c r="H97" s="119"/>
      <c r="I97" s="119"/>
      <c r="J97" s="120">
        <f>J124</f>
        <v>0</v>
      </c>
      <c r="L97" s="117"/>
    </row>
    <row r="98" spans="1:31" s="10" customFormat="1" ht="19.95" customHeight="1">
      <c r="B98" s="121"/>
      <c r="D98" s="122" t="s">
        <v>125</v>
      </c>
      <c r="E98" s="123"/>
      <c r="F98" s="123"/>
      <c r="G98" s="123"/>
      <c r="H98" s="123"/>
      <c r="I98" s="123"/>
      <c r="J98" s="124">
        <f>J125</f>
        <v>0</v>
      </c>
      <c r="L98" s="121"/>
    </row>
    <row r="99" spans="1:31" s="10" customFormat="1" ht="19.95" customHeight="1">
      <c r="B99" s="121"/>
      <c r="D99" s="122" t="s">
        <v>126</v>
      </c>
      <c r="E99" s="123"/>
      <c r="F99" s="123"/>
      <c r="G99" s="123"/>
      <c r="H99" s="123"/>
      <c r="I99" s="123"/>
      <c r="J99" s="124">
        <f>J143</f>
        <v>0</v>
      </c>
      <c r="L99" s="121"/>
    </row>
    <row r="100" spans="1:31" s="10" customFormat="1" ht="19.95" customHeight="1">
      <c r="B100" s="121"/>
      <c r="D100" s="122" t="s">
        <v>127</v>
      </c>
      <c r="E100" s="123"/>
      <c r="F100" s="123"/>
      <c r="G100" s="123"/>
      <c r="H100" s="123"/>
      <c r="I100" s="123"/>
      <c r="J100" s="124">
        <f>J146</f>
        <v>0</v>
      </c>
      <c r="L100" s="121"/>
    </row>
    <row r="101" spans="1:31" s="10" customFormat="1" ht="19.95" customHeight="1">
      <c r="B101" s="121"/>
      <c r="D101" s="122" t="s">
        <v>128</v>
      </c>
      <c r="E101" s="123"/>
      <c r="F101" s="123"/>
      <c r="G101" s="123"/>
      <c r="H101" s="123"/>
      <c r="I101" s="123"/>
      <c r="J101" s="124">
        <f>J159</f>
        <v>0</v>
      </c>
      <c r="L101" s="121"/>
    </row>
    <row r="102" spans="1:31" s="10" customFormat="1" ht="19.95" customHeight="1">
      <c r="B102" s="121"/>
      <c r="D102" s="122" t="s">
        <v>129</v>
      </c>
      <c r="E102" s="123"/>
      <c r="F102" s="123"/>
      <c r="G102" s="123"/>
      <c r="H102" s="123"/>
      <c r="I102" s="123"/>
      <c r="J102" s="124">
        <f>J182</f>
        <v>0</v>
      </c>
      <c r="L102" s="121"/>
    </row>
    <row r="103" spans="1:31" s="9" customFormat="1" ht="24.9" customHeight="1">
      <c r="B103" s="117"/>
      <c r="D103" s="118" t="s">
        <v>130</v>
      </c>
      <c r="E103" s="119"/>
      <c r="F103" s="119"/>
      <c r="G103" s="119"/>
      <c r="H103" s="119"/>
      <c r="I103" s="119"/>
      <c r="J103" s="120">
        <f>J184</f>
        <v>0</v>
      </c>
      <c r="L103" s="117"/>
    </row>
    <row r="104" spans="1:31" s="2" customFormat="1" ht="21.75" customHeight="1">
      <c r="A104" s="30"/>
      <c r="B104" s="31"/>
      <c r="C104" s="30"/>
      <c r="D104" s="30"/>
      <c r="E104" s="30"/>
      <c r="F104" s="30"/>
      <c r="G104" s="30"/>
      <c r="H104" s="30"/>
      <c r="I104" s="30"/>
      <c r="J104" s="30"/>
      <c r="K104" s="30"/>
      <c r="L104" s="43"/>
      <c r="S104" s="30"/>
      <c r="T104" s="30"/>
      <c r="U104" s="30"/>
      <c r="V104" s="30"/>
      <c r="W104" s="30"/>
      <c r="X104" s="30"/>
      <c r="Y104" s="30"/>
      <c r="Z104" s="30"/>
      <c r="AA104" s="30"/>
      <c r="AB104" s="30"/>
      <c r="AC104" s="30"/>
      <c r="AD104" s="30"/>
      <c r="AE104" s="30"/>
    </row>
    <row r="105" spans="1:31" s="2" customFormat="1" ht="6.9" customHeight="1">
      <c r="A105" s="30"/>
      <c r="B105" s="48"/>
      <c r="C105" s="49"/>
      <c r="D105" s="49"/>
      <c r="E105" s="49"/>
      <c r="F105" s="49"/>
      <c r="G105" s="49"/>
      <c r="H105" s="49"/>
      <c r="I105" s="49"/>
      <c r="J105" s="49"/>
      <c r="K105" s="49"/>
      <c r="L105" s="43"/>
      <c r="S105" s="30"/>
      <c r="T105" s="30"/>
      <c r="U105" s="30"/>
      <c r="V105" s="30"/>
      <c r="W105" s="30"/>
      <c r="X105" s="30"/>
      <c r="Y105" s="30"/>
      <c r="Z105" s="30"/>
      <c r="AA105" s="30"/>
      <c r="AB105" s="30"/>
      <c r="AC105" s="30"/>
      <c r="AD105" s="30"/>
      <c r="AE105" s="30"/>
    </row>
    <row r="109" spans="1:31" s="2" customFormat="1" ht="6.9" customHeight="1">
      <c r="A109" s="30"/>
      <c r="B109" s="50"/>
      <c r="C109" s="51"/>
      <c r="D109" s="51"/>
      <c r="E109" s="51"/>
      <c r="F109" s="51"/>
      <c r="G109" s="51"/>
      <c r="H109" s="51"/>
      <c r="I109" s="51"/>
      <c r="J109" s="51"/>
      <c r="K109" s="51"/>
      <c r="L109" s="43"/>
      <c r="S109" s="30"/>
      <c r="T109" s="30"/>
      <c r="U109" s="30"/>
      <c r="V109" s="30"/>
      <c r="W109" s="30"/>
      <c r="X109" s="30"/>
      <c r="Y109" s="30"/>
      <c r="Z109" s="30"/>
      <c r="AA109" s="30"/>
      <c r="AB109" s="30"/>
      <c r="AC109" s="30"/>
      <c r="AD109" s="30"/>
      <c r="AE109" s="30"/>
    </row>
    <row r="110" spans="1:31" s="2" customFormat="1" ht="24.9" customHeight="1">
      <c r="A110" s="30"/>
      <c r="B110" s="31"/>
      <c r="C110" s="22" t="s">
        <v>131</v>
      </c>
      <c r="D110" s="30"/>
      <c r="E110" s="30"/>
      <c r="F110" s="30"/>
      <c r="G110" s="30"/>
      <c r="H110" s="30"/>
      <c r="I110" s="30"/>
      <c r="J110" s="30"/>
      <c r="K110" s="30"/>
      <c r="L110" s="43"/>
      <c r="S110" s="30"/>
      <c r="T110" s="30"/>
      <c r="U110" s="30"/>
      <c r="V110" s="30"/>
      <c r="W110" s="30"/>
      <c r="X110" s="30"/>
      <c r="Y110" s="30"/>
      <c r="Z110" s="30"/>
      <c r="AA110" s="30"/>
      <c r="AB110" s="30"/>
      <c r="AC110" s="30"/>
      <c r="AD110" s="30"/>
      <c r="AE110" s="30"/>
    </row>
    <row r="111" spans="1:31" s="2" customFormat="1" ht="6.9" customHeight="1">
      <c r="A111" s="30"/>
      <c r="B111" s="31"/>
      <c r="C111" s="30"/>
      <c r="D111" s="30"/>
      <c r="E111" s="30"/>
      <c r="F111" s="30"/>
      <c r="G111" s="30"/>
      <c r="H111" s="30"/>
      <c r="I111" s="30"/>
      <c r="J111" s="30"/>
      <c r="K111" s="30"/>
      <c r="L111" s="43"/>
      <c r="S111" s="30"/>
      <c r="T111" s="30"/>
      <c r="U111" s="30"/>
      <c r="V111" s="30"/>
      <c r="W111" s="30"/>
      <c r="X111" s="30"/>
      <c r="Y111" s="30"/>
      <c r="Z111" s="30"/>
      <c r="AA111" s="30"/>
      <c r="AB111" s="30"/>
      <c r="AC111" s="30"/>
      <c r="AD111" s="30"/>
      <c r="AE111" s="30"/>
    </row>
    <row r="112" spans="1:31" s="2" customFormat="1" ht="12" customHeight="1">
      <c r="A112" s="30"/>
      <c r="B112" s="31"/>
      <c r="C112" s="27" t="s">
        <v>13</v>
      </c>
      <c r="D112" s="30"/>
      <c r="E112" s="30"/>
      <c r="F112" s="30"/>
      <c r="G112" s="30"/>
      <c r="H112" s="30"/>
      <c r="I112" s="30"/>
      <c r="J112" s="30"/>
      <c r="K112" s="30"/>
      <c r="L112" s="43"/>
      <c r="S112" s="30"/>
      <c r="T112" s="30"/>
      <c r="U112" s="30"/>
      <c r="V112" s="30"/>
      <c r="W112" s="30"/>
      <c r="X112" s="30"/>
      <c r="Y112" s="30"/>
      <c r="Z112" s="30"/>
      <c r="AA112" s="30"/>
      <c r="AB112" s="30"/>
      <c r="AC112" s="30"/>
      <c r="AD112" s="30"/>
      <c r="AE112" s="30"/>
    </row>
    <row r="113" spans="1:65" s="2" customFormat="1" ht="26.25" customHeight="1">
      <c r="A113" s="30"/>
      <c r="B113" s="31"/>
      <c r="C113" s="30"/>
      <c r="D113" s="30"/>
      <c r="E113" s="244" t="str">
        <f>E7</f>
        <v>Oprava spevnených plôch a okolitého areálu Zimného štadióna v Banskej Bystrici</v>
      </c>
      <c r="F113" s="245"/>
      <c r="G113" s="245"/>
      <c r="H113" s="245"/>
      <c r="I113" s="30"/>
      <c r="J113" s="30"/>
      <c r="K113" s="30"/>
      <c r="L113" s="43"/>
      <c r="S113" s="30"/>
      <c r="T113" s="30"/>
      <c r="U113" s="30"/>
      <c r="V113" s="30"/>
      <c r="W113" s="30"/>
      <c r="X113" s="30"/>
      <c r="Y113" s="30"/>
      <c r="Z113" s="30"/>
      <c r="AA113" s="30"/>
      <c r="AB113" s="30"/>
      <c r="AC113" s="30"/>
      <c r="AD113" s="30"/>
      <c r="AE113" s="30"/>
    </row>
    <row r="114" spans="1:65" s="2" customFormat="1" ht="12" customHeight="1">
      <c r="A114" s="30"/>
      <c r="B114" s="31"/>
      <c r="C114" s="27" t="s">
        <v>117</v>
      </c>
      <c r="D114" s="30"/>
      <c r="E114" s="30"/>
      <c r="F114" s="30"/>
      <c r="G114" s="30"/>
      <c r="H114" s="30"/>
      <c r="I114" s="30"/>
      <c r="J114" s="30"/>
      <c r="K114" s="30"/>
      <c r="L114" s="43"/>
      <c r="S114" s="30"/>
      <c r="T114" s="30"/>
      <c r="U114" s="30"/>
      <c r="V114" s="30"/>
      <c r="W114" s="30"/>
      <c r="X114" s="30"/>
      <c r="Y114" s="30"/>
      <c r="Z114" s="30"/>
      <c r="AA114" s="30"/>
      <c r="AB114" s="30"/>
      <c r="AC114" s="30"/>
      <c r="AD114" s="30"/>
      <c r="AE114" s="30"/>
    </row>
    <row r="115" spans="1:65" s="2" customFormat="1" ht="16.5" customHeight="1">
      <c r="A115" s="30"/>
      <c r="B115" s="31"/>
      <c r="C115" s="30"/>
      <c r="D115" s="30"/>
      <c r="E115" s="211" t="str">
        <f>E9</f>
        <v>SO01 - SO01  Oprava spevnených plôch</v>
      </c>
      <c r="F115" s="246"/>
      <c r="G115" s="246"/>
      <c r="H115" s="246"/>
      <c r="I115" s="30"/>
      <c r="J115" s="30"/>
      <c r="K115" s="30"/>
      <c r="L115" s="43"/>
      <c r="S115" s="30"/>
      <c r="T115" s="30"/>
      <c r="U115" s="30"/>
      <c r="V115" s="30"/>
      <c r="W115" s="30"/>
      <c r="X115" s="30"/>
      <c r="Y115" s="30"/>
      <c r="Z115" s="30"/>
      <c r="AA115" s="30"/>
      <c r="AB115" s="30"/>
      <c r="AC115" s="30"/>
      <c r="AD115" s="30"/>
      <c r="AE115" s="30"/>
    </row>
    <row r="116" spans="1:65" s="2" customFormat="1" ht="6.9" customHeight="1">
      <c r="A116" s="30"/>
      <c r="B116" s="31"/>
      <c r="C116" s="30"/>
      <c r="D116" s="30"/>
      <c r="E116" s="30"/>
      <c r="F116" s="30"/>
      <c r="G116" s="30"/>
      <c r="H116" s="30"/>
      <c r="I116" s="30"/>
      <c r="J116" s="30"/>
      <c r="K116" s="30"/>
      <c r="L116" s="43"/>
      <c r="S116" s="30"/>
      <c r="T116" s="30"/>
      <c r="U116" s="30"/>
      <c r="V116" s="30"/>
      <c r="W116" s="30"/>
      <c r="X116" s="30"/>
      <c r="Y116" s="30"/>
      <c r="Z116" s="30"/>
      <c r="AA116" s="30"/>
      <c r="AB116" s="30"/>
      <c r="AC116" s="30"/>
      <c r="AD116" s="30"/>
      <c r="AE116" s="30"/>
    </row>
    <row r="117" spans="1:65" s="2" customFormat="1" ht="12" customHeight="1">
      <c r="A117" s="30"/>
      <c r="B117" s="31"/>
      <c r="C117" s="27" t="s">
        <v>17</v>
      </c>
      <c r="D117" s="30"/>
      <c r="E117" s="30"/>
      <c r="F117" s="25" t="str">
        <f>F12</f>
        <v>parc.č.4212,4211/2 k.ú.Banská Bystrica</v>
      </c>
      <c r="G117" s="30"/>
      <c r="H117" s="30"/>
      <c r="I117" s="27" t="s">
        <v>19</v>
      </c>
      <c r="J117" s="56" t="str">
        <f>IF(J12="","",J12)</f>
        <v>10. 9. 2021</v>
      </c>
      <c r="K117" s="30"/>
      <c r="L117" s="43"/>
      <c r="S117" s="30"/>
      <c r="T117" s="30"/>
      <c r="U117" s="30"/>
      <c r="V117" s="30"/>
      <c r="W117" s="30"/>
      <c r="X117" s="30"/>
      <c r="Y117" s="30"/>
      <c r="Z117" s="30"/>
      <c r="AA117" s="30"/>
      <c r="AB117" s="30"/>
      <c r="AC117" s="30"/>
      <c r="AD117" s="30"/>
      <c r="AE117" s="30"/>
    </row>
    <row r="118" spans="1:65" s="2" customFormat="1" ht="6.9" customHeight="1">
      <c r="A118" s="30"/>
      <c r="B118" s="31"/>
      <c r="C118" s="30"/>
      <c r="D118" s="30"/>
      <c r="E118" s="30"/>
      <c r="F118" s="30"/>
      <c r="G118" s="30"/>
      <c r="H118" s="30"/>
      <c r="I118" s="30"/>
      <c r="J118" s="30"/>
      <c r="K118" s="30"/>
      <c r="L118" s="43"/>
      <c r="S118" s="30"/>
      <c r="T118" s="30"/>
      <c r="U118" s="30"/>
      <c r="V118" s="30"/>
      <c r="W118" s="30"/>
      <c r="X118" s="30"/>
      <c r="Y118" s="30"/>
      <c r="Z118" s="30"/>
      <c r="AA118" s="30"/>
      <c r="AB118" s="30"/>
      <c r="AC118" s="30"/>
      <c r="AD118" s="30"/>
      <c r="AE118" s="30"/>
    </row>
    <row r="119" spans="1:65" s="2" customFormat="1" ht="15.15" customHeight="1">
      <c r="A119" s="30"/>
      <c r="B119" s="31"/>
      <c r="C119" s="27" t="s">
        <v>21</v>
      </c>
      <c r="D119" s="30"/>
      <c r="E119" s="30"/>
      <c r="F119" s="25" t="str">
        <f>E15</f>
        <v>MBB a.s.</v>
      </c>
      <c r="G119" s="30"/>
      <c r="H119" s="30"/>
      <c r="I119" s="27" t="s">
        <v>27</v>
      </c>
      <c r="J119" s="28" t="str">
        <f>E21</f>
        <v>CREAT s.r.o.</v>
      </c>
      <c r="K119" s="30"/>
      <c r="L119" s="43"/>
      <c r="S119" s="30"/>
      <c r="T119" s="30"/>
      <c r="U119" s="30"/>
      <c r="V119" s="30"/>
      <c r="W119" s="30"/>
      <c r="X119" s="30"/>
      <c r="Y119" s="30"/>
      <c r="Z119" s="30"/>
      <c r="AA119" s="30"/>
      <c r="AB119" s="30"/>
      <c r="AC119" s="30"/>
      <c r="AD119" s="30"/>
      <c r="AE119" s="30"/>
    </row>
    <row r="120" spans="1:65" s="2" customFormat="1" ht="15.15" customHeight="1">
      <c r="A120" s="30"/>
      <c r="B120" s="31"/>
      <c r="C120" s="27" t="s">
        <v>25</v>
      </c>
      <c r="D120" s="30"/>
      <c r="E120" s="30"/>
      <c r="F120" s="25" t="str">
        <f>IF(E18="","",E18)</f>
        <v>podľa výberového konania</v>
      </c>
      <c r="G120" s="30"/>
      <c r="H120" s="30"/>
      <c r="I120" s="27" t="s">
        <v>30</v>
      </c>
      <c r="J120" s="28" t="str">
        <f>E24</f>
        <v>Ing.Jedlička</v>
      </c>
      <c r="K120" s="30"/>
      <c r="L120" s="43"/>
      <c r="S120" s="30"/>
      <c r="T120" s="30"/>
      <c r="U120" s="30"/>
      <c r="V120" s="30"/>
      <c r="W120" s="30"/>
      <c r="X120" s="30"/>
      <c r="Y120" s="30"/>
      <c r="Z120" s="30"/>
      <c r="AA120" s="30"/>
      <c r="AB120" s="30"/>
      <c r="AC120" s="30"/>
      <c r="AD120" s="30"/>
      <c r="AE120" s="30"/>
    </row>
    <row r="121" spans="1:65" s="2" customFormat="1" ht="10.35" customHeight="1">
      <c r="A121" s="30"/>
      <c r="B121" s="31"/>
      <c r="C121" s="30"/>
      <c r="D121" s="30"/>
      <c r="E121" s="30"/>
      <c r="F121" s="30"/>
      <c r="G121" s="30"/>
      <c r="H121" s="30"/>
      <c r="I121" s="30"/>
      <c r="J121" s="30"/>
      <c r="K121" s="30"/>
      <c r="L121" s="43"/>
      <c r="S121" s="30"/>
      <c r="T121" s="30"/>
      <c r="U121" s="30"/>
      <c r="V121" s="30"/>
      <c r="W121" s="30"/>
      <c r="X121" s="30"/>
      <c r="Y121" s="30"/>
      <c r="Z121" s="30"/>
      <c r="AA121" s="30"/>
      <c r="AB121" s="30"/>
      <c r="AC121" s="30"/>
      <c r="AD121" s="30"/>
      <c r="AE121" s="30"/>
    </row>
    <row r="122" spans="1:65" s="11" customFormat="1" ht="29.25" customHeight="1">
      <c r="A122" s="125"/>
      <c r="B122" s="126"/>
      <c r="C122" s="127" t="s">
        <v>132</v>
      </c>
      <c r="D122" s="128" t="s">
        <v>58</v>
      </c>
      <c r="E122" s="128" t="s">
        <v>54</v>
      </c>
      <c r="F122" s="128" t="s">
        <v>55</v>
      </c>
      <c r="G122" s="128" t="s">
        <v>133</v>
      </c>
      <c r="H122" s="128" t="s">
        <v>134</v>
      </c>
      <c r="I122" s="128" t="s">
        <v>135</v>
      </c>
      <c r="J122" s="129" t="s">
        <v>121</v>
      </c>
      <c r="K122" s="130" t="s">
        <v>136</v>
      </c>
      <c r="L122" s="131"/>
      <c r="M122" s="63" t="s">
        <v>1</v>
      </c>
      <c r="N122" s="64" t="s">
        <v>37</v>
      </c>
      <c r="O122" s="64" t="s">
        <v>137</v>
      </c>
      <c r="P122" s="64" t="s">
        <v>138</v>
      </c>
      <c r="Q122" s="64" t="s">
        <v>139</v>
      </c>
      <c r="R122" s="64" t="s">
        <v>140</v>
      </c>
      <c r="S122" s="64" t="s">
        <v>141</v>
      </c>
      <c r="T122" s="65" t="s">
        <v>142</v>
      </c>
      <c r="U122" s="125"/>
      <c r="V122" s="125"/>
      <c r="W122" s="125"/>
      <c r="X122" s="125"/>
      <c r="Y122" s="125"/>
      <c r="Z122" s="125"/>
      <c r="AA122" s="125"/>
      <c r="AB122" s="125"/>
      <c r="AC122" s="125"/>
      <c r="AD122" s="125"/>
      <c r="AE122" s="125"/>
    </row>
    <row r="123" spans="1:65" s="2" customFormat="1" ht="22.8" customHeight="1">
      <c r="A123" s="30"/>
      <c r="B123" s="31"/>
      <c r="C123" s="70" t="s">
        <v>122</v>
      </c>
      <c r="D123" s="30"/>
      <c r="E123" s="30"/>
      <c r="F123" s="30"/>
      <c r="G123" s="30"/>
      <c r="H123" s="30"/>
      <c r="I123" s="30"/>
      <c r="J123" s="132">
        <f>BK123</f>
        <v>0</v>
      </c>
      <c r="K123" s="30"/>
      <c r="L123" s="31"/>
      <c r="M123" s="66"/>
      <c r="N123" s="57"/>
      <c r="O123" s="67"/>
      <c r="P123" s="133">
        <f>P124+P184</f>
        <v>10725.920014500001</v>
      </c>
      <c r="Q123" s="67"/>
      <c r="R123" s="133">
        <f>R124+R184</f>
        <v>8785.1558074799996</v>
      </c>
      <c r="S123" s="67"/>
      <c r="T123" s="134">
        <f>T124+T184</f>
        <v>3599.5273000000007</v>
      </c>
      <c r="U123" s="30"/>
      <c r="V123" s="30"/>
      <c r="W123" s="30"/>
      <c r="X123" s="30"/>
      <c r="Y123" s="30"/>
      <c r="Z123" s="30"/>
      <c r="AA123" s="30"/>
      <c r="AB123" s="30"/>
      <c r="AC123" s="30"/>
      <c r="AD123" s="30"/>
      <c r="AE123" s="30"/>
      <c r="AT123" s="18" t="s">
        <v>72</v>
      </c>
      <c r="AU123" s="18" t="s">
        <v>123</v>
      </c>
      <c r="BK123" s="135">
        <f>BK124+BK184</f>
        <v>0</v>
      </c>
    </row>
    <row r="124" spans="1:65" s="12" customFormat="1" ht="25.95" customHeight="1">
      <c r="B124" s="136"/>
      <c r="D124" s="137" t="s">
        <v>72</v>
      </c>
      <c r="E124" s="138" t="s">
        <v>143</v>
      </c>
      <c r="F124" s="138" t="s">
        <v>144</v>
      </c>
      <c r="J124" s="139">
        <f>BK124</f>
        <v>0</v>
      </c>
      <c r="L124" s="136"/>
      <c r="M124" s="140"/>
      <c r="N124" s="141"/>
      <c r="O124" s="141"/>
      <c r="P124" s="142">
        <f>P125+P143+P146+P159+P182</f>
        <v>10725.920014500001</v>
      </c>
      <c r="Q124" s="141"/>
      <c r="R124" s="142">
        <f>R125+R143+R146+R159+R182</f>
        <v>8785.1558074799996</v>
      </c>
      <c r="S124" s="141"/>
      <c r="T124" s="143">
        <f>T125+T143+T146+T159+T182</f>
        <v>3599.5273000000007</v>
      </c>
      <c r="AR124" s="137" t="s">
        <v>81</v>
      </c>
      <c r="AT124" s="144" t="s">
        <v>72</v>
      </c>
      <c r="AU124" s="144" t="s">
        <v>73</v>
      </c>
      <c r="AY124" s="137" t="s">
        <v>145</v>
      </c>
      <c r="BK124" s="145">
        <f>BK125+BK143+BK146+BK159+BK182</f>
        <v>0</v>
      </c>
    </row>
    <row r="125" spans="1:65" s="12" customFormat="1" ht="22.8" customHeight="1">
      <c r="B125" s="136"/>
      <c r="D125" s="137" t="s">
        <v>72</v>
      </c>
      <c r="E125" s="146" t="s">
        <v>81</v>
      </c>
      <c r="F125" s="146" t="s">
        <v>146</v>
      </c>
      <c r="J125" s="147">
        <f>BK125</f>
        <v>0</v>
      </c>
      <c r="L125" s="136"/>
      <c r="M125" s="140"/>
      <c r="N125" s="141"/>
      <c r="O125" s="141"/>
      <c r="P125" s="142">
        <f>SUM(P126:P142)</f>
        <v>1609.8541225000001</v>
      </c>
      <c r="Q125" s="141"/>
      <c r="R125" s="142">
        <f>SUM(R126:R142)</f>
        <v>88.875</v>
      </c>
      <c r="S125" s="141"/>
      <c r="T125" s="143">
        <f>SUM(T126:T142)</f>
        <v>3599.5273000000007</v>
      </c>
      <c r="AR125" s="137" t="s">
        <v>81</v>
      </c>
      <c r="AT125" s="144" t="s">
        <v>72</v>
      </c>
      <c r="AU125" s="144" t="s">
        <v>81</v>
      </c>
      <c r="AY125" s="137" t="s">
        <v>145</v>
      </c>
      <c r="BK125" s="145">
        <f>SUM(BK126:BK142)</f>
        <v>0</v>
      </c>
    </row>
    <row r="126" spans="1:65" s="2" customFormat="1" ht="24.15" customHeight="1">
      <c r="A126" s="30"/>
      <c r="B126" s="148"/>
      <c r="C126" s="149" t="s">
        <v>81</v>
      </c>
      <c r="D126" s="149" t="s">
        <v>147</v>
      </c>
      <c r="E126" s="150" t="s">
        <v>148</v>
      </c>
      <c r="F126" s="151" t="s">
        <v>149</v>
      </c>
      <c r="G126" s="152" t="s">
        <v>150</v>
      </c>
      <c r="H126" s="153">
        <v>1793.5</v>
      </c>
      <c r="I126" s="153"/>
      <c r="J126" s="154">
        <f t="shared" ref="J126:J142" si="0">ROUND(I126*H126,2)</f>
        <v>0</v>
      </c>
      <c r="K126" s="155"/>
      <c r="L126" s="31"/>
      <c r="M126" s="156" t="s">
        <v>1</v>
      </c>
      <c r="N126" s="157" t="s">
        <v>39</v>
      </c>
      <c r="O126" s="158">
        <v>0.23599999999999999</v>
      </c>
      <c r="P126" s="158">
        <f t="shared" ref="P126:P142" si="1">O126*H126</f>
        <v>423.26599999999996</v>
      </c>
      <c r="Q126" s="158">
        <v>0</v>
      </c>
      <c r="R126" s="158">
        <f t="shared" ref="R126:R142" si="2">Q126*H126</f>
        <v>0</v>
      </c>
      <c r="S126" s="158">
        <v>0.26</v>
      </c>
      <c r="T126" s="159">
        <f t="shared" ref="T126:T142" si="3">S126*H126</f>
        <v>466.31</v>
      </c>
      <c r="U126" s="30"/>
      <c r="V126" s="30"/>
      <c r="W126" s="30"/>
      <c r="X126" s="30"/>
      <c r="Y126" s="30"/>
      <c r="Z126" s="30"/>
      <c r="AA126" s="30"/>
      <c r="AB126" s="30"/>
      <c r="AC126" s="30"/>
      <c r="AD126" s="30"/>
      <c r="AE126" s="30"/>
      <c r="AR126" s="160" t="s">
        <v>151</v>
      </c>
      <c r="AT126" s="160" t="s">
        <v>147</v>
      </c>
      <c r="AU126" s="160" t="s">
        <v>152</v>
      </c>
      <c r="AY126" s="18" t="s">
        <v>145</v>
      </c>
      <c r="BE126" s="161">
        <f t="shared" ref="BE126:BE142" si="4">IF(N126="základná",J126,0)</f>
        <v>0</v>
      </c>
      <c r="BF126" s="161">
        <f t="shared" ref="BF126:BF142" si="5">IF(N126="znížená",J126,0)</f>
        <v>0</v>
      </c>
      <c r="BG126" s="161">
        <f t="shared" ref="BG126:BG142" si="6">IF(N126="zákl. prenesená",J126,0)</f>
        <v>0</v>
      </c>
      <c r="BH126" s="161">
        <f t="shared" ref="BH126:BH142" si="7">IF(N126="zníž. prenesená",J126,0)</f>
        <v>0</v>
      </c>
      <c r="BI126" s="161">
        <f t="shared" ref="BI126:BI142" si="8">IF(N126="nulová",J126,0)</f>
        <v>0</v>
      </c>
      <c r="BJ126" s="18" t="s">
        <v>152</v>
      </c>
      <c r="BK126" s="161">
        <f t="shared" ref="BK126:BK142" si="9">ROUND(I126*H126,2)</f>
        <v>0</v>
      </c>
      <c r="BL126" s="18" t="s">
        <v>151</v>
      </c>
      <c r="BM126" s="160" t="s">
        <v>153</v>
      </c>
    </row>
    <row r="127" spans="1:65" s="2" customFormat="1" ht="24.15" customHeight="1">
      <c r="A127" s="30"/>
      <c r="B127" s="148"/>
      <c r="C127" s="149" t="s">
        <v>152</v>
      </c>
      <c r="D127" s="149" t="s">
        <v>147</v>
      </c>
      <c r="E127" s="150" t="s">
        <v>154</v>
      </c>
      <c r="F127" s="151" t="s">
        <v>155</v>
      </c>
      <c r="G127" s="152" t="s">
        <v>150</v>
      </c>
      <c r="H127" s="153">
        <v>2375.8000000000002</v>
      </c>
      <c r="I127" s="153"/>
      <c r="J127" s="154">
        <f t="shared" si="0"/>
        <v>0</v>
      </c>
      <c r="K127" s="155"/>
      <c r="L127" s="31"/>
      <c r="M127" s="156" t="s">
        <v>1</v>
      </c>
      <c r="N127" s="157" t="s">
        <v>39</v>
      </c>
      <c r="O127" s="158">
        <v>0.125</v>
      </c>
      <c r="P127" s="158">
        <f t="shared" si="1"/>
        <v>296.97500000000002</v>
      </c>
      <c r="Q127" s="158">
        <v>0</v>
      </c>
      <c r="R127" s="158">
        <f t="shared" si="2"/>
        <v>0</v>
      </c>
      <c r="S127" s="158">
        <v>0.316</v>
      </c>
      <c r="T127" s="159">
        <f t="shared" si="3"/>
        <v>750.75280000000009</v>
      </c>
      <c r="U127" s="30"/>
      <c r="V127" s="30"/>
      <c r="W127" s="30"/>
      <c r="X127" s="30"/>
      <c r="Y127" s="30"/>
      <c r="Z127" s="30"/>
      <c r="AA127" s="30"/>
      <c r="AB127" s="30"/>
      <c r="AC127" s="30"/>
      <c r="AD127" s="30"/>
      <c r="AE127" s="30"/>
      <c r="AR127" s="160" t="s">
        <v>151</v>
      </c>
      <c r="AT127" s="160" t="s">
        <v>147</v>
      </c>
      <c r="AU127" s="160" t="s">
        <v>152</v>
      </c>
      <c r="AY127" s="18" t="s">
        <v>145</v>
      </c>
      <c r="BE127" s="161">
        <f t="shared" si="4"/>
        <v>0</v>
      </c>
      <c r="BF127" s="161">
        <f t="shared" si="5"/>
        <v>0</v>
      </c>
      <c r="BG127" s="161">
        <f t="shared" si="6"/>
        <v>0</v>
      </c>
      <c r="BH127" s="161">
        <f t="shared" si="7"/>
        <v>0</v>
      </c>
      <c r="BI127" s="161">
        <f t="shared" si="8"/>
        <v>0</v>
      </c>
      <c r="BJ127" s="18" t="s">
        <v>152</v>
      </c>
      <c r="BK127" s="161">
        <f t="shared" si="9"/>
        <v>0</v>
      </c>
      <c r="BL127" s="18" t="s">
        <v>151</v>
      </c>
      <c r="BM127" s="160" t="s">
        <v>156</v>
      </c>
    </row>
    <row r="128" spans="1:65" s="2" customFormat="1" ht="24.15" customHeight="1">
      <c r="A128" s="30"/>
      <c r="B128" s="148"/>
      <c r="C128" s="149" t="s">
        <v>157</v>
      </c>
      <c r="D128" s="149" t="s">
        <v>147</v>
      </c>
      <c r="E128" s="150" t="s">
        <v>158</v>
      </c>
      <c r="F128" s="151" t="s">
        <v>159</v>
      </c>
      <c r="G128" s="152" t="s">
        <v>160</v>
      </c>
      <c r="H128" s="153">
        <v>4.0999999999999996</v>
      </c>
      <c r="I128" s="153"/>
      <c r="J128" s="154">
        <f t="shared" si="0"/>
        <v>0</v>
      </c>
      <c r="K128" s="155"/>
      <c r="L128" s="31"/>
      <c r="M128" s="156" t="s">
        <v>1</v>
      </c>
      <c r="N128" s="157" t="s">
        <v>39</v>
      </c>
      <c r="O128" s="158">
        <v>0.27600000000000002</v>
      </c>
      <c r="P128" s="158">
        <f t="shared" si="1"/>
        <v>1.1315999999999999</v>
      </c>
      <c r="Q128" s="158">
        <v>0</v>
      </c>
      <c r="R128" s="158">
        <f t="shared" si="2"/>
        <v>0</v>
      </c>
      <c r="S128" s="158">
        <v>0.28999999999999998</v>
      </c>
      <c r="T128" s="159">
        <f t="shared" si="3"/>
        <v>1.1889999999999998</v>
      </c>
      <c r="U128" s="30"/>
      <c r="V128" s="30"/>
      <c r="W128" s="30"/>
      <c r="X128" s="30"/>
      <c r="Y128" s="30"/>
      <c r="Z128" s="30"/>
      <c r="AA128" s="30"/>
      <c r="AB128" s="30"/>
      <c r="AC128" s="30"/>
      <c r="AD128" s="30"/>
      <c r="AE128" s="30"/>
      <c r="AR128" s="160" t="s">
        <v>151</v>
      </c>
      <c r="AT128" s="160" t="s">
        <v>147</v>
      </c>
      <c r="AU128" s="160" t="s">
        <v>152</v>
      </c>
      <c r="AY128" s="18" t="s">
        <v>145</v>
      </c>
      <c r="BE128" s="161">
        <f t="shared" si="4"/>
        <v>0</v>
      </c>
      <c r="BF128" s="161">
        <f t="shared" si="5"/>
        <v>0</v>
      </c>
      <c r="BG128" s="161">
        <f t="shared" si="6"/>
        <v>0</v>
      </c>
      <c r="BH128" s="161">
        <f t="shared" si="7"/>
        <v>0</v>
      </c>
      <c r="BI128" s="161">
        <f t="shared" si="8"/>
        <v>0</v>
      </c>
      <c r="BJ128" s="18" t="s">
        <v>152</v>
      </c>
      <c r="BK128" s="161">
        <f t="shared" si="9"/>
        <v>0</v>
      </c>
      <c r="BL128" s="18" t="s">
        <v>151</v>
      </c>
      <c r="BM128" s="160" t="s">
        <v>161</v>
      </c>
    </row>
    <row r="129" spans="1:65" s="2" customFormat="1" ht="24.15" customHeight="1">
      <c r="A129" s="30"/>
      <c r="B129" s="148"/>
      <c r="C129" s="149" t="s">
        <v>151</v>
      </c>
      <c r="D129" s="149" t="s">
        <v>147</v>
      </c>
      <c r="E129" s="150" t="s">
        <v>162</v>
      </c>
      <c r="F129" s="151" t="s">
        <v>163</v>
      </c>
      <c r="G129" s="152" t="s">
        <v>160</v>
      </c>
      <c r="H129" s="153">
        <v>315.5</v>
      </c>
      <c r="I129" s="153"/>
      <c r="J129" s="154">
        <f t="shared" si="0"/>
        <v>0</v>
      </c>
      <c r="K129" s="155"/>
      <c r="L129" s="31"/>
      <c r="M129" s="156" t="s">
        <v>1</v>
      </c>
      <c r="N129" s="157" t="s">
        <v>39</v>
      </c>
      <c r="O129" s="158">
        <v>0.127</v>
      </c>
      <c r="P129" s="158">
        <f t="shared" si="1"/>
        <v>40.0685</v>
      </c>
      <c r="Q129" s="158">
        <v>0</v>
      </c>
      <c r="R129" s="158">
        <f t="shared" si="2"/>
        <v>0</v>
      </c>
      <c r="S129" s="158">
        <v>0.14499999999999999</v>
      </c>
      <c r="T129" s="159">
        <f t="shared" si="3"/>
        <v>45.747499999999995</v>
      </c>
      <c r="U129" s="30"/>
      <c r="V129" s="30"/>
      <c r="W129" s="30"/>
      <c r="X129" s="30"/>
      <c r="Y129" s="30"/>
      <c r="Z129" s="30"/>
      <c r="AA129" s="30"/>
      <c r="AB129" s="30"/>
      <c r="AC129" s="30"/>
      <c r="AD129" s="30"/>
      <c r="AE129" s="30"/>
      <c r="AR129" s="160" t="s">
        <v>151</v>
      </c>
      <c r="AT129" s="160" t="s">
        <v>147</v>
      </c>
      <c r="AU129" s="160" t="s">
        <v>152</v>
      </c>
      <c r="AY129" s="18" t="s">
        <v>145</v>
      </c>
      <c r="BE129" s="161">
        <f t="shared" si="4"/>
        <v>0</v>
      </c>
      <c r="BF129" s="161">
        <f t="shared" si="5"/>
        <v>0</v>
      </c>
      <c r="BG129" s="161">
        <f t="shared" si="6"/>
        <v>0</v>
      </c>
      <c r="BH129" s="161">
        <f t="shared" si="7"/>
        <v>0</v>
      </c>
      <c r="BI129" s="161">
        <f t="shared" si="8"/>
        <v>0</v>
      </c>
      <c r="BJ129" s="18" t="s">
        <v>152</v>
      </c>
      <c r="BK129" s="161">
        <f t="shared" si="9"/>
        <v>0</v>
      </c>
      <c r="BL129" s="18" t="s">
        <v>151</v>
      </c>
      <c r="BM129" s="160" t="s">
        <v>164</v>
      </c>
    </row>
    <row r="130" spans="1:65" s="2" customFormat="1" ht="24.15" customHeight="1">
      <c r="A130" s="30"/>
      <c r="B130" s="148"/>
      <c r="C130" s="149" t="s">
        <v>165</v>
      </c>
      <c r="D130" s="149" t="s">
        <v>147</v>
      </c>
      <c r="E130" s="150" t="s">
        <v>166</v>
      </c>
      <c r="F130" s="151" t="s">
        <v>167</v>
      </c>
      <c r="G130" s="152" t="s">
        <v>160</v>
      </c>
      <c r="H130" s="153">
        <v>18</v>
      </c>
      <c r="I130" s="153"/>
      <c r="J130" s="154">
        <f t="shared" si="0"/>
        <v>0</v>
      </c>
      <c r="K130" s="155"/>
      <c r="L130" s="31"/>
      <c r="M130" s="156" t="s">
        <v>1</v>
      </c>
      <c r="N130" s="157" t="s">
        <v>39</v>
      </c>
      <c r="O130" s="158">
        <v>7.4999999999999997E-2</v>
      </c>
      <c r="P130" s="158">
        <f t="shared" si="1"/>
        <v>1.3499999999999999</v>
      </c>
      <c r="Q130" s="158">
        <v>0</v>
      </c>
      <c r="R130" s="158">
        <f t="shared" si="2"/>
        <v>0</v>
      </c>
      <c r="S130" s="158">
        <v>0.04</v>
      </c>
      <c r="T130" s="159">
        <f t="shared" si="3"/>
        <v>0.72</v>
      </c>
      <c r="U130" s="30"/>
      <c r="V130" s="30"/>
      <c r="W130" s="30"/>
      <c r="X130" s="30"/>
      <c r="Y130" s="30"/>
      <c r="Z130" s="30"/>
      <c r="AA130" s="30"/>
      <c r="AB130" s="30"/>
      <c r="AC130" s="30"/>
      <c r="AD130" s="30"/>
      <c r="AE130" s="30"/>
      <c r="AR130" s="160" t="s">
        <v>151</v>
      </c>
      <c r="AT130" s="160" t="s">
        <v>147</v>
      </c>
      <c r="AU130" s="160" t="s">
        <v>152</v>
      </c>
      <c r="AY130" s="18" t="s">
        <v>145</v>
      </c>
      <c r="BE130" s="161">
        <f t="shared" si="4"/>
        <v>0</v>
      </c>
      <c r="BF130" s="161">
        <f t="shared" si="5"/>
        <v>0</v>
      </c>
      <c r="BG130" s="161">
        <f t="shared" si="6"/>
        <v>0</v>
      </c>
      <c r="BH130" s="161">
        <f t="shared" si="7"/>
        <v>0</v>
      </c>
      <c r="BI130" s="161">
        <f t="shared" si="8"/>
        <v>0</v>
      </c>
      <c r="BJ130" s="18" t="s">
        <v>152</v>
      </c>
      <c r="BK130" s="161">
        <f t="shared" si="9"/>
        <v>0</v>
      </c>
      <c r="BL130" s="18" t="s">
        <v>151</v>
      </c>
      <c r="BM130" s="160" t="s">
        <v>168</v>
      </c>
    </row>
    <row r="131" spans="1:65" s="2" customFormat="1" ht="37.799999999999997" customHeight="1">
      <c r="A131" s="30"/>
      <c r="B131" s="148"/>
      <c r="C131" s="149" t="s">
        <v>169</v>
      </c>
      <c r="D131" s="149" t="s">
        <v>147</v>
      </c>
      <c r="E131" s="150" t="s">
        <v>170</v>
      </c>
      <c r="F131" s="151" t="s">
        <v>171</v>
      </c>
      <c r="G131" s="152" t="s">
        <v>150</v>
      </c>
      <c r="H131" s="153">
        <v>4169.3</v>
      </c>
      <c r="I131" s="153"/>
      <c r="J131" s="154">
        <f t="shared" si="0"/>
        <v>0</v>
      </c>
      <c r="K131" s="155"/>
      <c r="L131" s="31"/>
      <c r="M131" s="156" t="s">
        <v>1</v>
      </c>
      <c r="N131" s="157" t="s">
        <v>39</v>
      </c>
      <c r="O131" s="158">
        <v>0.13800000000000001</v>
      </c>
      <c r="P131" s="158">
        <f t="shared" si="1"/>
        <v>575.36340000000007</v>
      </c>
      <c r="Q131" s="158">
        <v>0</v>
      </c>
      <c r="R131" s="158">
        <f t="shared" si="2"/>
        <v>0</v>
      </c>
      <c r="S131" s="158">
        <v>0.56000000000000005</v>
      </c>
      <c r="T131" s="159">
        <f t="shared" si="3"/>
        <v>2334.8080000000004</v>
      </c>
      <c r="U131" s="30"/>
      <c r="V131" s="30"/>
      <c r="W131" s="30"/>
      <c r="X131" s="30"/>
      <c r="Y131" s="30"/>
      <c r="Z131" s="30"/>
      <c r="AA131" s="30"/>
      <c r="AB131" s="30"/>
      <c r="AC131" s="30"/>
      <c r="AD131" s="30"/>
      <c r="AE131" s="30"/>
      <c r="AR131" s="160" t="s">
        <v>151</v>
      </c>
      <c r="AT131" s="160" t="s">
        <v>147</v>
      </c>
      <c r="AU131" s="160" t="s">
        <v>152</v>
      </c>
      <c r="AY131" s="18" t="s">
        <v>145</v>
      </c>
      <c r="BE131" s="161">
        <f t="shared" si="4"/>
        <v>0</v>
      </c>
      <c r="BF131" s="161">
        <f t="shared" si="5"/>
        <v>0</v>
      </c>
      <c r="BG131" s="161">
        <f t="shared" si="6"/>
        <v>0</v>
      </c>
      <c r="BH131" s="161">
        <f t="shared" si="7"/>
        <v>0</v>
      </c>
      <c r="BI131" s="161">
        <f t="shared" si="8"/>
        <v>0</v>
      </c>
      <c r="BJ131" s="18" t="s">
        <v>152</v>
      </c>
      <c r="BK131" s="161">
        <f t="shared" si="9"/>
        <v>0</v>
      </c>
      <c r="BL131" s="18" t="s">
        <v>151</v>
      </c>
      <c r="BM131" s="160" t="s">
        <v>172</v>
      </c>
    </row>
    <row r="132" spans="1:65" s="2" customFormat="1" ht="33" customHeight="1">
      <c r="A132" s="30"/>
      <c r="B132" s="148"/>
      <c r="C132" s="149" t="s">
        <v>173</v>
      </c>
      <c r="D132" s="149" t="s">
        <v>147</v>
      </c>
      <c r="E132" s="150" t="s">
        <v>174</v>
      </c>
      <c r="F132" s="151" t="s">
        <v>175</v>
      </c>
      <c r="G132" s="152" t="s">
        <v>176</v>
      </c>
      <c r="H132" s="153">
        <v>128.62</v>
      </c>
      <c r="I132" s="153"/>
      <c r="J132" s="154">
        <f t="shared" si="0"/>
        <v>0</v>
      </c>
      <c r="K132" s="155"/>
      <c r="L132" s="31"/>
      <c r="M132" s="156" t="s">
        <v>1</v>
      </c>
      <c r="N132" s="157" t="s">
        <v>39</v>
      </c>
      <c r="O132" s="158">
        <v>1.2E-2</v>
      </c>
      <c r="P132" s="158">
        <f t="shared" si="1"/>
        <v>1.5434400000000001</v>
      </c>
      <c r="Q132" s="158">
        <v>0</v>
      </c>
      <c r="R132" s="158">
        <f t="shared" si="2"/>
        <v>0</v>
      </c>
      <c r="S132" s="158">
        <v>0</v>
      </c>
      <c r="T132" s="159">
        <f t="shared" si="3"/>
        <v>0</v>
      </c>
      <c r="U132" s="30"/>
      <c r="V132" s="30"/>
      <c r="W132" s="30"/>
      <c r="X132" s="30"/>
      <c r="Y132" s="30"/>
      <c r="Z132" s="30"/>
      <c r="AA132" s="30"/>
      <c r="AB132" s="30"/>
      <c r="AC132" s="30"/>
      <c r="AD132" s="30"/>
      <c r="AE132" s="30"/>
      <c r="AR132" s="160" t="s">
        <v>151</v>
      </c>
      <c r="AT132" s="160" t="s">
        <v>147</v>
      </c>
      <c r="AU132" s="160" t="s">
        <v>152</v>
      </c>
      <c r="AY132" s="18" t="s">
        <v>145</v>
      </c>
      <c r="BE132" s="161">
        <f t="shared" si="4"/>
        <v>0</v>
      </c>
      <c r="BF132" s="161">
        <f t="shared" si="5"/>
        <v>0</v>
      </c>
      <c r="BG132" s="161">
        <f t="shared" si="6"/>
        <v>0</v>
      </c>
      <c r="BH132" s="161">
        <f t="shared" si="7"/>
        <v>0</v>
      </c>
      <c r="BI132" s="161">
        <f t="shared" si="8"/>
        <v>0</v>
      </c>
      <c r="BJ132" s="18" t="s">
        <v>152</v>
      </c>
      <c r="BK132" s="161">
        <f t="shared" si="9"/>
        <v>0</v>
      </c>
      <c r="BL132" s="18" t="s">
        <v>151</v>
      </c>
      <c r="BM132" s="160" t="s">
        <v>177</v>
      </c>
    </row>
    <row r="133" spans="1:65" s="2" customFormat="1" ht="24.15" customHeight="1">
      <c r="A133" s="30"/>
      <c r="B133" s="148"/>
      <c r="C133" s="149" t="s">
        <v>178</v>
      </c>
      <c r="D133" s="149" t="s">
        <v>147</v>
      </c>
      <c r="E133" s="150" t="s">
        <v>179</v>
      </c>
      <c r="F133" s="151" t="s">
        <v>180</v>
      </c>
      <c r="G133" s="152" t="s">
        <v>176</v>
      </c>
      <c r="H133" s="153">
        <v>364.72500000000002</v>
      </c>
      <c r="I133" s="153"/>
      <c r="J133" s="154">
        <f t="shared" si="0"/>
        <v>0</v>
      </c>
      <c r="K133" s="155"/>
      <c r="L133" s="31"/>
      <c r="M133" s="156" t="s">
        <v>1</v>
      </c>
      <c r="N133" s="157" t="s">
        <v>39</v>
      </c>
      <c r="O133" s="158">
        <v>0.20533999999999999</v>
      </c>
      <c r="P133" s="158">
        <f t="shared" si="1"/>
        <v>74.892631500000007</v>
      </c>
      <c r="Q133" s="158">
        <v>0</v>
      </c>
      <c r="R133" s="158">
        <f t="shared" si="2"/>
        <v>0</v>
      </c>
      <c r="S133" s="158">
        <v>0</v>
      </c>
      <c r="T133" s="159">
        <f t="shared" si="3"/>
        <v>0</v>
      </c>
      <c r="U133" s="30"/>
      <c r="V133" s="30"/>
      <c r="W133" s="30"/>
      <c r="X133" s="30"/>
      <c r="Y133" s="30"/>
      <c r="Z133" s="30"/>
      <c r="AA133" s="30"/>
      <c r="AB133" s="30"/>
      <c r="AC133" s="30"/>
      <c r="AD133" s="30"/>
      <c r="AE133" s="30"/>
      <c r="AR133" s="160" t="s">
        <v>151</v>
      </c>
      <c r="AT133" s="160" t="s">
        <v>147</v>
      </c>
      <c r="AU133" s="160" t="s">
        <v>152</v>
      </c>
      <c r="AY133" s="18" t="s">
        <v>145</v>
      </c>
      <c r="BE133" s="161">
        <f t="shared" si="4"/>
        <v>0</v>
      </c>
      <c r="BF133" s="161">
        <f t="shared" si="5"/>
        <v>0</v>
      </c>
      <c r="BG133" s="161">
        <f t="shared" si="6"/>
        <v>0</v>
      </c>
      <c r="BH133" s="161">
        <f t="shared" si="7"/>
        <v>0</v>
      </c>
      <c r="BI133" s="161">
        <f t="shared" si="8"/>
        <v>0</v>
      </c>
      <c r="BJ133" s="18" t="s">
        <v>152</v>
      </c>
      <c r="BK133" s="161">
        <f t="shared" si="9"/>
        <v>0</v>
      </c>
      <c r="BL133" s="18" t="s">
        <v>151</v>
      </c>
      <c r="BM133" s="160" t="s">
        <v>181</v>
      </c>
    </row>
    <row r="134" spans="1:65" s="2" customFormat="1" ht="33" customHeight="1">
      <c r="A134" s="30"/>
      <c r="B134" s="148"/>
      <c r="C134" s="149" t="s">
        <v>182</v>
      </c>
      <c r="D134" s="149" t="s">
        <v>147</v>
      </c>
      <c r="E134" s="150" t="s">
        <v>183</v>
      </c>
      <c r="F134" s="151" t="s">
        <v>184</v>
      </c>
      <c r="G134" s="152" t="s">
        <v>176</v>
      </c>
      <c r="H134" s="153">
        <v>90.79</v>
      </c>
      <c r="I134" s="153"/>
      <c r="J134" s="154">
        <f t="shared" si="0"/>
        <v>0</v>
      </c>
      <c r="K134" s="155"/>
      <c r="L134" s="31"/>
      <c r="M134" s="156" t="s">
        <v>1</v>
      </c>
      <c r="N134" s="157" t="s">
        <v>39</v>
      </c>
      <c r="O134" s="158">
        <v>2.69E-2</v>
      </c>
      <c r="P134" s="158">
        <f t="shared" si="1"/>
        <v>2.4422510000000002</v>
      </c>
      <c r="Q134" s="158">
        <v>0</v>
      </c>
      <c r="R134" s="158">
        <f t="shared" si="2"/>
        <v>0</v>
      </c>
      <c r="S134" s="158">
        <v>0</v>
      </c>
      <c r="T134" s="159">
        <f t="shared" si="3"/>
        <v>0</v>
      </c>
      <c r="U134" s="30"/>
      <c r="V134" s="30"/>
      <c r="W134" s="30"/>
      <c r="X134" s="30"/>
      <c r="Y134" s="30"/>
      <c r="Z134" s="30"/>
      <c r="AA134" s="30"/>
      <c r="AB134" s="30"/>
      <c r="AC134" s="30"/>
      <c r="AD134" s="30"/>
      <c r="AE134" s="30"/>
      <c r="AR134" s="160" t="s">
        <v>151</v>
      </c>
      <c r="AT134" s="160" t="s">
        <v>147</v>
      </c>
      <c r="AU134" s="160" t="s">
        <v>152</v>
      </c>
      <c r="AY134" s="18" t="s">
        <v>145</v>
      </c>
      <c r="BE134" s="161">
        <f t="shared" si="4"/>
        <v>0</v>
      </c>
      <c r="BF134" s="161">
        <f t="shared" si="5"/>
        <v>0</v>
      </c>
      <c r="BG134" s="161">
        <f t="shared" si="6"/>
        <v>0</v>
      </c>
      <c r="BH134" s="161">
        <f t="shared" si="7"/>
        <v>0</v>
      </c>
      <c r="BI134" s="161">
        <f t="shared" si="8"/>
        <v>0</v>
      </c>
      <c r="BJ134" s="18" t="s">
        <v>152</v>
      </c>
      <c r="BK134" s="161">
        <f t="shared" si="9"/>
        <v>0</v>
      </c>
      <c r="BL134" s="18" t="s">
        <v>151</v>
      </c>
      <c r="BM134" s="160" t="s">
        <v>185</v>
      </c>
    </row>
    <row r="135" spans="1:65" s="2" customFormat="1" ht="37.799999999999997" customHeight="1">
      <c r="A135" s="30"/>
      <c r="B135" s="148"/>
      <c r="C135" s="149" t="s">
        <v>186</v>
      </c>
      <c r="D135" s="149" t="s">
        <v>147</v>
      </c>
      <c r="E135" s="150" t="s">
        <v>187</v>
      </c>
      <c r="F135" s="151" t="s">
        <v>188</v>
      </c>
      <c r="G135" s="152" t="s">
        <v>176</v>
      </c>
      <c r="H135" s="153">
        <v>402.55</v>
      </c>
      <c r="I135" s="153"/>
      <c r="J135" s="154">
        <f t="shared" si="0"/>
        <v>0</v>
      </c>
      <c r="K135" s="155"/>
      <c r="L135" s="31"/>
      <c r="M135" s="156" t="s">
        <v>1</v>
      </c>
      <c r="N135" s="157" t="s">
        <v>39</v>
      </c>
      <c r="O135" s="158">
        <v>5.4399999999999997E-2</v>
      </c>
      <c r="P135" s="158">
        <f t="shared" si="1"/>
        <v>21.898720000000001</v>
      </c>
      <c r="Q135" s="158">
        <v>0</v>
      </c>
      <c r="R135" s="158">
        <f t="shared" si="2"/>
        <v>0</v>
      </c>
      <c r="S135" s="158">
        <v>0</v>
      </c>
      <c r="T135" s="159">
        <f t="shared" si="3"/>
        <v>0</v>
      </c>
      <c r="U135" s="30"/>
      <c r="V135" s="30"/>
      <c r="W135" s="30"/>
      <c r="X135" s="30"/>
      <c r="Y135" s="30"/>
      <c r="Z135" s="30"/>
      <c r="AA135" s="30"/>
      <c r="AB135" s="30"/>
      <c r="AC135" s="30"/>
      <c r="AD135" s="30"/>
      <c r="AE135" s="30"/>
      <c r="AR135" s="160" t="s">
        <v>151</v>
      </c>
      <c r="AT135" s="160" t="s">
        <v>147</v>
      </c>
      <c r="AU135" s="160" t="s">
        <v>152</v>
      </c>
      <c r="AY135" s="18" t="s">
        <v>145</v>
      </c>
      <c r="BE135" s="161">
        <f t="shared" si="4"/>
        <v>0</v>
      </c>
      <c r="BF135" s="161">
        <f t="shared" si="5"/>
        <v>0</v>
      </c>
      <c r="BG135" s="161">
        <f t="shared" si="6"/>
        <v>0</v>
      </c>
      <c r="BH135" s="161">
        <f t="shared" si="7"/>
        <v>0</v>
      </c>
      <c r="BI135" s="161">
        <f t="shared" si="8"/>
        <v>0</v>
      </c>
      <c r="BJ135" s="18" t="s">
        <v>152</v>
      </c>
      <c r="BK135" s="161">
        <f t="shared" si="9"/>
        <v>0</v>
      </c>
      <c r="BL135" s="18" t="s">
        <v>151</v>
      </c>
      <c r="BM135" s="160" t="s">
        <v>189</v>
      </c>
    </row>
    <row r="136" spans="1:65" s="2" customFormat="1" ht="24.15" customHeight="1">
      <c r="A136" s="30"/>
      <c r="B136" s="148"/>
      <c r="C136" s="149" t="s">
        <v>190</v>
      </c>
      <c r="D136" s="149" t="s">
        <v>147</v>
      </c>
      <c r="E136" s="150" t="s">
        <v>191</v>
      </c>
      <c r="F136" s="151" t="s">
        <v>192</v>
      </c>
      <c r="G136" s="152" t="s">
        <v>176</v>
      </c>
      <c r="H136" s="153">
        <v>90.79</v>
      </c>
      <c r="I136" s="153"/>
      <c r="J136" s="154">
        <f t="shared" si="0"/>
        <v>0</v>
      </c>
      <c r="K136" s="155"/>
      <c r="L136" s="31"/>
      <c r="M136" s="156" t="s">
        <v>1</v>
      </c>
      <c r="N136" s="157" t="s">
        <v>39</v>
      </c>
      <c r="O136" s="158">
        <v>0.61699999999999999</v>
      </c>
      <c r="P136" s="158">
        <f t="shared" si="1"/>
        <v>56.017430000000004</v>
      </c>
      <c r="Q136" s="158">
        <v>0</v>
      </c>
      <c r="R136" s="158">
        <f t="shared" si="2"/>
        <v>0</v>
      </c>
      <c r="S136" s="158">
        <v>0</v>
      </c>
      <c r="T136" s="159">
        <f t="shared" si="3"/>
        <v>0</v>
      </c>
      <c r="U136" s="30"/>
      <c r="V136" s="30"/>
      <c r="W136" s="30"/>
      <c r="X136" s="30"/>
      <c r="Y136" s="30"/>
      <c r="Z136" s="30"/>
      <c r="AA136" s="30"/>
      <c r="AB136" s="30"/>
      <c r="AC136" s="30"/>
      <c r="AD136" s="30"/>
      <c r="AE136" s="30"/>
      <c r="AR136" s="160" t="s">
        <v>151</v>
      </c>
      <c r="AT136" s="160" t="s">
        <v>147</v>
      </c>
      <c r="AU136" s="160" t="s">
        <v>152</v>
      </c>
      <c r="AY136" s="18" t="s">
        <v>145</v>
      </c>
      <c r="BE136" s="161">
        <f t="shared" si="4"/>
        <v>0</v>
      </c>
      <c r="BF136" s="161">
        <f t="shared" si="5"/>
        <v>0</v>
      </c>
      <c r="BG136" s="161">
        <f t="shared" si="6"/>
        <v>0</v>
      </c>
      <c r="BH136" s="161">
        <f t="shared" si="7"/>
        <v>0</v>
      </c>
      <c r="BI136" s="161">
        <f t="shared" si="8"/>
        <v>0</v>
      </c>
      <c r="BJ136" s="18" t="s">
        <v>152</v>
      </c>
      <c r="BK136" s="161">
        <f t="shared" si="9"/>
        <v>0</v>
      </c>
      <c r="BL136" s="18" t="s">
        <v>151</v>
      </c>
      <c r="BM136" s="160" t="s">
        <v>193</v>
      </c>
    </row>
    <row r="137" spans="1:65" s="2" customFormat="1" ht="16.5" customHeight="1">
      <c r="A137" s="30"/>
      <c r="B137" s="148"/>
      <c r="C137" s="149" t="s">
        <v>194</v>
      </c>
      <c r="D137" s="149" t="s">
        <v>147</v>
      </c>
      <c r="E137" s="150" t="s">
        <v>195</v>
      </c>
      <c r="F137" s="151" t="s">
        <v>196</v>
      </c>
      <c r="G137" s="152" t="s">
        <v>176</v>
      </c>
      <c r="H137" s="153">
        <v>49.375</v>
      </c>
      <c r="I137" s="153"/>
      <c r="J137" s="154">
        <f t="shared" si="0"/>
        <v>0</v>
      </c>
      <c r="K137" s="155"/>
      <c r="L137" s="31"/>
      <c r="M137" s="156" t="s">
        <v>1</v>
      </c>
      <c r="N137" s="157" t="s">
        <v>39</v>
      </c>
      <c r="O137" s="158">
        <v>0.05</v>
      </c>
      <c r="P137" s="158">
        <f t="shared" si="1"/>
        <v>2.46875</v>
      </c>
      <c r="Q137" s="158">
        <v>0</v>
      </c>
      <c r="R137" s="158">
        <f t="shared" si="2"/>
        <v>0</v>
      </c>
      <c r="S137" s="158">
        <v>0</v>
      </c>
      <c r="T137" s="159">
        <f t="shared" si="3"/>
        <v>0</v>
      </c>
      <c r="U137" s="30"/>
      <c r="V137" s="30"/>
      <c r="W137" s="30"/>
      <c r="X137" s="30"/>
      <c r="Y137" s="30"/>
      <c r="Z137" s="30"/>
      <c r="AA137" s="30"/>
      <c r="AB137" s="30"/>
      <c r="AC137" s="30"/>
      <c r="AD137" s="30"/>
      <c r="AE137" s="30"/>
      <c r="AR137" s="160" t="s">
        <v>151</v>
      </c>
      <c r="AT137" s="160" t="s">
        <v>147</v>
      </c>
      <c r="AU137" s="160" t="s">
        <v>152</v>
      </c>
      <c r="AY137" s="18" t="s">
        <v>145</v>
      </c>
      <c r="BE137" s="161">
        <f t="shared" si="4"/>
        <v>0</v>
      </c>
      <c r="BF137" s="161">
        <f t="shared" si="5"/>
        <v>0</v>
      </c>
      <c r="BG137" s="161">
        <f t="shared" si="6"/>
        <v>0</v>
      </c>
      <c r="BH137" s="161">
        <f t="shared" si="7"/>
        <v>0</v>
      </c>
      <c r="BI137" s="161">
        <f t="shared" si="8"/>
        <v>0</v>
      </c>
      <c r="BJ137" s="18" t="s">
        <v>152</v>
      </c>
      <c r="BK137" s="161">
        <f t="shared" si="9"/>
        <v>0</v>
      </c>
      <c r="BL137" s="18" t="s">
        <v>151</v>
      </c>
      <c r="BM137" s="160" t="s">
        <v>197</v>
      </c>
    </row>
    <row r="138" spans="1:65" s="2" customFormat="1" ht="24" customHeight="1">
      <c r="A138" s="30"/>
      <c r="B138" s="148"/>
      <c r="C138" s="162" t="s">
        <v>198</v>
      </c>
      <c r="D138" s="162" t="s">
        <v>199</v>
      </c>
      <c r="E138" s="163" t="s">
        <v>200</v>
      </c>
      <c r="F138" s="164" t="s">
        <v>201</v>
      </c>
      <c r="G138" s="165" t="s">
        <v>202</v>
      </c>
      <c r="H138" s="166">
        <v>88.875</v>
      </c>
      <c r="I138" s="166"/>
      <c r="J138" s="167">
        <f t="shared" si="0"/>
        <v>0</v>
      </c>
      <c r="K138" s="168"/>
      <c r="L138" s="169"/>
      <c r="M138" s="170" t="s">
        <v>1</v>
      </c>
      <c r="N138" s="171" t="s">
        <v>39</v>
      </c>
      <c r="O138" s="158">
        <v>0</v>
      </c>
      <c r="P138" s="158">
        <f t="shared" si="1"/>
        <v>0</v>
      </c>
      <c r="Q138" s="158">
        <v>1</v>
      </c>
      <c r="R138" s="158">
        <f t="shared" si="2"/>
        <v>88.875</v>
      </c>
      <c r="S138" s="158">
        <v>0</v>
      </c>
      <c r="T138" s="159">
        <f t="shared" si="3"/>
        <v>0</v>
      </c>
      <c r="U138" s="30"/>
      <c r="V138" s="30"/>
      <c r="W138" s="30"/>
      <c r="X138" s="30"/>
      <c r="Y138" s="30"/>
      <c r="Z138" s="30"/>
      <c r="AA138" s="30"/>
      <c r="AB138" s="30"/>
      <c r="AC138" s="30"/>
      <c r="AD138" s="30"/>
      <c r="AE138" s="30"/>
      <c r="AR138" s="160" t="s">
        <v>178</v>
      </c>
      <c r="AT138" s="160" t="s">
        <v>199</v>
      </c>
      <c r="AU138" s="160" t="s">
        <v>152</v>
      </c>
      <c r="AY138" s="18" t="s">
        <v>145</v>
      </c>
      <c r="BE138" s="161">
        <f t="shared" si="4"/>
        <v>0</v>
      </c>
      <c r="BF138" s="161">
        <f t="shared" si="5"/>
        <v>0</v>
      </c>
      <c r="BG138" s="161">
        <f t="shared" si="6"/>
        <v>0</v>
      </c>
      <c r="BH138" s="161">
        <f t="shared" si="7"/>
        <v>0</v>
      </c>
      <c r="BI138" s="161">
        <f t="shared" si="8"/>
        <v>0</v>
      </c>
      <c r="BJ138" s="18" t="s">
        <v>152</v>
      </c>
      <c r="BK138" s="161">
        <f t="shared" si="9"/>
        <v>0</v>
      </c>
      <c r="BL138" s="18" t="s">
        <v>151</v>
      </c>
      <c r="BM138" s="160" t="s">
        <v>203</v>
      </c>
    </row>
    <row r="139" spans="1:65" s="2" customFormat="1" ht="21.75" customHeight="1">
      <c r="A139" s="30"/>
      <c r="B139" s="148"/>
      <c r="C139" s="149" t="s">
        <v>204</v>
      </c>
      <c r="D139" s="149" t="s">
        <v>147</v>
      </c>
      <c r="E139" s="150" t="s">
        <v>205</v>
      </c>
      <c r="F139" s="151" t="s">
        <v>206</v>
      </c>
      <c r="G139" s="152" t="s">
        <v>176</v>
      </c>
      <c r="H139" s="153">
        <v>402.55</v>
      </c>
      <c r="I139" s="153"/>
      <c r="J139" s="154">
        <f t="shared" si="0"/>
        <v>0</v>
      </c>
      <c r="K139" s="155"/>
      <c r="L139" s="31"/>
      <c r="M139" s="156" t="s">
        <v>1</v>
      </c>
      <c r="N139" s="157" t="s">
        <v>39</v>
      </c>
      <c r="O139" s="158">
        <v>8.0000000000000002E-3</v>
      </c>
      <c r="P139" s="158">
        <f t="shared" si="1"/>
        <v>3.2204000000000002</v>
      </c>
      <c r="Q139" s="158">
        <v>0</v>
      </c>
      <c r="R139" s="158">
        <f t="shared" si="2"/>
        <v>0</v>
      </c>
      <c r="S139" s="158">
        <v>0</v>
      </c>
      <c r="T139" s="159">
        <f t="shared" si="3"/>
        <v>0</v>
      </c>
      <c r="U139" s="30"/>
      <c r="V139" s="30"/>
      <c r="W139" s="30"/>
      <c r="X139" s="30"/>
      <c r="Y139" s="30"/>
      <c r="Z139" s="30"/>
      <c r="AA139" s="30"/>
      <c r="AB139" s="30"/>
      <c r="AC139" s="30"/>
      <c r="AD139" s="30"/>
      <c r="AE139" s="30"/>
      <c r="AR139" s="160" t="s">
        <v>151</v>
      </c>
      <c r="AT139" s="160" t="s">
        <v>147</v>
      </c>
      <c r="AU139" s="160" t="s">
        <v>152</v>
      </c>
      <c r="AY139" s="18" t="s">
        <v>145</v>
      </c>
      <c r="BE139" s="161">
        <f t="shared" si="4"/>
        <v>0</v>
      </c>
      <c r="BF139" s="161">
        <f t="shared" si="5"/>
        <v>0</v>
      </c>
      <c r="BG139" s="161">
        <f t="shared" si="6"/>
        <v>0</v>
      </c>
      <c r="BH139" s="161">
        <f t="shared" si="7"/>
        <v>0</v>
      </c>
      <c r="BI139" s="161">
        <f t="shared" si="8"/>
        <v>0</v>
      </c>
      <c r="BJ139" s="18" t="s">
        <v>152</v>
      </c>
      <c r="BK139" s="161">
        <f t="shared" si="9"/>
        <v>0</v>
      </c>
      <c r="BL139" s="18" t="s">
        <v>151</v>
      </c>
      <c r="BM139" s="160" t="s">
        <v>207</v>
      </c>
    </row>
    <row r="140" spans="1:65" s="2" customFormat="1" ht="24.15" customHeight="1">
      <c r="A140" s="30"/>
      <c r="B140" s="148"/>
      <c r="C140" s="149" t="s">
        <v>208</v>
      </c>
      <c r="D140" s="149" t="s">
        <v>147</v>
      </c>
      <c r="E140" s="150" t="s">
        <v>209</v>
      </c>
      <c r="F140" s="151" t="s">
        <v>210</v>
      </c>
      <c r="G140" s="152" t="s">
        <v>202</v>
      </c>
      <c r="H140" s="153">
        <v>724.59</v>
      </c>
      <c r="I140" s="153"/>
      <c r="J140" s="154">
        <f t="shared" si="0"/>
        <v>0</v>
      </c>
      <c r="K140" s="155"/>
      <c r="L140" s="31"/>
      <c r="M140" s="156" t="s">
        <v>1</v>
      </c>
      <c r="N140" s="157" t="s">
        <v>39</v>
      </c>
      <c r="O140" s="158">
        <v>0</v>
      </c>
      <c r="P140" s="158">
        <f t="shared" si="1"/>
        <v>0</v>
      </c>
      <c r="Q140" s="158">
        <v>0</v>
      </c>
      <c r="R140" s="158">
        <f t="shared" si="2"/>
        <v>0</v>
      </c>
      <c r="S140" s="158">
        <v>0</v>
      </c>
      <c r="T140" s="159">
        <f t="shared" si="3"/>
        <v>0</v>
      </c>
      <c r="U140" s="30"/>
      <c r="V140" s="30"/>
      <c r="W140" s="30"/>
      <c r="X140" s="30"/>
      <c r="Y140" s="30"/>
      <c r="Z140" s="30"/>
      <c r="AA140" s="30"/>
      <c r="AB140" s="30"/>
      <c r="AC140" s="30"/>
      <c r="AD140" s="30"/>
      <c r="AE140" s="30"/>
      <c r="AR140" s="160" t="s">
        <v>151</v>
      </c>
      <c r="AT140" s="160" t="s">
        <v>147</v>
      </c>
      <c r="AU140" s="160" t="s">
        <v>152</v>
      </c>
      <c r="AY140" s="18" t="s">
        <v>145</v>
      </c>
      <c r="BE140" s="161">
        <f t="shared" si="4"/>
        <v>0</v>
      </c>
      <c r="BF140" s="161">
        <f t="shared" si="5"/>
        <v>0</v>
      </c>
      <c r="BG140" s="161">
        <f t="shared" si="6"/>
        <v>0</v>
      </c>
      <c r="BH140" s="161">
        <f t="shared" si="7"/>
        <v>0</v>
      </c>
      <c r="BI140" s="161">
        <f t="shared" si="8"/>
        <v>0</v>
      </c>
      <c r="BJ140" s="18" t="s">
        <v>152</v>
      </c>
      <c r="BK140" s="161">
        <f t="shared" si="9"/>
        <v>0</v>
      </c>
      <c r="BL140" s="18" t="s">
        <v>151</v>
      </c>
      <c r="BM140" s="160" t="s">
        <v>211</v>
      </c>
    </row>
    <row r="141" spans="1:65" s="2" customFormat="1" ht="16.5" customHeight="1">
      <c r="A141" s="30"/>
      <c r="B141" s="148"/>
      <c r="C141" s="149" t="s">
        <v>212</v>
      </c>
      <c r="D141" s="149" t="s">
        <v>147</v>
      </c>
      <c r="E141" s="150" t="s">
        <v>213</v>
      </c>
      <c r="F141" s="151" t="s">
        <v>214</v>
      </c>
      <c r="G141" s="152" t="s">
        <v>150</v>
      </c>
      <c r="H141" s="153">
        <v>5783.6</v>
      </c>
      <c r="I141" s="153"/>
      <c r="J141" s="154">
        <f t="shared" si="0"/>
        <v>0</v>
      </c>
      <c r="K141" s="155"/>
      <c r="L141" s="31"/>
      <c r="M141" s="156" t="s">
        <v>1</v>
      </c>
      <c r="N141" s="157" t="s">
        <v>39</v>
      </c>
      <c r="O141" s="158">
        <v>1.7000000000000001E-2</v>
      </c>
      <c r="P141" s="158">
        <f t="shared" si="1"/>
        <v>98.321200000000019</v>
      </c>
      <c r="Q141" s="158">
        <v>0</v>
      </c>
      <c r="R141" s="158">
        <f t="shared" si="2"/>
        <v>0</v>
      </c>
      <c r="S141" s="158">
        <v>0</v>
      </c>
      <c r="T141" s="159">
        <f t="shared" si="3"/>
        <v>0</v>
      </c>
      <c r="U141" s="30"/>
      <c r="V141" s="30"/>
      <c r="W141" s="30"/>
      <c r="X141" s="30"/>
      <c r="Y141" s="30"/>
      <c r="Z141" s="30"/>
      <c r="AA141" s="30"/>
      <c r="AB141" s="30"/>
      <c r="AC141" s="30"/>
      <c r="AD141" s="30"/>
      <c r="AE141" s="30"/>
      <c r="AR141" s="160" t="s">
        <v>151</v>
      </c>
      <c r="AT141" s="160" t="s">
        <v>147</v>
      </c>
      <c r="AU141" s="160" t="s">
        <v>152</v>
      </c>
      <c r="AY141" s="18" t="s">
        <v>145</v>
      </c>
      <c r="BE141" s="161">
        <f t="shared" si="4"/>
        <v>0</v>
      </c>
      <c r="BF141" s="161">
        <f t="shared" si="5"/>
        <v>0</v>
      </c>
      <c r="BG141" s="161">
        <f t="shared" si="6"/>
        <v>0</v>
      </c>
      <c r="BH141" s="161">
        <f t="shared" si="7"/>
        <v>0</v>
      </c>
      <c r="BI141" s="161">
        <f t="shared" si="8"/>
        <v>0</v>
      </c>
      <c r="BJ141" s="18" t="s">
        <v>152</v>
      </c>
      <c r="BK141" s="161">
        <f t="shared" si="9"/>
        <v>0</v>
      </c>
      <c r="BL141" s="18" t="s">
        <v>151</v>
      </c>
      <c r="BM141" s="160" t="s">
        <v>215</v>
      </c>
    </row>
    <row r="142" spans="1:65" s="2" customFormat="1" ht="24.15" customHeight="1">
      <c r="A142" s="30"/>
      <c r="B142" s="148"/>
      <c r="C142" s="149" t="s">
        <v>216</v>
      </c>
      <c r="D142" s="149" t="s">
        <v>147</v>
      </c>
      <c r="E142" s="150" t="s">
        <v>217</v>
      </c>
      <c r="F142" s="151" t="s">
        <v>218</v>
      </c>
      <c r="G142" s="152" t="s">
        <v>150</v>
      </c>
      <c r="H142" s="153">
        <v>907.9</v>
      </c>
      <c r="I142" s="153"/>
      <c r="J142" s="154">
        <f t="shared" si="0"/>
        <v>0</v>
      </c>
      <c r="K142" s="155"/>
      <c r="L142" s="31"/>
      <c r="M142" s="156" t="s">
        <v>1</v>
      </c>
      <c r="N142" s="157" t="s">
        <v>39</v>
      </c>
      <c r="O142" s="158">
        <v>1.2E-2</v>
      </c>
      <c r="P142" s="158">
        <f t="shared" si="1"/>
        <v>10.8948</v>
      </c>
      <c r="Q142" s="158">
        <v>0</v>
      </c>
      <c r="R142" s="158">
        <f t="shared" si="2"/>
        <v>0</v>
      </c>
      <c r="S142" s="158">
        <v>0</v>
      </c>
      <c r="T142" s="159">
        <f t="shared" si="3"/>
        <v>0</v>
      </c>
      <c r="U142" s="30"/>
      <c r="V142" s="30"/>
      <c r="W142" s="30"/>
      <c r="X142" s="30"/>
      <c r="Y142" s="30"/>
      <c r="Z142" s="30"/>
      <c r="AA142" s="30"/>
      <c r="AB142" s="30"/>
      <c r="AC142" s="30"/>
      <c r="AD142" s="30"/>
      <c r="AE142" s="30"/>
      <c r="AR142" s="160" t="s">
        <v>151</v>
      </c>
      <c r="AT142" s="160" t="s">
        <v>147</v>
      </c>
      <c r="AU142" s="160" t="s">
        <v>152</v>
      </c>
      <c r="AY142" s="18" t="s">
        <v>145</v>
      </c>
      <c r="BE142" s="161">
        <f t="shared" si="4"/>
        <v>0</v>
      </c>
      <c r="BF142" s="161">
        <f t="shared" si="5"/>
        <v>0</v>
      </c>
      <c r="BG142" s="161">
        <f t="shared" si="6"/>
        <v>0</v>
      </c>
      <c r="BH142" s="161">
        <f t="shared" si="7"/>
        <v>0</v>
      </c>
      <c r="BI142" s="161">
        <f t="shared" si="8"/>
        <v>0</v>
      </c>
      <c r="BJ142" s="18" t="s">
        <v>152</v>
      </c>
      <c r="BK142" s="161">
        <f t="shared" si="9"/>
        <v>0</v>
      </c>
      <c r="BL142" s="18" t="s">
        <v>151</v>
      </c>
      <c r="BM142" s="160" t="s">
        <v>219</v>
      </c>
    </row>
    <row r="143" spans="1:65" s="12" customFormat="1" ht="22.8" customHeight="1">
      <c r="B143" s="136"/>
      <c r="D143" s="137" t="s">
        <v>72</v>
      </c>
      <c r="E143" s="146" t="s">
        <v>151</v>
      </c>
      <c r="F143" s="146" t="s">
        <v>220</v>
      </c>
      <c r="J143" s="147">
        <f>BK143</f>
        <v>0</v>
      </c>
      <c r="L143" s="136"/>
      <c r="M143" s="140"/>
      <c r="N143" s="141"/>
      <c r="O143" s="141"/>
      <c r="P143" s="142">
        <f>SUM(P144:P145)</f>
        <v>273.58858000000004</v>
      </c>
      <c r="Q143" s="141"/>
      <c r="R143" s="142">
        <f>SUM(R144:R145)</f>
        <v>918.53716399999996</v>
      </c>
      <c r="S143" s="141"/>
      <c r="T143" s="143">
        <f>SUM(T144:T145)</f>
        <v>0</v>
      </c>
      <c r="AR143" s="137" t="s">
        <v>81</v>
      </c>
      <c r="AT143" s="144" t="s">
        <v>72</v>
      </c>
      <c r="AU143" s="144" t="s">
        <v>81</v>
      </c>
      <c r="AY143" s="137" t="s">
        <v>145</v>
      </c>
      <c r="BK143" s="145">
        <f>SUM(BK144:BK145)</f>
        <v>0</v>
      </c>
    </row>
    <row r="144" spans="1:65" s="2" customFormat="1" ht="33" customHeight="1">
      <c r="A144" s="30"/>
      <c r="B144" s="148"/>
      <c r="C144" s="149" t="s">
        <v>221</v>
      </c>
      <c r="D144" s="149" t="s">
        <v>147</v>
      </c>
      <c r="E144" s="150" t="s">
        <v>222</v>
      </c>
      <c r="F144" s="151" t="s">
        <v>223</v>
      </c>
      <c r="G144" s="152" t="s">
        <v>150</v>
      </c>
      <c r="H144" s="153">
        <v>5557.7</v>
      </c>
      <c r="I144" s="153"/>
      <c r="J144" s="154">
        <f>ROUND(I144*H144,2)</f>
        <v>0</v>
      </c>
      <c r="K144" s="155"/>
      <c r="L144" s="31"/>
      <c r="M144" s="156" t="s">
        <v>1</v>
      </c>
      <c r="N144" s="157" t="s">
        <v>39</v>
      </c>
      <c r="O144" s="158">
        <v>4.7E-2</v>
      </c>
      <c r="P144" s="158">
        <f>O144*H144</f>
        <v>261.21190000000001</v>
      </c>
      <c r="Q144" s="158">
        <v>0.16192000000000001</v>
      </c>
      <c r="R144" s="158">
        <f>Q144*H144</f>
        <v>899.902784</v>
      </c>
      <c r="S144" s="158">
        <v>0</v>
      </c>
      <c r="T144" s="159">
        <f>S144*H144</f>
        <v>0</v>
      </c>
      <c r="U144" s="30"/>
      <c r="V144" s="30"/>
      <c r="W144" s="30"/>
      <c r="X144" s="30"/>
      <c r="Y144" s="30"/>
      <c r="Z144" s="30"/>
      <c r="AA144" s="30"/>
      <c r="AB144" s="30"/>
      <c r="AC144" s="30"/>
      <c r="AD144" s="30"/>
      <c r="AE144" s="30"/>
      <c r="AR144" s="160" t="s">
        <v>151</v>
      </c>
      <c r="AT144" s="160" t="s">
        <v>147</v>
      </c>
      <c r="AU144" s="160" t="s">
        <v>152</v>
      </c>
      <c r="AY144" s="18" t="s">
        <v>145</v>
      </c>
      <c r="BE144" s="161">
        <f>IF(N144="základná",J144,0)</f>
        <v>0</v>
      </c>
      <c r="BF144" s="161">
        <f>IF(N144="znížená",J144,0)</f>
        <v>0</v>
      </c>
      <c r="BG144" s="161">
        <f>IF(N144="zákl. prenesená",J144,0)</f>
        <v>0</v>
      </c>
      <c r="BH144" s="161">
        <f>IF(N144="zníž. prenesená",J144,0)</f>
        <v>0</v>
      </c>
      <c r="BI144" s="161">
        <f>IF(N144="nulová",J144,0)</f>
        <v>0</v>
      </c>
      <c r="BJ144" s="18" t="s">
        <v>152</v>
      </c>
      <c r="BK144" s="161">
        <f>ROUND(I144*H144,2)</f>
        <v>0</v>
      </c>
      <c r="BL144" s="18" t="s">
        <v>151</v>
      </c>
      <c r="BM144" s="160" t="s">
        <v>224</v>
      </c>
    </row>
    <row r="145" spans="1:65" s="2" customFormat="1" ht="24.15" customHeight="1">
      <c r="A145" s="30"/>
      <c r="B145" s="148"/>
      <c r="C145" s="149" t="s">
        <v>225</v>
      </c>
      <c r="D145" s="149" t="s">
        <v>147</v>
      </c>
      <c r="E145" s="150" t="s">
        <v>226</v>
      </c>
      <c r="F145" s="151" t="s">
        <v>227</v>
      </c>
      <c r="G145" s="152" t="s">
        <v>176</v>
      </c>
      <c r="H145" s="153">
        <v>8.5</v>
      </c>
      <c r="I145" s="153"/>
      <c r="J145" s="154">
        <f>ROUND(I145*H145,2)</f>
        <v>0</v>
      </c>
      <c r="K145" s="155"/>
      <c r="L145" s="31"/>
      <c r="M145" s="156" t="s">
        <v>1</v>
      </c>
      <c r="N145" s="157" t="s">
        <v>39</v>
      </c>
      <c r="O145" s="158">
        <v>1.45608</v>
      </c>
      <c r="P145" s="158">
        <f>O145*H145</f>
        <v>12.37668</v>
      </c>
      <c r="Q145" s="158">
        <v>2.1922799999999998</v>
      </c>
      <c r="R145" s="158">
        <f>Q145*H145</f>
        <v>18.634379999999997</v>
      </c>
      <c r="S145" s="158">
        <v>0</v>
      </c>
      <c r="T145" s="159">
        <f>S145*H145</f>
        <v>0</v>
      </c>
      <c r="U145" s="30"/>
      <c r="V145" s="30"/>
      <c r="W145" s="30"/>
      <c r="X145" s="30"/>
      <c r="Y145" s="30"/>
      <c r="Z145" s="30"/>
      <c r="AA145" s="30"/>
      <c r="AB145" s="30"/>
      <c r="AC145" s="30"/>
      <c r="AD145" s="30"/>
      <c r="AE145" s="30"/>
      <c r="AR145" s="160" t="s">
        <v>151</v>
      </c>
      <c r="AT145" s="160" t="s">
        <v>147</v>
      </c>
      <c r="AU145" s="160" t="s">
        <v>152</v>
      </c>
      <c r="AY145" s="18" t="s">
        <v>145</v>
      </c>
      <c r="BE145" s="161">
        <f>IF(N145="základná",J145,0)</f>
        <v>0</v>
      </c>
      <c r="BF145" s="161">
        <f>IF(N145="znížená",J145,0)</f>
        <v>0</v>
      </c>
      <c r="BG145" s="161">
        <f>IF(N145="zákl. prenesená",J145,0)</f>
        <v>0</v>
      </c>
      <c r="BH145" s="161">
        <f>IF(N145="zníž. prenesená",J145,0)</f>
        <v>0</v>
      </c>
      <c r="BI145" s="161">
        <f>IF(N145="nulová",J145,0)</f>
        <v>0</v>
      </c>
      <c r="BJ145" s="18" t="s">
        <v>152</v>
      </c>
      <c r="BK145" s="161">
        <f>ROUND(I145*H145,2)</f>
        <v>0</v>
      </c>
      <c r="BL145" s="18" t="s">
        <v>151</v>
      </c>
      <c r="BM145" s="160" t="s">
        <v>228</v>
      </c>
    </row>
    <row r="146" spans="1:65" s="12" customFormat="1" ht="22.8" customHeight="1">
      <c r="B146" s="136"/>
      <c r="D146" s="137" t="s">
        <v>72</v>
      </c>
      <c r="E146" s="146" t="s">
        <v>165</v>
      </c>
      <c r="F146" s="146" t="s">
        <v>229</v>
      </c>
      <c r="J146" s="147">
        <f>BK146</f>
        <v>0</v>
      </c>
      <c r="L146" s="136"/>
      <c r="M146" s="140"/>
      <c r="N146" s="141"/>
      <c r="O146" s="141"/>
      <c r="P146" s="142">
        <f>SUM(P147:P158)</f>
        <v>4806.8641960000004</v>
      </c>
      <c r="Q146" s="141"/>
      <c r="R146" s="142">
        <f>SUM(R147:R158)</f>
        <v>7473.9816019999998</v>
      </c>
      <c r="S146" s="141"/>
      <c r="T146" s="143">
        <f>SUM(T147:T158)</f>
        <v>0</v>
      </c>
      <c r="AR146" s="137" t="s">
        <v>81</v>
      </c>
      <c r="AT146" s="144" t="s">
        <v>72</v>
      </c>
      <c r="AU146" s="144" t="s">
        <v>81</v>
      </c>
      <c r="AY146" s="137" t="s">
        <v>145</v>
      </c>
      <c r="BK146" s="145">
        <f>SUM(BK147:BK158)</f>
        <v>0</v>
      </c>
    </row>
    <row r="147" spans="1:65" s="2" customFormat="1" ht="33" customHeight="1">
      <c r="A147" s="30"/>
      <c r="B147" s="148"/>
      <c r="C147" s="149" t="s">
        <v>7</v>
      </c>
      <c r="D147" s="149" t="s">
        <v>147</v>
      </c>
      <c r="E147" s="150" t="s">
        <v>230</v>
      </c>
      <c r="F147" s="151" t="s">
        <v>231</v>
      </c>
      <c r="G147" s="152" t="s">
        <v>150</v>
      </c>
      <c r="H147" s="153">
        <v>215.5</v>
      </c>
      <c r="I147" s="153"/>
      <c r="J147" s="154">
        <f t="shared" ref="J147:J158" si="10">ROUND(I147*H147,2)</f>
        <v>0</v>
      </c>
      <c r="K147" s="155"/>
      <c r="L147" s="31"/>
      <c r="M147" s="156" t="s">
        <v>1</v>
      </c>
      <c r="N147" s="157" t="s">
        <v>39</v>
      </c>
      <c r="O147" s="158">
        <v>2.2120000000000001E-2</v>
      </c>
      <c r="P147" s="158">
        <f t="shared" ref="P147:P158" si="11">O147*H147</f>
        <v>4.7668600000000003</v>
      </c>
      <c r="Q147" s="158">
        <v>0.34838999999999998</v>
      </c>
      <c r="R147" s="158">
        <f t="shared" ref="R147:R158" si="12">Q147*H147</f>
        <v>75.078044999999989</v>
      </c>
      <c r="S147" s="158">
        <v>0</v>
      </c>
      <c r="T147" s="159">
        <f t="shared" ref="T147:T158" si="13">S147*H147</f>
        <v>0</v>
      </c>
      <c r="U147" s="30"/>
      <c r="V147" s="30"/>
      <c r="W147" s="30"/>
      <c r="X147" s="30"/>
      <c r="Y147" s="30"/>
      <c r="Z147" s="30"/>
      <c r="AA147" s="30"/>
      <c r="AB147" s="30"/>
      <c r="AC147" s="30"/>
      <c r="AD147" s="30"/>
      <c r="AE147" s="30"/>
      <c r="AR147" s="160" t="s">
        <v>151</v>
      </c>
      <c r="AT147" s="160" t="s">
        <v>147</v>
      </c>
      <c r="AU147" s="160" t="s">
        <v>152</v>
      </c>
      <c r="AY147" s="18" t="s">
        <v>145</v>
      </c>
      <c r="BE147" s="161">
        <f t="shared" ref="BE147:BE158" si="14">IF(N147="základná",J147,0)</f>
        <v>0</v>
      </c>
      <c r="BF147" s="161">
        <f t="shared" ref="BF147:BF158" si="15">IF(N147="znížená",J147,0)</f>
        <v>0</v>
      </c>
      <c r="BG147" s="161">
        <f t="shared" ref="BG147:BG158" si="16">IF(N147="zákl. prenesená",J147,0)</f>
        <v>0</v>
      </c>
      <c r="BH147" s="161">
        <f t="shared" ref="BH147:BH158" si="17">IF(N147="zníž. prenesená",J147,0)</f>
        <v>0</v>
      </c>
      <c r="BI147" s="161">
        <f t="shared" ref="BI147:BI158" si="18">IF(N147="nulová",J147,0)</f>
        <v>0</v>
      </c>
      <c r="BJ147" s="18" t="s">
        <v>152</v>
      </c>
      <c r="BK147" s="161">
        <f t="shared" ref="BK147:BK158" si="19">ROUND(I147*H147,2)</f>
        <v>0</v>
      </c>
      <c r="BL147" s="18" t="s">
        <v>151</v>
      </c>
      <c r="BM147" s="160" t="s">
        <v>232</v>
      </c>
    </row>
    <row r="148" spans="1:65" s="2" customFormat="1" ht="24.15" customHeight="1">
      <c r="A148" s="30"/>
      <c r="B148" s="148"/>
      <c r="C148" s="149" t="s">
        <v>233</v>
      </c>
      <c r="D148" s="149" t="s">
        <v>147</v>
      </c>
      <c r="E148" s="150" t="s">
        <v>234</v>
      </c>
      <c r="F148" s="151" t="s">
        <v>235</v>
      </c>
      <c r="G148" s="152" t="s">
        <v>150</v>
      </c>
      <c r="H148" s="153">
        <v>62.5</v>
      </c>
      <c r="I148" s="153"/>
      <c r="J148" s="154">
        <f t="shared" si="10"/>
        <v>0</v>
      </c>
      <c r="K148" s="155"/>
      <c r="L148" s="31"/>
      <c r="M148" s="156" t="s">
        <v>1</v>
      </c>
      <c r="N148" s="157" t="s">
        <v>39</v>
      </c>
      <c r="O148" s="158">
        <v>2.4119999999999999E-2</v>
      </c>
      <c r="P148" s="158">
        <f t="shared" si="11"/>
        <v>1.5074999999999998</v>
      </c>
      <c r="Q148" s="158">
        <v>0.29810999999999999</v>
      </c>
      <c r="R148" s="158">
        <f t="shared" si="12"/>
        <v>18.631875000000001</v>
      </c>
      <c r="S148" s="158">
        <v>0</v>
      </c>
      <c r="T148" s="159">
        <f t="shared" si="13"/>
        <v>0</v>
      </c>
      <c r="U148" s="30"/>
      <c r="V148" s="30"/>
      <c r="W148" s="30"/>
      <c r="X148" s="30"/>
      <c r="Y148" s="30"/>
      <c r="Z148" s="30"/>
      <c r="AA148" s="30"/>
      <c r="AB148" s="30"/>
      <c r="AC148" s="30"/>
      <c r="AD148" s="30"/>
      <c r="AE148" s="30"/>
      <c r="AR148" s="160" t="s">
        <v>151</v>
      </c>
      <c r="AT148" s="160" t="s">
        <v>147</v>
      </c>
      <c r="AU148" s="160" t="s">
        <v>152</v>
      </c>
      <c r="AY148" s="18" t="s">
        <v>145</v>
      </c>
      <c r="BE148" s="161">
        <f t="shared" si="14"/>
        <v>0</v>
      </c>
      <c r="BF148" s="161">
        <f t="shared" si="15"/>
        <v>0</v>
      </c>
      <c r="BG148" s="161">
        <f t="shared" si="16"/>
        <v>0</v>
      </c>
      <c r="BH148" s="161">
        <f t="shared" si="17"/>
        <v>0</v>
      </c>
      <c r="BI148" s="161">
        <f t="shared" si="18"/>
        <v>0</v>
      </c>
      <c r="BJ148" s="18" t="s">
        <v>152</v>
      </c>
      <c r="BK148" s="161">
        <f t="shared" si="19"/>
        <v>0</v>
      </c>
      <c r="BL148" s="18" t="s">
        <v>151</v>
      </c>
      <c r="BM148" s="160" t="s">
        <v>236</v>
      </c>
    </row>
    <row r="149" spans="1:65" s="2" customFormat="1" ht="24.15" customHeight="1">
      <c r="A149" s="30"/>
      <c r="B149" s="148"/>
      <c r="C149" s="149" t="s">
        <v>237</v>
      </c>
      <c r="D149" s="149" t="s">
        <v>147</v>
      </c>
      <c r="E149" s="150" t="s">
        <v>238</v>
      </c>
      <c r="F149" s="151" t="s">
        <v>239</v>
      </c>
      <c r="G149" s="152" t="s">
        <v>150</v>
      </c>
      <c r="H149" s="153">
        <v>5507.4</v>
      </c>
      <c r="I149" s="153"/>
      <c r="J149" s="154">
        <f t="shared" si="10"/>
        <v>0</v>
      </c>
      <c r="K149" s="155"/>
      <c r="L149" s="31"/>
      <c r="M149" s="156" t="s">
        <v>1</v>
      </c>
      <c r="N149" s="157" t="s">
        <v>39</v>
      </c>
      <c r="O149" s="158">
        <v>2.7119999999999998E-2</v>
      </c>
      <c r="P149" s="158">
        <f t="shared" si="11"/>
        <v>149.36068799999998</v>
      </c>
      <c r="Q149" s="158">
        <v>0.37080000000000002</v>
      </c>
      <c r="R149" s="158">
        <f t="shared" si="12"/>
        <v>2042.14392</v>
      </c>
      <c r="S149" s="158">
        <v>0</v>
      </c>
      <c r="T149" s="159">
        <f t="shared" si="13"/>
        <v>0</v>
      </c>
      <c r="U149" s="30"/>
      <c r="V149" s="30"/>
      <c r="W149" s="30"/>
      <c r="X149" s="30"/>
      <c r="Y149" s="30"/>
      <c r="Z149" s="30"/>
      <c r="AA149" s="30"/>
      <c r="AB149" s="30"/>
      <c r="AC149" s="30"/>
      <c r="AD149" s="30"/>
      <c r="AE149" s="30"/>
      <c r="AR149" s="160" t="s">
        <v>151</v>
      </c>
      <c r="AT149" s="160" t="s">
        <v>147</v>
      </c>
      <c r="AU149" s="160" t="s">
        <v>152</v>
      </c>
      <c r="AY149" s="18" t="s">
        <v>145</v>
      </c>
      <c r="BE149" s="161">
        <f t="shared" si="14"/>
        <v>0</v>
      </c>
      <c r="BF149" s="161">
        <f t="shared" si="15"/>
        <v>0</v>
      </c>
      <c r="BG149" s="161">
        <f t="shared" si="16"/>
        <v>0</v>
      </c>
      <c r="BH149" s="161">
        <f t="shared" si="17"/>
        <v>0</v>
      </c>
      <c r="BI149" s="161">
        <f t="shared" si="18"/>
        <v>0</v>
      </c>
      <c r="BJ149" s="18" t="s">
        <v>152</v>
      </c>
      <c r="BK149" s="161">
        <f t="shared" si="19"/>
        <v>0</v>
      </c>
      <c r="BL149" s="18" t="s">
        <v>151</v>
      </c>
      <c r="BM149" s="160" t="s">
        <v>240</v>
      </c>
    </row>
    <row r="150" spans="1:65" s="2" customFormat="1" ht="24.15" customHeight="1">
      <c r="A150" s="30"/>
      <c r="B150" s="148"/>
      <c r="C150" s="149" t="s">
        <v>241</v>
      </c>
      <c r="D150" s="149" t="s">
        <v>147</v>
      </c>
      <c r="E150" s="150" t="s">
        <v>242</v>
      </c>
      <c r="F150" s="151" t="s">
        <v>243</v>
      </c>
      <c r="G150" s="152" t="s">
        <v>150</v>
      </c>
      <c r="H150" s="153">
        <v>215.5</v>
      </c>
      <c r="I150" s="153"/>
      <c r="J150" s="154">
        <f t="shared" si="10"/>
        <v>0</v>
      </c>
      <c r="K150" s="155"/>
      <c r="L150" s="31"/>
      <c r="M150" s="156" t="s">
        <v>1</v>
      </c>
      <c r="N150" s="157" t="s">
        <v>39</v>
      </c>
      <c r="O150" s="158">
        <v>3.0120000000000001E-2</v>
      </c>
      <c r="P150" s="158">
        <f t="shared" si="11"/>
        <v>6.4908600000000005</v>
      </c>
      <c r="Q150" s="158">
        <v>0.46166000000000001</v>
      </c>
      <c r="R150" s="158">
        <f t="shared" si="12"/>
        <v>99.487729999999999</v>
      </c>
      <c r="S150" s="158">
        <v>0</v>
      </c>
      <c r="T150" s="159">
        <f t="shared" si="13"/>
        <v>0</v>
      </c>
      <c r="U150" s="30"/>
      <c r="V150" s="30"/>
      <c r="W150" s="30"/>
      <c r="X150" s="30"/>
      <c r="Y150" s="30"/>
      <c r="Z150" s="30"/>
      <c r="AA150" s="30"/>
      <c r="AB150" s="30"/>
      <c r="AC150" s="30"/>
      <c r="AD150" s="30"/>
      <c r="AE150" s="30"/>
      <c r="AR150" s="160" t="s">
        <v>151</v>
      </c>
      <c r="AT150" s="160" t="s">
        <v>147</v>
      </c>
      <c r="AU150" s="160" t="s">
        <v>152</v>
      </c>
      <c r="AY150" s="18" t="s">
        <v>145</v>
      </c>
      <c r="BE150" s="161">
        <f t="shared" si="14"/>
        <v>0</v>
      </c>
      <c r="BF150" s="161">
        <f t="shared" si="15"/>
        <v>0</v>
      </c>
      <c r="BG150" s="161">
        <f t="shared" si="16"/>
        <v>0</v>
      </c>
      <c r="BH150" s="161">
        <f t="shared" si="17"/>
        <v>0</v>
      </c>
      <c r="BI150" s="161">
        <f t="shared" si="18"/>
        <v>0</v>
      </c>
      <c r="BJ150" s="18" t="s">
        <v>152</v>
      </c>
      <c r="BK150" s="161">
        <f t="shared" si="19"/>
        <v>0</v>
      </c>
      <c r="BL150" s="18" t="s">
        <v>151</v>
      </c>
      <c r="BM150" s="160" t="s">
        <v>244</v>
      </c>
    </row>
    <row r="151" spans="1:65" s="2" customFormat="1" ht="37.799999999999997" customHeight="1">
      <c r="A151" s="30"/>
      <c r="B151" s="148"/>
      <c r="C151" s="149" t="s">
        <v>245</v>
      </c>
      <c r="D151" s="149" t="s">
        <v>147</v>
      </c>
      <c r="E151" s="150" t="s">
        <v>246</v>
      </c>
      <c r="F151" s="151" t="s">
        <v>247</v>
      </c>
      <c r="G151" s="152" t="s">
        <v>150</v>
      </c>
      <c r="H151" s="153">
        <v>62.5</v>
      </c>
      <c r="I151" s="153"/>
      <c r="J151" s="154">
        <f t="shared" si="10"/>
        <v>0</v>
      </c>
      <c r="K151" s="155"/>
      <c r="L151" s="31"/>
      <c r="M151" s="156" t="s">
        <v>1</v>
      </c>
      <c r="N151" s="157" t="s">
        <v>39</v>
      </c>
      <c r="O151" s="158">
        <v>2.512E-2</v>
      </c>
      <c r="P151" s="158">
        <f t="shared" si="11"/>
        <v>1.57</v>
      </c>
      <c r="Q151" s="158">
        <v>0.35338000000000003</v>
      </c>
      <c r="R151" s="158">
        <f t="shared" si="12"/>
        <v>22.086250000000003</v>
      </c>
      <c r="S151" s="158">
        <v>0</v>
      </c>
      <c r="T151" s="159">
        <f t="shared" si="13"/>
        <v>0</v>
      </c>
      <c r="U151" s="30"/>
      <c r="V151" s="30"/>
      <c r="W151" s="30"/>
      <c r="X151" s="30"/>
      <c r="Y151" s="30"/>
      <c r="Z151" s="30"/>
      <c r="AA151" s="30"/>
      <c r="AB151" s="30"/>
      <c r="AC151" s="30"/>
      <c r="AD151" s="30"/>
      <c r="AE151" s="30"/>
      <c r="AR151" s="160" t="s">
        <v>151</v>
      </c>
      <c r="AT151" s="160" t="s">
        <v>147</v>
      </c>
      <c r="AU151" s="160" t="s">
        <v>152</v>
      </c>
      <c r="AY151" s="18" t="s">
        <v>145</v>
      </c>
      <c r="BE151" s="161">
        <f t="shared" si="14"/>
        <v>0</v>
      </c>
      <c r="BF151" s="161">
        <f t="shared" si="15"/>
        <v>0</v>
      </c>
      <c r="BG151" s="161">
        <f t="shared" si="16"/>
        <v>0</v>
      </c>
      <c r="BH151" s="161">
        <f t="shared" si="17"/>
        <v>0</v>
      </c>
      <c r="BI151" s="161">
        <f t="shared" si="18"/>
        <v>0</v>
      </c>
      <c r="BJ151" s="18" t="s">
        <v>152</v>
      </c>
      <c r="BK151" s="161">
        <f t="shared" si="19"/>
        <v>0</v>
      </c>
      <c r="BL151" s="18" t="s">
        <v>151</v>
      </c>
      <c r="BM151" s="160" t="s">
        <v>248</v>
      </c>
    </row>
    <row r="152" spans="1:65" s="2" customFormat="1" ht="37.799999999999997" customHeight="1">
      <c r="A152" s="30"/>
      <c r="B152" s="148"/>
      <c r="C152" s="149" t="s">
        <v>249</v>
      </c>
      <c r="D152" s="149" t="s">
        <v>147</v>
      </c>
      <c r="E152" s="150" t="s">
        <v>250</v>
      </c>
      <c r="F152" s="151" t="s">
        <v>251</v>
      </c>
      <c r="G152" s="152" t="s">
        <v>150</v>
      </c>
      <c r="H152" s="153">
        <v>5279.7</v>
      </c>
      <c r="I152" s="153"/>
      <c r="J152" s="154">
        <f t="shared" si="10"/>
        <v>0</v>
      </c>
      <c r="K152" s="155"/>
      <c r="L152" s="31"/>
      <c r="M152" s="156" t="s">
        <v>1</v>
      </c>
      <c r="N152" s="157" t="s">
        <v>39</v>
      </c>
      <c r="O152" s="158">
        <v>2.512E-2</v>
      </c>
      <c r="P152" s="158">
        <f t="shared" si="11"/>
        <v>132.62606399999999</v>
      </c>
      <c r="Q152" s="158">
        <v>0.59855999999999998</v>
      </c>
      <c r="R152" s="158">
        <f t="shared" si="12"/>
        <v>3160.217232</v>
      </c>
      <c r="S152" s="158">
        <v>0</v>
      </c>
      <c r="T152" s="159">
        <f t="shared" si="13"/>
        <v>0</v>
      </c>
      <c r="U152" s="30"/>
      <c r="V152" s="30"/>
      <c r="W152" s="30"/>
      <c r="X152" s="30"/>
      <c r="Y152" s="30"/>
      <c r="Z152" s="30"/>
      <c r="AA152" s="30"/>
      <c r="AB152" s="30"/>
      <c r="AC152" s="30"/>
      <c r="AD152" s="30"/>
      <c r="AE152" s="30"/>
      <c r="AR152" s="160" t="s">
        <v>151</v>
      </c>
      <c r="AT152" s="160" t="s">
        <v>147</v>
      </c>
      <c r="AU152" s="160" t="s">
        <v>152</v>
      </c>
      <c r="AY152" s="18" t="s">
        <v>145</v>
      </c>
      <c r="BE152" s="161">
        <f t="shared" si="14"/>
        <v>0</v>
      </c>
      <c r="BF152" s="161">
        <f t="shared" si="15"/>
        <v>0</v>
      </c>
      <c r="BG152" s="161">
        <f t="shared" si="16"/>
        <v>0</v>
      </c>
      <c r="BH152" s="161">
        <f t="shared" si="17"/>
        <v>0</v>
      </c>
      <c r="BI152" s="161">
        <f t="shared" si="18"/>
        <v>0</v>
      </c>
      <c r="BJ152" s="18" t="s">
        <v>152</v>
      </c>
      <c r="BK152" s="161">
        <f t="shared" si="19"/>
        <v>0</v>
      </c>
      <c r="BL152" s="18" t="s">
        <v>151</v>
      </c>
      <c r="BM152" s="160" t="s">
        <v>252</v>
      </c>
    </row>
    <row r="153" spans="1:65" s="2" customFormat="1" ht="24.15" customHeight="1">
      <c r="A153" s="30"/>
      <c r="B153" s="148"/>
      <c r="C153" s="149" t="s">
        <v>253</v>
      </c>
      <c r="D153" s="149" t="s">
        <v>147</v>
      </c>
      <c r="E153" s="150" t="s">
        <v>254</v>
      </c>
      <c r="F153" s="151" t="s">
        <v>255</v>
      </c>
      <c r="G153" s="152" t="s">
        <v>176</v>
      </c>
      <c r="H153" s="153">
        <v>25</v>
      </c>
      <c r="I153" s="153"/>
      <c r="J153" s="154">
        <f t="shared" si="10"/>
        <v>0</v>
      </c>
      <c r="K153" s="155"/>
      <c r="L153" s="31"/>
      <c r="M153" s="156" t="s">
        <v>1</v>
      </c>
      <c r="N153" s="157" t="s">
        <v>39</v>
      </c>
      <c r="O153" s="158">
        <v>0.63400000000000001</v>
      </c>
      <c r="P153" s="158">
        <f t="shared" si="11"/>
        <v>15.85</v>
      </c>
      <c r="Q153" s="158">
        <v>0</v>
      </c>
      <c r="R153" s="158">
        <f t="shared" si="12"/>
        <v>0</v>
      </c>
      <c r="S153" s="158">
        <v>0</v>
      </c>
      <c r="T153" s="159">
        <f t="shared" si="13"/>
        <v>0</v>
      </c>
      <c r="U153" s="30"/>
      <c r="V153" s="30"/>
      <c r="W153" s="30"/>
      <c r="X153" s="30"/>
      <c r="Y153" s="30"/>
      <c r="Z153" s="30"/>
      <c r="AA153" s="30"/>
      <c r="AB153" s="30"/>
      <c r="AC153" s="30"/>
      <c r="AD153" s="30"/>
      <c r="AE153" s="30"/>
      <c r="AR153" s="160" t="s">
        <v>151</v>
      </c>
      <c r="AT153" s="160" t="s">
        <v>147</v>
      </c>
      <c r="AU153" s="160" t="s">
        <v>152</v>
      </c>
      <c r="AY153" s="18" t="s">
        <v>145</v>
      </c>
      <c r="BE153" s="161">
        <f t="shared" si="14"/>
        <v>0</v>
      </c>
      <c r="BF153" s="161">
        <f t="shared" si="15"/>
        <v>0</v>
      </c>
      <c r="BG153" s="161">
        <f t="shared" si="16"/>
        <v>0</v>
      </c>
      <c r="BH153" s="161">
        <f t="shared" si="17"/>
        <v>0</v>
      </c>
      <c r="BI153" s="161">
        <f t="shared" si="18"/>
        <v>0</v>
      </c>
      <c r="BJ153" s="18" t="s">
        <v>152</v>
      </c>
      <c r="BK153" s="161">
        <f t="shared" si="19"/>
        <v>0</v>
      </c>
      <c r="BL153" s="18" t="s">
        <v>151</v>
      </c>
      <c r="BM153" s="160" t="s">
        <v>256</v>
      </c>
    </row>
    <row r="154" spans="1:65" s="2" customFormat="1" ht="21" customHeight="1">
      <c r="A154" s="30"/>
      <c r="B154" s="148"/>
      <c r="C154" s="162" t="s">
        <v>257</v>
      </c>
      <c r="D154" s="162" t="s">
        <v>199</v>
      </c>
      <c r="E154" s="163" t="s">
        <v>258</v>
      </c>
      <c r="F154" s="164" t="s">
        <v>259</v>
      </c>
      <c r="G154" s="165" t="s">
        <v>202</v>
      </c>
      <c r="H154" s="166">
        <v>45</v>
      </c>
      <c r="I154" s="166"/>
      <c r="J154" s="167">
        <f t="shared" si="10"/>
        <v>0</v>
      </c>
      <c r="K154" s="168"/>
      <c r="L154" s="169"/>
      <c r="M154" s="170" t="s">
        <v>1</v>
      </c>
      <c r="N154" s="171" t="s">
        <v>39</v>
      </c>
      <c r="O154" s="158">
        <v>0</v>
      </c>
      <c r="P154" s="158">
        <f t="shared" si="11"/>
        <v>0</v>
      </c>
      <c r="Q154" s="158">
        <v>1</v>
      </c>
      <c r="R154" s="158">
        <f t="shared" si="12"/>
        <v>45</v>
      </c>
      <c r="S154" s="158">
        <v>0</v>
      </c>
      <c r="T154" s="159">
        <f t="shared" si="13"/>
        <v>0</v>
      </c>
      <c r="U154" s="30"/>
      <c r="V154" s="30"/>
      <c r="W154" s="30"/>
      <c r="X154" s="30"/>
      <c r="Y154" s="30"/>
      <c r="Z154" s="30"/>
      <c r="AA154" s="30"/>
      <c r="AB154" s="30"/>
      <c r="AC154" s="30"/>
      <c r="AD154" s="30"/>
      <c r="AE154" s="30"/>
      <c r="AR154" s="160" t="s">
        <v>178</v>
      </c>
      <c r="AT154" s="160" t="s">
        <v>199</v>
      </c>
      <c r="AU154" s="160" t="s">
        <v>152</v>
      </c>
      <c r="AY154" s="18" t="s">
        <v>145</v>
      </c>
      <c r="BE154" s="161">
        <f t="shared" si="14"/>
        <v>0</v>
      </c>
      <c r="BF154" s="161">
        <f t="shared" si="15"/>
        <v>0</v>
      </c>
      <c r="BG154" s="161">
        <f t="shared" si="16"/>
        <v>0</v>
      </c>
      <c r="BH154" s="161">
        <f t="shared" si="17"/>
        <v>0</v>
      </c>
      <c r="BI154" s="161">
        <f t="shared" si="18"/>
        <v>0</v>
      </c>
      <c r="BJ154" s="18" t="s">
        <v>152</v>
      </c>
      <c r="BK154" s="161">
        <f t="shared" si="19"/>
        <v>0</v>
      </c>
      <c r="BL154" s="18" t="s">
        <v>151</v>
      </c>
      <c r="BM154" s="160" t="s">
        <v>260</v>
      </c>
    </row>
    <row r="155" spans="1:65" s="2" customFormat="1" ht="37.799999999999997" customHeight="1">
      <c r="A155" s="30"/>
      <c r="B155" s="148"/>
      <c r="C155" s="149" t="s">
        <v>261</v>
      </c>
      <c r="D155" s="149" t="s">
        <v>147</v>
      </c>
      <c r="E155" s="150" t="s">
        <v>262</v>
      </c>
      <c r="F155" s="151" t="s">
        <v>263</v>
      </c>
      <c r="G155" s="152" t="s">
        <v>150</v>
      </c>
      <c r="H155" s="153">
        <v>5342.2</v>
      </c>
      <c r="I155" s="153"/>
      <c r="J155" s="154">
        <f t="shared" si="10"/>
        <v>0</v>
      </c>
      <c r="K155" s="155"/>
      <c r="L155" s="31"/>
      <c r="M155" s="156" t="s">
        <v>1</v>
      </c>
      <c r="N155" s="157" t="s">
        <v>39</v>
      </c>
      <c r="O155" s="158">
        <v>0.82042000000000004</v>
      </c>
      <c r="P155" s="158">
        <f t="shared" si="11"/>
        <v>4382.8477240000002</v>
      </c>
      <c r="Q155" s="158">
        <v>0.13800000000000001</v>
      </c>
      <c r="R155" s="158">
        <f t="shared" si="12"/>
        <v>737.22360000000003</v>
      </c>
      <c r="S155" s="158">
        <v>0</v>
      </c>
      <c r="T155" s="159">
        <f t="shared" si="13"/>
        <v>0</v>
      </c>
      <c r="U155" s="30"/>
      <c r="V155" s="30"/>
      <c r="W155" s="30"/>
      <c r="X155" s="30"/>
      <c r="Y155" s="30"/>
      <c r="Z155" s="30"/>
      <c r="AA155" s="30"/>
      <c r="AB155" s="30"/>
      <c r="AC155" s="30"/>
      <c r="AD155" s="30"/>
      <c r="AE155" s="30"/>
      <c r="AR155" s="160" t="s">
        <v>151</v>
      </c>
      <c r="AT155" s="160" t="s">
        <v>147</v>
      </c>
      <c r="AU155" s="160" t="s">
        <v>152</v>
      </c>
      <c r="AY155" s="18" t="s">
        <v>145</v>
      </c>
      <c r="BE155" s="161">
        <f t="shared" si="14"/>
        <v>0</v>
      </c>
      <c r="BF155" s="161">
        <f t="shared" si="15"/>
        <v>0</v>
      </c>
      <c r="BG155" s="161">
        <f t="shared" si="16"/>
        <v>0</v>
      </c>
      <c r="BH155" s="161">
        <f t="shared" si="17"/>
        <v>0</v>
      </c>
      <c r="BI155" s="161">
        <f t="shared" si="18"/>
        <v>0</v>
      </c>
      <c r="BJ155" s="18" t="s">
        <v>152</v>
      </c>
      <c r="BK155" s="161">
        <f t="shared" si="19"/>
        <v>0</v>
      </c>
      <c r="BL155" s="18" t="s">
        <v>151</v>
      </c>
      <c r="BM155" s="160" t="s">
        <v>264</v>
      </c>
    </row>
    <row r="156" spans="1:65" s="2" customFormat="1" ht="26.4" customHeight="1">
      <c r="A156" s="30"/>
      <c r="B156" s="148"/>
      <c r="C156" s="162" t="s">
        <v>265</v>
      </c>
      <c r="D156" s="162" t="s">
        <v>199</v>
      </c>
      <c r="E156" s="163" t="s">
        <v>266</v>
      </c>
      <c r="F156" s="164" t="s">
        <v>267</v>
      </c>
      <c r="G156" s="165" t="s">
        <v>150</v>
      </c>
      <c r="H156" s="166">
        <v>5449.0439999999999</v>
      </c>
      <c r="I156" s="166"/>
      <c r="J156" s="167">
        <f t="shared" si="10"/>
        <v>0</v>
      </c>
      <c r="K156" s="168"/>
      <c r="L156" s="169"/>
      <c r="M156" s="170" t="s">
        <v>1</v>
      </c>
      <c r="N156" s="171" t="s">
        <v>39</v>
      </c>
      <c r="O156" s="158">
        <v>0</v>
      </c>
      <c r="P156" s="158">
        <f t="shared" si="11"/>
        <v>0</v>
      </c>
      <c r="Q156" s="158">
        <v>0.22500000000000001</v>
      </c>
      <c r="R156" s="158">
        <f t="shared" si="12"/>
        <v>1226.0349000000001</v>
      </c>
      <c r="S156" s="158">
        <v>0</v>
      </c>
      <c r="T156" s="159">
        <f t="shared" si="13"/>
        <v>0</v>
      </c>
      <c r="U156" s="30"/>
      <c r="V156" s="30"/>
      <c r="W156" s="30"/>
      <c r="X156" s="30"/>
      <c r="Y156" s="30"/>
      <c r="Z156" s="30"/>
      <c r="AA156" s="30"/>
      <c r="AB156" s="30"/>
      <c r="AC156" s="30"/>
      <c r="AD156" s="30"/>
      <c r="AE156" s="30"/>
      <c r="AR156" s="160" t="s">
        <v>178</v>
      </c>
      <c r="AT156" s="160" t="s">
        <v>199</v>
      </c>
      <c r="AU156" s="160" t="s">
        <v>152</v>
      </c>
      <c r="AY156" s="18" t="s">
        <v>145</v>
      </c>
      <c r="BE156" s="161">
        <f t="shared" si="14"/>
        <v>0</v>
      </c>
      <c r="BF156" s="161">
        <f t="shared" si="15"/>
        <v>0</v>
      </c>
      <c r="BG156" s="161">
        <f t="shared" si="16"/>
        <v>0</v>
      </c>
      <c r="BH156" s="161">
        <f t="shared" si="17"/>
        <v>0</v>
      </c>
      <c r="BI156" s="161">
        <f t="shared" si="18"/>
        <v>0</v>
      </c>
      <c r="BJ156" s="18" t="s">
        <v>152</v>
      </c>
      <c r="BK156" s="161">
        <f t="shared" si="19"/>
        <v>0</v>
      </c>
      <c r="BL156" s="18" t="s">
        <v>151</v>
      </c>
      <c r="BM156" s="160" t="s">
        <v>268</v>
      </c>
    </row>
    <row r="157" spans="1:65" s="2" customFormat="1" ht="44.25" customHeight="1">
      <c r="A157" s="30"/>
      <c r="B157" s="148"/>
      <c r="C157" s="149" t="s">
        <v>269</v>
      </c>
      <c r="D157" s="149" t="s">
        <v>147</v>
      </c>
      <c r="E157" s="150" t="s">
        <v>270</v>
      </c>
      <c r="F157" s="151" t="s">
        <v>271</v>
      </c>
      <c r="G157" s="152" t="s">
        <v>150</v>
      </c>
      <c r="H157" s="153">
        <v>215.5</v>
      </c>
      <c r="I157" s="153"/>
      <c r="J157" s="154">
        <f t="shared" si="10"/>
        <v>0</v>
      </c>
      <c r="K157" s="155"/>
      <c r="L157" s="31"/>
      <c r="M157" s="156" t="s">
        <v>1</v>
      </c>
      <c r="N157" s="157" t="s">
        <v>39</v>
      </c>
      <c r="O157" s="158">
        <v>0.51900000000000002</v>
      </c>
      <c r="P157" s="158">
        <f t="shared" si="11"/>
        <v>111.84450000000001</v>
      </c>
      <c r="Q157" s="158">
        <v>0.112</v>
      </c>
      <c r="R157" s="158">
        <f t="shared" si="12"/>
        <v>24.135999999999999</v>
      </c>
      <c r="S157" s="158">
        <v>0</v>
      </c>
      <c r="T157" s="159">
        <f t="shared" si="13"/>
        <v>0</v>
      </c>
      <c r="U157" s="30"/>
      <c r="V157" s="30"/>
      <c r="W157" s="30"/>
      <c r="X157" s="30"/>
      <c r="Y157" s="30"/>
      <c r="Z157" s="30"/>
      <c r="AA157" s="30"/>
      <c r="AB157" s="30"/>
      <c r="AC157" s="30"/>
      <c r="AD157" s="30"/>
      <c r="AE157" s="30"/>
      <c r="AR157" s="160" t="s">
        <v>151</v>
      </c>
      <c r="AT157" s="160" t="s">
        <v>147</v>
      </c>
      <c r="AU157" s="160" t="s">
        <v>152</v>
      </c>
      <c r="AY157" s="18" t="s">
        <v>145</v>
      </c>
      <c r="BE157" s="161">
        <f t="shared" si="14"/>
        <v>0</v>
      </c>
      <c r="BF157" s="161">
        <f t="shared" si="15"/>
        <v>0</v>
      </c>
      <c r="BG157" s="161">
        <f t="shared" si="16"/>
        <v>0</v>
      </c>
      <c r="BH157" s="161">
        <f t="shared" si="17"/>
        <v>0</v>
      </c>
      <c r="BI157" s="161">
        <f t="shared" si="18"/>
        <v>0</v>
      </c>
      <c r="BJ157" s="18" t="s">
        <v>152</v>
      </c>
      <c r="BK157" s="161">
        <f t="shared" si="19"/>
        <v>0</v>
      </c>
      <c r="BL157" s="18" t="s">
        <v>151</v>
      </c>
      <c r="BM157" s="160" t="s">
        <v>272</v>
      </c>
    </row>
    <row r="158" spans="1:65" s="2" customFormat="1" ht="31.8" customHeight="1">
      <c r="A158" s="30"/>
      <c r="B158" s="148"/>
      <c r="C158" s="162" t="s">
        <v>273</v>
      </c>
      <c r="D158" s="162" t="s">
        <v>199</v>
      </c>
      <c r="E158" s="163" t="s">
        <v>274</v>
      </c>
      <c r="F158" s="164" t="s">
        <v>275</v>
      </c>
      <c r="G158" s="165" t="s">
        <v>150</v>
      </c>
      <c r="H158" s="166">
        <v>217.655</v>
      </c>
      <c r="I158" s="166"/>
      <c r="J158" s="167">
        <f t="shared" si="10"/>
        <v>0</v>
      </c>
      <c r="K158" s="168"/>
      <c r="L158" s="169"/>
      <c r="M158" s="170" t="s">
        <v>1</v>
      </c>
      <c r="N158" s="171" t="s">
        <v>39</v>
      </c>
      <c r="O158" s="158">
        <v>0</v>
      </c>
      <c r="P158" s="158">
        <f t="shared" si="11"/>
        <v>0</v>
      </c>
      <c r="Q158" s="158">
        <v>0.11</v>
      </c>
      <c r="R158" s="158">
        <f t="shared" si="12"/>
        <v>23.942050000000002</v>
      </c>
      <c r="S158" s="158">
        <v>0</v>
      </c>
      <c r="T158" s="159">
        <f t="shared" si="13"/>
        <v>0</v>
      </c>
      <c r="U158" s="30"/>
      <c r="V158" s="30"/>
      <c r="W158" s="30"/>
      <c r="X158" s="30"/>
      <c r="Y158" s="30"/>
      <c r="Z158" s="30"/>
      <c r="AA158" s="30"/>
      <c r="AB158" s="30"/>
      <c r="AC158" s="30"/>
      <c r="AD158" s="30"/>
      <c r="AE158" s="30"/>
      <c r="AR158" s="160" t="s">
        <v>178</v>
      </c>
      <c r="AT158" s="160" t="s">
        <v>199</v>
      </c>
      <c r="AU158" s="160" t="s">
        <v>152</v>
      </c>
      <c r="AY158" s="18" t="s">
        <v>145</v>
      </c>
      <c r="BE158" s="161">
        <f t="shared" si="14"/>
        <v>0</v>
      </c>
      <c r="BF158" s="161">
        <f t="shared" si="15"/>
        <v>0</v>
      </c>
      <c r="BG158" s="161">
        <f t="shared" si="16"/>
        <v>0</v>
      </c>
      <c r="BH158" s="161">
        <f t="shared" si="17"/>
        <v>0</v>
      </c>
      <c r="BI158" s="161">
        <f t="shared" si="18"/>
        <v>0</v>
      </c>
      <c r="BJ158" s="18" t="s">
        <v>152</v>
      </c>
      <c r="BK158" s="161">
        <f t="shared" si="19"/>
        <v>0</v>
      </c>
      <c r="BL158" s="18" t="s">
        <v>151</v>
      </c>
      <c r="BM158" s="160" t="s">
        <v>276</v>
      </c>
    </row>
    <row r="159" spans="1:65" s="12" customFormat="1" ht="22.8" customHeight="1">
      <c r="B159" s="136"/>
      <c r="D159" s="137" t="s">
        <v>72</v>
      </c>
      <c r="E159" s="146" t="s">
        <v>182</v>
      </c>
      <c r="F159" s="146" t="s">
        <v>277</v>
      </c>
      <c r="J159" s="147">
        <f>BK159</f>
        <v>0</v>
      </c>
      <c r="L159" s="136"/>
      <c r="M159" s="140"/>
      <c r="N159" s="141"/>
      <c r="O159" s="141"/>
      <c r="P159" s="142">
        <f>SUM(P160:P181)</f>
        <v>583.04680800000006</v>
      </c>
      <c r="Q159" s="141"/>
      <c r="R159" s="142">
        <f>SUM(R160:R181)</f>
        <v>303.76204147999999</v>
      </c>
      <c r="S159" s="141"/>
      <c r="T159" s="143">
        <f>SUM(T160:T181)</f>
        <v>0</v>
      </c>
      <c r="AR159" s="137" t="s">
        <v>81</v>
      </c>
      <c r="AT159" s="144" t="s">
        <v>72</v>
      </c>
      <c r="AU159" s="144" t="s">
        <v>81</v>
      </c>
      <c r="AY159" s="137" t="s">
        <v>145</v>
      </c>
      <c r="BK159" s="145">
        <f>SUM(BK160:BK181)</f>
        <v>0</v>
      </c>
    </row>
    <row r="160" spans="1:65" s="2" customFormat="1" ht="16.5" customHeight="1">
      <c r="A160" s="30"/>
      <c r="B160" s="148"/>
      <c r="C160" s="149" t="s">
        <v>278</v>
      </c>
      <c r="D160" s="149" t="s">
        <v>147</v>
      </c>
      <c r="E160" s="150" t="s">
        <v>81</v>
      </c>
      <c r="F160" s="151" t="s">
        <v>279</v>
      </c>
      <c r="G160" s="152" t="s">
        <v>280</v>
      </c>
      <c r="H160" s="153">
        <v>1</v>
      </c>
      <c r="I160" s="153"/>
      <c r="J160" s="154">
        <f t="shared" ref="J160:J181" si="20">ROUND(I160*H160,2)</f>
        <v>0</v>
      </c>
      <c r="K160" s="155"/>
      <c r="L160" s="31"/>
      <c r="M160" s="156" t="s">
        <v>1</v>
      </c>
      <c r="N160" s="157" t="s">
        <v>39</v>
      </c>
      <c r="O160" s="158">
        <v>0</v>
      </c>
      <c r="P160" s="158">
        <f t="shared" ref="P160:P181" si="21">O160*H160</f>
        <v>0</v>
      </c>
      <c r="Q160" s="158">
        <v>0</v>
      </c>
      <c r="R160" s="158">
        <f t="shared" ref="R160:R181" si="22">Q160*H160</f>
        <v>0</v>
      </c>
      <c r="S160" s="158">
        <v>0</v>
      </c>
      <c r="T160" s="159">
        <f t="shared" ref="T160:T181" si="23">S160*H160</f>
        <v>0</v>
      </c>
      <c r="U160" s="30"/>
      <c r="V160" s="30"/>
      <c r="W160" s="30"/>
      <c r="X160" s="30"/>
      <c r="Y160" s="30"/>
      <c r="Z160" s="30"/>
      <c r="AA160" s="30"/>
      <c r="AB160" s="30"/>
      <c r="AC160" s="30"/>
      <c r="AD160" s="30"/>
      <c r="AE160" s="30"/>
      <c r="AR160" s="160" t="s">
        <v>151</v>
      </c>
      <c r="AT160" s="160" t="s">
        <v>147</v>
      </c>
      <c r="AU160" s="160" t="s">
        <v>152</v>
      </c>
      <c r="AY160" s="18" t="s">
        <v>145</v>
      </c>
      <c r="BE160" s="161">
        <f t="shared" ref="BE160:BE181" si="24">IF(N160="základná",J160,0)</f>
        <v>0</v>
      </c>
      <c r="BF160" s="161">
        <f t="shared" ref="BF160:BF181" si="25">IF(N160="znížená",J160,0)</f>
        <v>0</v>
      </c>
      <c r="BG160" s="161">
        <f t="shared" ref="BG160:BG181" si="26">IF(N160="zákl. prenesená",J160,0)</f>
        <v>0</v>
      </c>
      <c r="BH160" s="161">
        <f t="shared" ref="BH160:BH181" si="27">IF(N160="zníž. prenesená",J160,0)</f>
        <v>0</v>
      </c>
      <c r="BI160" s="161">
        <f t="shared" ref="BI160:BI181" si="28">IF(N160="nulová",J160,0)</f>
        <v>0</v>
      </c>
      <c r="BJ160" s="18" t="s">
        <v>152</v>
      </c>
      <c r="BK160" s="161">
        <f t="shared" ref="BK160:BK181" si="29">ROUND(I160*H160,2)</f>
        <v>0</v>
      </c>
      <c r="BL160" s="18" t="s">
        <v>151</v>
      </c>
      <c r="BM160" s="160" t="s">
        <v>281</v>
      </c>
    </row>
    <row r="161" spans="1:65" s="2" customFormat="1" ht="33" customHeight="1">
      <c r="A161" s="30"/>
      <c r="B161" s="148"/>
      <c r="C161" s="149" t="s">
        <v>282</v>
      </c>
      <c r="D161" s="149" t="s">
        <v>147</v>
      </c>
      <c r="E161" s="150" t="s">
        <v>283</v>
      </c>
      <c r="F161" s="151" t="s">
        <v>284</v>
      </c>
      <c r="G161" s="152" t="s">
        <v>280</v>
      </c>
      <c r="H161" s="153">
        <v>2</v>
      </c>
      <c r="I161" s="153"/>
      <c r="J161" s="154">
        <f t="shared" si="20"/>
        <v>0</v>
      </c>
      <c r="K161" s="155"/>
      <c r="L161" s="31"/>
      <c r="M161" s="156" t="s">
        <v>1</v>
      </c>
      <c r="N161" s="157" t="s">
        <v>39</v>
      </c>
      <c r="O161" s="158">
        <v>0.22</v>
      </c>
      <c r="P161" s="158">
        <f t="shared" si="21"/>
        <v>0.44</v>
      </c>
      <c r="Q161" s="158">
        <v>3.0000000000000001E-5</v>
      </c>
      <c r="R161" s="158">
        <f t="shared" si="22"/>
        <v>6.0000000000000002E-5</v>
      </c>
      <c r="S161" s="158">
        <v>0</v>
      </c>
      <c r="T161" s="159">
        <f t="shared" si="23"/>
        <v>0</v>
      </c>
      <c r="U161" s="30"/>
      <c r="V161" s="30"/>
      <c r="W161" s="30"/>
      <c r="X161" s="30"/>
      <c r="Y161" s="30"/>
      <c r="Z161" s="30"/>
      <c r="AA161" s="30"/>
      <c r="AB161" s="30"/>
      <c r="AC161" s="30"/>
      <c r="AD161" s="30"/>
      <c r="AE161" s="30"/>
      <c r="AR161" s="160" t="s">
        <v>151</v>
      </c>
      <c r="AT161" s="160" t="s">
        <v>147</v>
      </c>
      <c r="AU161" s="160" t="s">
        <v>152</v>
      </c>
      <c r="AY161" s="18" t="s">
        <v>145</v>
      </c>
      <c r="BE161" s="161">
        <f t="shared" si="24"/>
        <v>0</v>
      </c>
      <c r="BF161" s="161">
        <f t="shared" si="25"/>
        <v>0</v>
      </c>
      <c r="BG161" s="161">
        <f t="shared" si="26"/>
        <v>0</v>
      </c>
      <c r="BH161" s="161">
        <f t="shared" si="27"/>
        <v>0</v>
      </c>
      <c r="BI161" s="161">
        <f t="shared" si="28"/>
        <v>0</v>
      </c>
      <c r="BJ161" s="18" t="s">
        <v>152</v>
      </c>
      <c r="BK161" s="161">
        <f t="shared" si="29"/>
        <v>0</v>
      </c>
      <c r="BL161" s="18" t="s">
        <v>151</v>
      </c>
      <c r="BM161" s="160" t="s">
        <v>285</v>
      </c>
    </row>
    <row r="162" spans="1:65" s="2" customFormat="1" ht="37.799999999999997" customHeight="1">
      <c r="A162" s="30"/>
      <c r="B162" s="148"/>
      <c r="C162" s="162" t="s">
        <v>286</v>
      </c>
      <c r="D162" s="162" t="s">
        <v>199</v>
      </c>
      <c r="E162" s="163" t="s">
        <v>287</v>
      </c>
      <c r="F162" s="164" t="s">
        <v>288</v>
      </c>
      <c r="G162" s="165" t="s">
        <v>280</v>
      </c>
      <c r="H162" s="166">
        <v>1</v>
      </c>
      <c r="I162" s="166"/>
      <c r="J162" s="167">
        <f t="shared" si="20"/>
        <v>0</v>
      </c>
      <c r="K162" s="168"/>
      <c r="L162" s="169"/>
      <c r="M162" s="170" t="s">
        <v>1</v>
      </c>
      <c r="N162" s="171" t="s">
        <v>39</v>
      </c>
      <c r="O162" s="158">
        <v>0</v>
      </c>
      <c r="P162" s="158">
        <f t="shared" si="21"/>
        <v>0</v>
      </c>
      <c r="Q162" s="158">
        <v>6.6E-4</v>
      </c>
      <c r="R162" s="158">
        <f t="shared" si="22"/>
        <v>6.6E-4</v>
      </c>
      <c r="S162" s="158">
        <v>0</v>
      </c>
      <c r="T162" s="159">
        <f t="shared" si="23"/>
        <v>0</v>
      </c>
      <c r="U162" s="30"/>
      <c r="V162" s="30"/>
      <c r="W162" s="30"/>
      <c r="X162" s="30"/>
      <c r="Y162" s="30"/>
      <c r="Z162" s="30"/>
      <c r="AA162" s="30"/>
      <c r="AB162" s="30"/>
      <c r="AC162" s="30"/>
      <c r="AD162" s="30"/>
      <c r="AE162" s="30"/>
      <c r="AR162" s="160" t="s">
        <v>178</v>
      </c>
      <c r="AT162" s="160" t="s">
        <v>199</v>
      </c>
      <c r="AU162" s="160" t="s">
        <v>152</v>
      </c>
      <c r="AY162" s="18" t="s">
        <v>145</v>
      </c>
      <c r="BE162" s="161">
        <f t="shared" si="24"/>
        <v>0</v>
      </c>
      <c r="BF162" s="161">
        <f t="shared" si="25"/>
        <v>0</v>
      </c>
      <c r="BG162" s="161">
        <f t="shared" si="26"/>
        <v>0</v>
      </c>
      <c r="BH162" s="161">
        <f t="shared" si="27"/>
        <v>0</v>
      </c>
      <c r="BI162" s="161">
        <f t="shared" si="28"/>
        <v>0</v>
      </c>
      <c r="BJ162" s="18" t="s">
        <v>152</v>
      </c>
      <c r="BK162" s="161">
        <f t="shared" si="29"/>
        <v>0</v>
      </c>
      <c r="BL162" s="18" t="s">
        <v>151</v>
      </c>
      <c r="BM162" s="160" t="s">
        <v>289</v>
      </c>
    </row>
    <row r="163" spans="1:65" s="2" customFormat="1" ht="16.5" customHeight="1">
      <c r="A163" s="30"/>
      <c r="B163" s="148"/>
      <c r="C163" s="162" t="s">
        <v>290</v>
      </c>
      <c r="D163" s="162" t="s">
        <v>199</v>
      </c>
      <c r="E163" s="163" t="s">
        <v>291</v>
      </c>
      <c r="F163" s="164" t="s">
        <v>292</v>
      </c>
      <c r="G163" s="165" t="s">
        <v>280</v>
      </c>
      <c r="H163" s="166">
        <v>1</v>
      </c>
      <c r="I163" s="166"/>
      <c r="J163" s="167">
        <f t="shared" si="20"/>
        <v>0</v>
      </c>
      <c r="K163" s="168"/>
      <c r="L163" s="169"/>
      <c r="M163" s="170" t="s">
        <v>1</v>
      </c>
      <c r="N163" s="171" t="s">
        <v>39</v>
      </c>
      <c r="O163" s="158">
        <v>0</v>
      </c>
      <c r="P163" s="158">
        <f t="shared" si="21"/>
        <v>0</v>
      </c>
      <c r="Q163" s="158">
        <v>5.9999999999999995E-4</v>
      </c>
      <c r="R163" s="158">
        <f t="shared" si="22"/>
        <v>5.9999999999999995E-4</v>
      </c>
      <c r="S163" s="158">
        <v>0</v>
      </c>
      <c r="T163" s="159">
        <f t="shared" si="23"/>
        <v>0</v>
      </c>
      <c r="U163" s="30"/>
      <c r="V163" s="30"/>
      <c r="W163" s="30"/>
      <c r="X163" s="30"/>
      <c r="Y163" s="30"/>
      <c r="Z163" s="30"/>
      <c r="AA163" s="30"/>
      <c r="AB163" s="30"/>
      <c r="AC163" s="30"/>
      <c r="AD163" s="30"/>
      <c r="AE163" s="30"/>
      <c r="AR163" s="160" t="s">
        <v>178</v>
      </c>
      <c r="AT163" s="160" t="s">
        <v>199</v>
      </c>
      <c r="AU163" s="160" t="s">
        <v>152</v>
      </c>
      <c r="AY163" s="18" t="s">
        <v>145</v>
      </c>
      <c r="BE163" s="161">
        <f t="shared" si="24"/>
        <v>0</v>
      </c>
      <c r="BF163" s="161">
        <f t="shared" si="25"/>
        <v>0</v>
      </c>
      <c r="BG163" s="161">
        <f t="shared" si="26"/>
        <v>0</v>
      </c>
      <c r="BH163" s="161">
        <f t="shared" si="27"/>
        <v>0</v>
      </c>
      <c r="BI163" s="161">
        <f t="shared" si="28"/>
        <v>0</v>
      </c>
      <c r="BJ163" s="18" t="s">
        <v>152</v>
      </c>
      <c r="BK163" s="161">
        <f t="shared" si="29"/>
        <v>0</v>
      </c>
      <c r="BL163" s="18" t="s">
        <v>151</v>
      </c>
      <c r="BM163" s="160" t="s">
        <v>293</v>
      </c>
    </row>
    <row r="164" spans="1:65" s="2" customFormat="1" ht="24.15" customHeight="1">
      <c r="A164" s="30"/>
      <c r="B164" s="148"/>
      <c r="C164" s="149" t="s">
        <v>294</v>
      </c>
      <c r="D164" s="149" t="s">
        <v>147</v>
      </c>
      <c r="E164" s="150" t="s">
        <v>295</v>
      </c>
      <c r="F164" s="151" t="s">
        <v>296</v>
      </c>
      <c r="G164" s="152" t="s">
        <v>280</v>
      </c>
      <c r="H164" s="153">
        <v>1</v>
      </c>
      <c r="I164" s="153"/>
      <c r="J164" s="154">
        <f t="shared" si="20"/>
        <v>0</v>
      </c>
      <c r="K164" s="155"/>
      <c r="L164" s="31"/>
      <c r="M164" s="156" t="s">
        <v>1</v>
      </c>
      <c r="N164" s="157" t="s">
        <v>39</v>
      </c>
      <c r="O164" s="158">
        <v>0.42</v>
      </c>
      <c r="P164" s="158">
        <f t="shared" si="21"/>
        <v>0.42</v>
      </c>
      <c r="Q164" s="158">
        <v>0.11958000000000001</v>
      </c>
      <c r="R164" s="158">
        <f t="shared" si="22"/>
        <v>0.11958000000000001</v>
      </c>
      <c r="S164" s="158">
        <v>0</v>
      </c>
      <c r="T164" s="159">
        <f t="shared" si="23"/>
        <v>0</v>
      </c>
      <c r="U164" s="30"/>
      <c r="V164" s="30"/>
      <c r="W164" s="30"/>
      <c r="X164" s="30"/>
      <c r="Y164" s="30"/>
      <c r="Z164" s="30"/>
      <c r="AA164" s="30"/>
      <c r="AB164" s="30"/>
      <c r="AC164" s="30"/>
      <c r="AD164" s="30"/>
      <c r="AE164" s="30"/>
      <c r="AR164" s="160" t="s">
        <v>151</v>
      </c>
      <c r="AT164" s="160" t="s">
        <v>147</v>
      </c>
      <c r="AU164" s="160" t="s">
        <v>152</v>
      </c>
      <c r="AY164" s="18" t="s">
        <v>145</v>
      </c>
      <c r="BE164" s="161">
        <f t="shared" si="24"/>
        <v>0</v>
      </c>
      <c r="BF164" s="161">
        <f t="shared" si="25"/>
        <v>0</v>
      </c>
      <c r="BG164" s="161">
        <f t="shared" si="26"/>
        <v>0</v>
      </c>
      <c r="BH164" s="161">
        <f t="shared" si="27"/>
        <v>0</v>
      </c>
      <c r="BI164" s="161">
        <f t="shared" si="28"/>
        <v>0</v>
      </c>
      <c r="BJ164" s="18" t="s">
        <v>152</v>
      </c>
      <c r="BK164" s="161">
        <f t="shared" si="29"/>
        <v>0</v>
      </c>
      <c r="BL164" s="18" t="s">
        <v>151</v>
      </c>
      <c r="BM164" s="160" t="s">
        <v>297</v>
      </c>
    </row>
    <row r="165" spans="1:65" s="2" customFormat="1" ht="25.8" customHeight="1">
      <c r="A165" s="30"/>
      <c r="B165" s="148"/>
      <c r="C165" s="162" t="s">
        <v>298</v>
      </c>
      <c r="D165" s="162" t="s">
        <v>199</v>
      </c>
      <c r="E165" s="163" t="s">
        <v>299</v>
      </c>
      <c r="F165" s="164" t="s">
        <v>300</v>
      </c>
      <c r="G165" s="165" t="s">
        <v>280</v>
      </c>
      <c r="H165" s="166">
        <v>1</v>
      </c>
      <c r="I165" s="166"/>
      <c r="J165" s="167">
        <f t="shared" si="20"/>
        <v>0</v>
      </c>
      <c r="K165" s="168"/>
      <c r="L165" s="169"/>
      <c r="M165" s="170" t="s">
        <v>1</v>
      </c>
      <c r="N165" s="171" t="s">
        <v>39</v>
      </c>
      <c r="O165" s="158">
        <v>0</v>
      </c>
      <c r="P165" s="158">
        <f t="shared" si="21"/>
        <v>0</v>
      </c>
      <c r="Q165" s="158">
        <v>1.4E-3</v>
      </c>
      <c r="R165" s="158">
        <f t="shared" si="22"/>
        <v>1.4E-3</v>
      </c>
      <c r="S165" s="158">
        <v>0</v>
      </c>
      <c r="T165" s="159">
        <f t="shared" si="23"/>
        <v>0</v>
      </c>
      <c r="U165" s="30"/>
      <c r="V165" s="30"/>
      <c r="W165" s="30"/>
      <c r="X165" s="30"/>
      <c r="Y165" s="30"/>
      <c r="Z165" s="30"/>
      <c r="AA165" s="30"/>
      <c r="AB165" s="30"/>
      <c r="AC165" s="30"/>
      <c r="AD165" s="30"/>
      <c r="AE165" s="30"/>
      <c r="AR165" s="160" t="s">
        <v>178</v>
      </c>
      <c r="AT165" s="160" t="s">
        <v>199</v>
      </c>
      <c r="AU165" s="160" t="s">
        <v>152</v>
      </c>
      <c r="AY165" s="18" t="s">
        <v>145</v>
      </c>
      <c r="BE165" s="161">
        <f t="shared" si="24"/>
        <v>0</v>
      </c>
      <c r="BF165" s="161">
        <f t="shared" si="25"/>
        <v>0</v>
      </c>
      <c r="BG165" s="161">
        <f t="shared" si="26"/>
        <v>0</v>
      </c>
      <c r="BH165" s="161">
        <f t="shared" si="27"/>
        <v>0</v>
      </c>
      <c r="BI165" s="161">
        <f t="shared" si="28"/>
        <v>0</v>
      </c>
      <c r="BJ165" s="18" t="s">
        <v>152</v>
      </c>
      <c r="BK165" s="161">
        <f t="shared" si="29"/>
        <v>0</v>
      </c>
      <c r="BL165" s="18" t="s">
        <v>151</v>
      </c>
      <c r="BM165" s="160" t="s">
        <v>301</v>
      </c>
    </row>
    <row r="166" spans="1:65" s="2" customFormat="1" ht="37.799999999999997" customHeight="1">
      <c r="A166" s="30"/>
      <c r="B166" s="148"/>
      <c r="C166" s="149" t="s">
        <v>302</v>
      </c>
      <c r="D166" s="149" t="s">
        <v>147</v>
      </c>
      <c r="E166" s="150" t="s">
        <v>303</v>
      </c>
      <c r="F166" s="151" t="s">
        <v>304</v>
      </c>
      <c r="G166" s="152" t="s">
        <v>160</v>
      </c>
      <c r="H166" s="153">
        <v>155.69999999999999</v>
      </c>
      <c r="I166" s="153"/>
      <c r="J166" s="154">
        <f t="shared" si="20"/>
        <v>0</v>
      </c>
      <c r="K166" s="155"/>
      <c r="L166" s="31"/>
      <c r="M166" s="156" t="s">
        <v>1</v>
      </c>
      <c r="N166" s="157" t="s">
        <v>39</v>
      </c>
      <c r="O166" s="158">
        <v>0.13200000000000001</v>
      </c>
      <c r="P166" s="158">
        <f t="shared" si="21"/>
        <v>20.552399999999999</v>
      </c>
      <c r="Q166" s="158">
        <v>9.7930000000000003E-2</v>
      </c>
      <c r="R166" s="158">
        <f t="shared" si="22"/>
        <v>15.247700999999999</v>
      </c>
      <c r="S166" s="158">
        <v>0</v>
      </c>
      <c r="T166" s="159">
        <f t="shared" si="23"/>
        <v>0</v>
      </c>
      <c r="U166" s="30"/>
      <c r="V166" s="30"/>
      <c r="W166" s="30"/>
      <c r="X166" s="30"/>
      <c r="Y166" s="30"/>
      <c r="Z166" s="30"/>
      <c r="AA166" s="30"/>
      <c r="AB166" s="30"/>
      <c r="AC166" s="30"/>
      <c r="AD166" s="30"/>
      <c r="AE166" s="30"/>
      <c r="AR166" s="160" t="s">
        <v>151</v>
      </c>
      <c r="AT166" s="160" t="s">
        <v>147</v>
      </c>
      <c r="AU166" s="160" t="s">
        <v>152</v>
      </c>
      <c r="AY166" s="18" t="s">
        <v>145</v>
      </c>
      <c r="BE166" s="161">
        <f t="shared" si="24"/>
        <v>0</v>
      </c>
      <c r="BF166" s="161">
        <f t="shared" si="25"/>
        <v>0</v>
      </c>
      <c r="BG166" s="161">
        <f t="shared" si="26"/>
        <v>0</v>
      </c>
      <c r="BH166" s="161">
        <f t="shared" si="27"/>
        <v>0</v>
      </c>
      <c r="BI166" s="161">
        <f t="shared" si="28"/>
        <v>0</v>
      </c>
      <c r="BJ166" s="18" t="s">
        <v>152</v>
      </c>
      <c r="BK166" s="161">
        <f t="shared" si="29"/>
        <v>0</v>
      </c>
      <c r="BL166" s="18" t="s">
        <v>151</v>
      </c>
      <c r="BM166" s="160" t="s">
        <v>305</v>
      </c>
    </row>
    <row r="167" spans="1:65" s="2" customFormat="1" ht="27.6" customHeight="1">
      <c r="A167" s="30"/>
      <c r="B167" s="148"/>
      <c r="C167" s="162" t="s">
        <v>306</v>
      </c>
      <c r="D167" s="162" t="s">
        <v>199</v>
      </c>
      <c r="E167" s="163" t="s">
        <v>307</v>
      </c>
      <c r="F167" s="164" t="s">
        <v>308</v>
      </c>
      <c r="G167" s="165" t="s">
        <v>280</v>
      </c>
      <c r="H167" s="166">
        <v>157.25700000000001</v>
      </c>
      <c r="I167" s="166"/>
      <c r="J167" s="167">
        <f t="shared" si="20"/>
        <v>0</v>
      </c>
      <c r="K167" s="168"/>
      <c r="L167" s="169"/>
      <c r="M167" s="170" t="s">
        <v>1</v>
      </c>
      <c r="N167" s="171" t="s">
        <v>39</v>
      </c>
      <c r="O167" s="158">
        <v>0</v>
      </c>
      <c r="P167" s="158">
        <f t="shared" si="21"/>
        <v>0</v>
      </c>
      <c r="Q167" s="158">
        <v>2.3E-2</v>
      </c>
      <c r="R167" s="158">
        <f t="shared" si="22"/>
        <v>3.616911</v>
      </c>
      <c r="S167" s="158">
        <v>0</v>
      </c>
      <c r="T167" s="159">
        <f t="shared" si="23"/>
        <v>0</v>
      </c>
      <c r="U167" s="30"/>
      <c r="V167" s="30"/>
      <c r="W167" s="30"/>
      <c r="X167" s="30"/>
      <c r="Y167" s="30"/>
      <c r="Z167" s="30"/>
      <c r="AA167" s="30"/>
      <c r="AB167" s="30"/>
      <c r="AC167" s="30"/>
      <c r="AD167" s="30"/>
      <c r="AE167" s="30"/>
      <c r="AR167" s="160" t="s">
        <v>178</v>
      </c>
      <c r="AT167" s="160" t="s">
        <v>199</v>
      </c>
      <c r="AU167" s="160" t="s">
        <v>152</v>
      </c>
      <c r="AY167" s="18" t="s">
        <v>145</v>
      </c>
      <c r="BE167" s="161">
        <f t="shared" si="24"/>
        <v>0</v>
      </c>
      <c r="BF167" s="161">
        <f t="shared" si="25"/>
        <v>0</v>
      </c>
      <c r="BG167" s="161">
        <f t="shared" si="26"/>
        <v>0</v>
      </c>
      <c r="BH167" s="161">
        <f t="shared" si="27"/>
        <v>0</v>
      </c>
      <c r="BI167" s="161">
        <f t="shared" si="28"/>
        <v>0</v>
      </c>
      <c r="BJ167" s="18" t="s">
        <v>152</v>
      </c>
      <c r="BK167" s="161">
        <f t="shared" si="29"/>
        <v>0</v>
      </c>
      <c r="BL167" s="18" t="s">
        <v>151</v>
      </c>
      <c r="BM167" s="160" t="s">
        <v>309</v>
      </c>
    </row>
    <row r="168" spans="1:65" s="2" customFormat="1" ht="33" customHeight="1">
      <c r="A168" s="30"/>
      <c r="B168" s="148"/>
      <c r="C168" s="149" t="s">
        <v>310</v>
      </c>
      <c r="D168" s="149" t="s">
        <v>147</v>
      </c>
      <c r="E168" s="150" t="s">
        <v>311</v>
      </c>
      <c r="F168" s="151" t="s">
        <v>312</v>
      </c>
      <c r="G168" s="152" t="s">
        <v>160</v>
      </c>
      <c r="H168" s="153">
        <v>487</v>
      </c>
      <c r="I168" s="153"/>
      <c r="J168" s="154">
        <f t="shared" si="20"/>
        <v>0</v>
      </c>
      <c r="K168" s="155"/>
      <c r="L168" s="31"/>
      <c r="M168" s="156" t="s">
        <v>1</v>
      </c>
      <c r="N168" s="157" t="s">
        <v>39</v>
      </c>
      <c r="O168" s="158">
        <v>0.20399999999999999</v>
      </c>
      <c r="P168" s="158">
        <f t="shared" si="21"/>
        <v>99.347999999999999</v>
      </c>
      <c r="Q168" s="158">
        <v>0.12584000000000001</v>
      </c>
      <c r="R168" s="158">
        <f t="shared" si="22"/>
        <v>61.284080000000003</v>
      </c>
      <c r="S168" s="158">
        <v>0</v>
      </c>
      <c r="T168" s="159">
        <f t="shared" si="23"/>
        <v>0</v>
      </c>
      <c r="U168" s="30"/>
      <c r="V168" s="30"/>
      <c r="W168" s="30"/>
      <c r="X168" s="30"/>
      <c r="Y168" s="30"/>
      <c r="Z168" s="30"/>
      <c r="AA168" s="30"/>
      <c r="AB168" s="30"/>
      <c r="AC168" s="30"/>
      <c r="AD168" s="30"/>
      <c r="AE168" s="30"/>
      <c r="AR168" s="160" t="s">
        <v>151</v>
      </c>
      <c r="AT168" s="160" t="s">
        <v>147</v>
      </c>
      <c r="AU168" s="160" t="s">
        <v>152</v>
      </c>
      <c r="AY168" s="18" t="s">
        <v>145</v>
      </c>
      <c r="BE168" s="161">
        <f t="shared" si="24"/>
        <v>0</v>
      </c>
      <c r="BF168" s="161">
        <f t="shared" si="25"/>
        <v>0</v>
      </c>
      <c r="BG168" s="161">
        <f t="shared" si="26"/>
        <v>0</v>
      </c>
      <c r="BH168" s="161">
        <f t="shared" si="27"/>
        <v>0</v>
      </c>
      <c r="BI168" s="161">
        <f t="shared" si="28"/>
        <v>0</v>
      </c>
      <c r="BJ168" s="18" t="s">
        <v>152</v>
      </c>
      <c r="BK168" s="161">
        <f t="shared" si="29"/>
        <v>0</v>
      </c>
      <c r="BL168" s="18" t="s">
        <v>151</v>
      </c>
      <c r="BM168" s="160" t="s">
        <v>313</v>
      </c>
    </row>
    <row r="169" spans="1:65" s="2" customFormat="1" ht="21" customHeight="1">
      <c r="A169" s="30"/>
      <c r="B169" s="148"/>
      <c r="C169" s="162" t="s">
        <v>314</v>
      </c>
      <c r="D169" s="162" t="s">
        <v>199</v>
      </c>
      <c r="E169" s="163" t="s">
        <v>315</v>
      </c>
      <c r="F169" s="164" t="s">
        <v>316</v>
      </c>
      <c r="G169" s="165" t="s">
        <v>280</v>
      </c>
      <c r="H169" s="166">
        <v>480.255</v>
      </c>
      <c r="I169" s="166"/>
      <c r="J169" s="167">
        <f t="shared" si="20"/>
        <v>0</v>
      </c>
      <c r="K169" s="168"/>
      <c r="L169" s="169"/>
      <c r="M169" s="170" t="s">
        <v>1</v>
      </c>
      <c r="N169" s="171" t="s">
        <v>39</v>
      </c>
      <c r="O169" s="158">
        <v>0</v>
      </c>
      <c r="P169" s="158">
        <f t="shared" si="21"/>
        <v>0</v>
      </c>
      <c r="Q169" s="158">
        <v>4.8000000000000001E-2</v>
      </c>
      <c r="R169" s="158">
        <f t="shared" si="22"/>
        <v>23.052240000000001</v>
      </c>
      <c r="S169" s="158">
        <v>0</v>
      </c>
      <c r="T169" s="159">
        <f t="shared" si="23"/>
        <v>0</v>
      </c>
      <c r="U169" s="30"/>
      <c r="V169" s="30"/>
      <c r="W169" s="30"/>
      <c r="X169" s="30"/>
      <c r="Y169" s="30"/>
      <c r="Z169" s="30"/>
      <c r="AA169" s="30"/>
      <c r="AB169" s="30"/>
      <c r="AC169" s="30"/>
      <c r="AD169" s="30"/>
      <c r="AE169" s="30"/>
      <c r="AR169" s="160" t="s">
        <v>178</v>
      </c>
      <c r="AT169" s="160" t="s">
        <v>199</v>
      </c>
      <c r="AU169" s="160" t="s">
        <v>152</v>
      </c>
      <c r="AY169" s="18" t="s">
        <v>145</v>
      </c>
      <c r="BE169" s="161">
        <f t="shared" si="24"/>
        <v>0</v>
      </c>
      <c r="BF169" s="161">
        <f t="shared" si="25"/>
        <v>0</v>
      </c>
      <c r="BG169" s="161">
        <f t="shared" si="26"/>
        <v>0</v>
      </c>
      <c r="BH169" s="161">
        <f t="shared" si="27"/>
        <v>0</v>
      </c>
      <c r="BI169" s="161">
        <f t="shared" si="28"/>
        <v>0</v>
      </c>
      <c r="BJ169" s="18" t="s">
        <v>152</v>
      </c>
      <c r="BK169" s="161">
        <f t="shared" si="29"/>
        <v>0</v>
      </c>
      <c r="BL169" s="18" t="s">
        <v>151</v>
      </c>
      <c r="BM169" s="160" t="s">
        <v>317</v>
      </c>
    </row>
    <row r="170" spans="1:65" s="2" customFormat="1" ht="24" customHeight="1">
      <c r="A170" s="30"/>
      <c r="B170" s="148"/>
      <c r="C170" s="162" t="s">
        <v>318</v>
      </c>
      <c r="D170" s="162" t="s">
        <v>199</v>
      </c>
      <c r="E170" s="163" t="s">
        <v>319</v>
      </c>
      <c r="F170" s="164" t="s">
        <v>320</v>
      </c>
      <c r="G170" s="165" t="s">
        <v>280</v>
      </c>
      <c r="H170" s="166">
        <v>11.615</v>
      </c>
      <c r="I170" s="166"/>
      <c r="J170" s="167">
        <f t="shared" si="20"/>
        <v>0</v>
      </c>
      <c r="K170" s="168"/>
      <c r="L170" s="169"/>
      <c r="M170" s="170" t="s">
        <v>1</v>
      </c>
      <c r="N170" s="171" t="s">
        <v>39</v>
      </c>
      <c r="O170" s="158">
        <v>0</v>
      </c>
      <c r="P170" s="158">
        <f t="shared" si="21"/>
        <v>0</v>
      </c>
      <c r="Q170" s="158">
        <v>0.09</v>
      </c>
      <c r="R170" s="158">
        <f t="shared" si="22"/>
        <v>1.04535</v>
      </c>
      <c r="S170" s="158">
        <v>0</v>
      </c>
      <c r="T170" s="159">
        <f t="shared" si="23"/>
        <v>0</v>
      </c>
      <c r="U170" s="30"/>
      <c r="V170" s="30"/>
      <c r="W170" s="30"/>
      <c r="X170" s="30"/>
      <c r="Y170" s="30"/>
      <c r="Z170" s="30"/>
      <c r="AA170" s="30"/>
      <c r="AB170" s="30"/>
      <c r="AC170" s="30"/>
      <c r="AD170" s="30"/>
      <c r="AE170" s="30"/>
      <c r="AR170" s="160" t="s">
        <v>178</v>
      </c>
      <c r="AT170" s="160" t="s">
        <v>199</v>
      </c>
      <c r="AU170" s="160" t="s">
        <v>152</v>
      </c>
      <c r="AY170" s="18" t="s">
        <v>145</v>
      </c>
      <c r="BE170" s="161">
        <f t="shared" si="24"/>
        <v>0</v>
      </c>
      <c r="BF170" s="161">
        <f t="shared" si="25"/>
        <v>0</v>
      </c>
      <c r="BG170" s="161">
        <f t="shared" si="26"/>
        <v>0</v>
      </c>
      <c r="BH170" s="161">
        <f t="shared" si="27"/>
        <v>0</v>
      </c>
      <c r="BI170" s="161">
        <f t="shared" si="28"/>
        <v>0</v>
      </c>
      <c r="BJ170" s="18" t="s">
        <v>152</v>
      </c>
      <c r="BK170" s="161">
        <f t="shared" si="29"/>
        <v>0</v>
      </c>
      <c r="BL170" s="18" t="s">
        <v>151</v>
      </c>
      <c r="BM170" s="160" t="s">
        <v>321</v>
      </c>
    </row>
    <row r="171" spans="1:65" s="2" customFormat="1" ht="33" customHeight="1">
      <c r="A171" s="30"/>
      <c r="B171" s="148"/>
      <c r="C171" s="149" t="s">
        <v>322</v>
      </c>
      <c r="D171" s="149" t="s">
        <v>147</v>
      </c>
      <c r="E171" s="150" t="s">
        <v>323</v>
      </c>
      <c r="F171" s="151" t="s">
        <v>324</v>
      </c>
      <c r="G171" s="152" t="s">
        <v>176</v>
      </c>
      <c r="H171" s="153">
        <v>53.171999999999997</v>
      </c>
      <c r="I171" s="153"/>
      <c r="J171" s="154">
        <f t="shared" si="20"/>
        <v>0</v>
      </c>
      <c r="K171" s="155"/>
      <c r="L171" s="31"/>
      <c r="M171" s="156" t="s">
        <v>1</v>
      </c>
      <c r="N171" s="157" t="s">
        <v>39</v>
      </c>
      <c r="O171" s="158">
        <v>1.363</v>
      </c>
      <c r="P171" s="158">
        <f t="shared" si="21"/>
        <v>72.473435999999992</v>
      </c>
      <c r="Q171" s="158">
        <v>2.2010900000000002</v>
      </c>
      <c r="R171" s="158">
        <f t="shared" si="22"/>
        <v>117.03635748000001</v>
      </c>
      <c r="S171" s="158">
        <v>0</v>
      </c>
      <c r="T171" s="159">
        <f t="shared" si="23"/>
        <v>0</v>
      </c>
      <c r="U171" s="30"/>
      <c r="V171" s="30"/>
      <c r="W171" s="30"/>
      <c r="X171" s="30"/>
      <c r="Y171" s="30"/>
      <c r="Z171" s="30"/>
      <c r="AA171" s="30"/>
      <c r="AB171" s="30"/>
      <c r="AC171" s="30"/>
      <c r="AD171" s="30"/>
      <c r="AE171" s="30"/>
      <c r="AR171" s="160" t="s">
        <v>151</v>
      </c>
      <c r="AT171" s="160" t="s">
        <v>147</v>
      </c>
      <c r="AU171" s="160" t="s">
        <v>152</v>
      </c>
      <c r="AY171" s="18" t="s">
        <v>145</v>
      </c>
      <c r="BE171" s="161">
        <f t="shared" si="24"/>
        <v>0</v>
      </c>
      <c r="BF171" s="161">
        <f t="shared" si="25"/>
        <v>0</v>
      </c>
      <c r="BG171" s="161">
        <f t="shared" si="26"/>
        <v>0</v>
      </c>
      <c r="BH171" s="161">
        <f t="shared" si="27"/>
        <v>0</v>
      </c>
      <c r="BI171" s="161">
        <f t="shared" si="28"/>
        <v>0</v>
      </c>
      <c r="BJ171" s="18" t="s">
        <v>152</v>
      </c>
      <c r="BK171" s="161">
        <f t="shared" si="29"/>
        <v>0</v>
      </c>
      <c r="BL171" s="18" t="s">
        <v>151</v>
      </c>
      <c r="BM171" s="160" t="s">
        <v>325</v>
      </c>
    </row>
    <row r="172" spans="1:65" s="2" customFormat="1" ht="24.15" customHeight="1">
      <c r="A172" s="30"/>
      <c r="B172" s="148"/>
      <c r="C172" s="149" t="s">
        <v>326</v>
      </c>
      <c r="D172" s="149" t="s">
        <v>147</v>
      </c>
      <c r="E172" s="150" t="s">
        <v>327</v>
      </c>
      <c r="F172" s="151" t="s">
        <v>328</v>
      </c>
      <c r="G172" s="152" t="s">
        <v>160</v>
      </c>
      <c r="H172" s="153">
        <v>14.7</v>
      </c>
      <c r="I172" s="153"/>
      <c r="J172" s="154">
        <f t="shared" si="20"/>
        <v>0</v>
      </c>
      <c r="K172" s="155"/>
      <c r="L172" s="31"/>
      <c r="M172" s="156" t="s">
        <v>1</v>
      </c>
      <c r="N172" s="157" t="s">
        <v>39</v>
      </c>
      <c r="O172" s="158">
        <v>0.185</v>
      </c>
      <c r="P172" s="158">
        <f t="shared" si="21"/>
        <v>2.7195</v>
      </c>
      <c r="Q172" s="158">
        <v>0</v>
      </c>
      <c r="R172" s="158">
        <f t="shared" si="22"/>
        <v>0</v>
      </c>
      <c r="S172" s="158">
        <v>0</v>
      </c>
      <c r="T172" s="159">
        <f t="shared" si="23"/>
        <v>0</v>
      </c>
      <c r="U172" s="30"/>
      <c r="V172" s="30"/>
      <c r="W172" s="30"/>
      <c r="X172" s="30"/>
      <c r="Y172" s="30"/>
      <c r="Z172" s="30"/>
      <c r="AA172" s="30"/>
      <c r="AB172" s="30"/>
      <c r="AC172" s="30"/>
      <c r="AD172" s="30"/>
      <c r="AE172" s="30"/>
      <c r="AR172" s="160" t="s">
        <v>151</v>
      </c>
      <c r="AT172" s="160" t="s">
        <v>147</v>
      </c>
      <c r="AU172" s="160" t="s">
        <v>152</v>
      </c>
      <c r="AY172" s="18" t="s">
        <v>145</v>
      </c>
      <c r="BE172" s="161">
        <f t="shared" si="24"/>
        <v>0</v>
      </c>
      <c r="BF172" s="161">
        <f t="shared" si="25"/>
        <v>0</v>
      </c>
      <c r="BG172" s="161">
        <f t="shared" si="26"/>
        <v>0</v>
      </c>
      <c r="BH172" s="161">
        <f t="shared" si="27"/>
        <v>0</v>
      </c>
      <c r="BI172" s="161">
        <f t="shared" si="28"/>
        <v>0</v>
      </c>
      <c r="BJ172" s="18" t="s">
        <v>152</v>
      </c>
      <c r="BK172" s="161">
        <f t="shared" si="29"/>
        <v>0</v>
      </c>
      <c r="BL172" s="18" t="s">
        <v>151</v>
      </c>
      <c r="BM172" s="160" t="s">
        <v>329</v>
      </c>
    </row>
    <row r="173" spans="1:65" s="2" customFormat="1" ht="37.799999999999997" customHeight="1">
      <c r="A173" s="30"/>
      <c r="B173" s="148"/>
      <c r="C173" s="149" t="s">
        <v>330</v>
      </c>
      <c r="D173" s="149" t="s">
        <v>147</v>
      </c>
      <c r="E173" s="150" t="s">
        <v>331</v>
      </c>
      <c r="F173" s="151" t="s">
        <v>332</v>
      </c>
      <c r="G173" s="152" t="s">
        <v>160</v>
      </c>
      <c r="H173" s="153">
        <v>184.2</v>
      </c>
      <c r="I173" s="153"/>
      <c r="J173" s="154">
        <f t="shared" si="20"/>
        <v>0</v>
      </c>
      <c r="K173" s="155"/>
      <c r="L173" s="31"/>
      <c r="M173" s="156" t="s">
        <v>1</v>
      </c>
      <c r="N173" s="157" t="s">
        <v>39</v>
      </c>
      <c r="O173" s="158">
        <v>0.58009999999999995</v>
      </c>
      <c r="P173" s="158">
        <f t="shared" si="21"/>
        <v>106.85441999999999</v>
      </c>
      <c r="Q173" s="158">
        <v>0.37851000000000001</v>
      </c>
      <c r="R173" s="158">
        <f t="shared" si="22"/>
        <v>69.721541999999999</v>
      </c>
      <c r="S173" s="158">
        <v>0</v>
      </c>
      <c r="T173" s="159">
        <f t="shared" si="23"/>
        <v>0</v>
      </c>
      <c r="U173" s="30"/>
      <c r="V173" s="30"/>
      <c r="W173" s="30"/>
      <c r="X173" s="30"/>
      <c r="Y173" s="30"/>
      <c r="Z173" s="30"/>
      <c r="AA173" s="30"/>
      <c r="AB173" s="30"/>
      <c r="AC173" s="30"/>
      <c r="AD173" s="30"/>
      <c r="AE173" s="30"/>
      <c r="AR173" s="160" t="s">
        <v>151</v>
      </c>
      <c r="AT173" s="160" t="s">
        <v>147</v>
      </c>
      <c r="AU173" s="160" t="s">
        <v>152</v>
      </c>
      <c r="AY173" s="18" t="s">
        <v>145</v>
      </c>
      <c r="BE173" s="161">
        <f t="shared" si="24"/>
        <v>0</v>
      </c>
      <c r="BF173" s="161">
        <f t="shared" si="25"/>
        <v>0</v>
      </c>
      <c r="BG173" s="161">
        <f t="shared" si="26"/>
        <v>0</v>
      </c>
      <c r="BH173" s="161">
        <f t="shared" si="27"/>
        <v>0</v>
      </c>
      <c r="BI173" s="161">
        <f t="shared" si="28"/>
        <v>0</v>
      </c>
      <c r="BJ173" s="18" t="s">
        <v>152</v>
      </c>
      <c r="BK173" s="161">
        <f t="shared" si="29"/>
        <v>0</v>
      </c>
      <c r="BL173" s="18" t="s">
        <v>151</v>
      </c>
      <c r="BM173" s="160" t="s">
        <v>333</v>
      </c>
    </row>
    <row r="174" spans="1:65" s="2" customFormat="1" ht="24.15" customHeight="1">
      <c r="A174" s="30"/>
      <c r="B174" s="148"/>
      <c r="C174" s="162" t="s">
        <v>334</v>
      </c>
      <c r="D174" s="162" t="s">
        <v>199</v>
      </c>
      <c r="E174" s="163" t="s">
        <v>335</v>
      </c>
      <c r="F174" s="164" t="s">
        <v>336</v>
      </c>
      <c r="G174" s="165" t="s">
        <v>280</v>
      </c>
      <c r="H174" s="166">
        <v>184.2</v>
      </c>
      <c r="I174" s="166"/>
      <c r="J174" s="167">
        <f t="shared" si="20"/>
        <v>0</v>
      </c>
      <c r="K174" s="168"/>
      <c r="L174" s="169"/>
      <c r="M174" s="170" t="s">
        <v>1</v>
      </c>
      <c r="N174" s="171" t="s">
        <v>39</v>
      </c>
      <c r="O174" s="158">
        <v>0</v>
      </c>
      <c r="P174" s="158">
        <f t="shared" si="21"/>
        <v>0</v>
      </c>
      <c r="Q174" s="158">
        <v>5.3800000000000001E-2</v>
      </c>
      <c r="R174" s="158">
        <f t="shared" si="22"/>
        <v>9.9099599999999999</v>
      </c>
      <c r="S174" s="158">
        <v>0</v>
      </c>
      <c r="T174" s="159">
        <f t="shared" si="23"/>
        <v>0</v>
      </c>
      <c r="U174" s="30"/>
      <c r="V174" s="30"/>
      <c r="W174" s="30"/>
      <c r="X174" s="30"/>
      <c r="Y174" s="30"/>
      <c r="Z174" s="30"/>
      <c r="AA174" s="30"/>
      <c r="AB174" s="30"/>
      <c r="AC174" s="30"/>
      <c r="AD174" s="30"/>
      <c r="AE174" s="30"/>
      <c r="AR174" s="160" t="s">
        <v>178</v>
      </c>
      <c r="AT174" s="160" t="s">
        <v>199</v>
      </c>
      <c r="AU174" s="160" t="s">
        <v>152</v>
      </c>
      <c r="AY174" s="18" t="s">
        <v>145</v>
      </c>
      <c r="BE174" s="161">
        <f t="shared" si="24"/>
        <v>0</v>
      </c>
      <c r="BF174" s="161">
        <f t="shared" si="25"/>
        <v>0</v>
      </c>
      <c r="BG174" s="161">
        <f t="shared" si="26"/>
        <v>0</v>
      </c>
      <c r="BH174" s="161">
        <f t="shared" si="27"/>
        <v>0</v>
      </c>
      <c r="BI174" s="161">
        <f t="shared" si="28"/>
        <v>0</v>
      </c>
      <c r="BJ174" s="18" t="s">
        <v>152</v>
      </c>
      <c r="BK174" s="161">
        <f t="shared" si="29"/>
        <v>0</v>
      </c>
      <c r="BL174" s="18" t="s">
        <v>151</v>
      </c>
      <c r="BM174" s="160" t="s">
        <v>337</v>
      </c>
    </row>
    <row r="175" spans="1:65" s="2" customFormat="1" ht="37.799999999999997" customHeight="1">
      <c r="A175" s="30"/>
      <c r="B175" s="148"/>
      <c r="C175" s="162" t="s">
        <v>338</v>
      </c>
      <c r="D175" s="162" t="s">
        <v>199</v>
      </c>
      <c r="E175" s="163" t="s">
        <v>339</v>
      </c>
      <c r="F175" s="164" t="s">
        <v>340</v>
      </c>
      <c r="G175" s="165" t="s">
        <v>280</v>
      </c>
      <c r="H175" s="166">
        <v>20</v>
      </c>
      <c r="I175" s="166"/>
      <c r="J175" s="167">
        <f t="shared" si="20"/>
        <v>0</v>
      </c>
      <c r="K175" s="168"/>
      <c r="L175" s="169"/>
      <c r="M175" s="170" t="s">
        <v>1</v>
      </c>
      <c r="N175" s="171" t="s">
        <v>39</v>
      </c>
      <c r="O175" s="158">
        <v>0</v>
      </c>
      <c r="P175" s="158">
        <f t="shared" si="21"/>
        <v>0</v>
      </c>
      <c r="Q175" s="158">
        <v>4.1000000000000003E-3</v>
      </c>
      <c r="R175" s="158">
        <f t="shared" si="22"/>
        <v>8.2000000000000003E-2</v>
      </c>
      <c r="S175" s="158">
        <v>0</v>
      </c>
      <c r="T175" s="159">
        <f t="shared" si="23"/>
        <v>0</v>
      </c>
      <c r="U175" s="30"/>
      <c r="V175" s="30"/>
      <c r="W175" s="30"/>
      <c r="X175" s="30"/>
      <c r="Y175" s="30"/>
      <c r="Z175" s="30"/>
      <c r="AA175" s="30"/>
      <c r="AB175" s="30"/>
      <c r="AC175" s="30"/>
      <c r="AD175" s="30"/>
      <c r="AE175" s="30"/>
      <c r="AR175" s="160" t="s">
        <v>178</v>
      </c>
      <c r="AT175" s="160" t="s">
        <v>199</v>
      </c>
      <c r="AU175" s="160" t="s">
        <v>152</v>
      </c>
      <c r="AY175" s="18" t="s">
        <v>145</v>
      </c>
      <c r="BE175" s="161">
        <f t="shared" si="24"/>
        <v>0</v>
      </c>
      <c r="BF175" s="161">
        <f t="shared" si="25"/>
        <v>0</v>
      </c>
      <c r="BG175" s="161">
        <f t="shared" si="26"/>
        <v>0</v>
      </c>
      <c r="BH175" s="161">
        <f t="shared" si="27"/>
        <v>0</v>
      </c>
      <c r="BI175" s="161">
        <f t="shared" si="28"/>
        <v>0</v>
      </c>
      <c r="BJ175" s="18" t="s">
        <v>152</v>
      </c>
      <c r="BK175" s="161">
        <f t="shared" si="29"/>
        <v>0</v>
      </c>
      <c r="BL175" s="18" t="s">
        <v>151</v>
      </c>
      <c r="BM175" s="160" t="s">
        <v>341</v>
      </c>
    </row>
    <row r="176" spans="1:65" s="2" customFormat="1" ht="33" customHeight="1">
      <c r="A176" s="30"/>
      <c r="B176" s="148"/>
      <c r="C176" s="149" t="s">
        <v>342</v>
      </c>
      <c r="D176" s="149" t="s">
        <v>147</v>
      </c>
      <c r="E176" s="150" t="s">
        <v>343</v>
      </c>
      <c r="F176" s="151" t="s">
        <v>344</v>
      </c>
      <c r="G176" s="152" t="s">
        <v>280</v>
      </c>
      <c r="H176" s="153">
        <v>10</v>
      </c>
      <c r="I176" s="153"/>
      <c r="J176" s="154">
        <f t="shared" si="20"/>
        <v>0</v>
      </c>
      <c r="K176" s="155"/>
      <c r="L176" s="31"/>
      <c r="M176" s="156" t="s">
        <v>1</v>
      </c>
      <c r="N176" s="157" t="s">
        <v>39</v>
      </c>
      <c r="O176" s="158">
        <v>0.66749999999999998</v>
      </c>
      <c r="P176" s="158">
        <f t="shared" si="21"/>
        <v>6.6749999999999998</v>
      </c>
      <c r="Q176" s="158">
        <v>0.18936</v>
      </c>
      <c r="R176" s="158">
        <f t="shared" si="22"/>
        <v>1.8935999999999999</v>
      </c>
      <c r="S176" s="158">
        <v>0</v>
      </c>
      <c r="T176" s="159">
        <f t="shared" si="23"/>
        <v>0</v>
      </c>
      <c r="U176" s="30"/>
      <c r="V176" s="30"/>
      <c r="W176" s="30"/>
      <c r="X176" s="30"/>
      <c r="Y176" s="30"/>
      <c r="Z176" s="30"/>
      <c r="AA176" s="30"/>
      <c r="AB176" s="30"/>
      <c r="AC176" s="30"/>
      <c r="AD176" s="30"/>
      <c r="AE176" s="30"/>
      <c r="AR176" s="160" t="s">
        <v>151</v>
      </c>
      <c r="AT176" s="160" t="s">
        <v>147</v>
      </c>
      <c r="AU176" s="160" t="s">
        <v>152</v>
      </c>
      <c r="AY176" s="18" t="s">
        <v>145</v>
      </c>
      <c r="BE176" s="161">
        <f t="shared" si="24"/>
        <v>0</v>
      </c>
      <c r="BF176" s="161">
        <f t="shared" si="25"/>
        <v>0</v>
      </c>
      <c r="BG176" s="161">
        <f t="shared" si="26"/>
        <v>0</v>
      </c>
      <c r="BH176" s="161">
        <f t="shared" si="27"/>
        <v>0</v>
      </c>
      <c r="BI176" s="161">
        <f t="shared" si="28"/>
        <v>0</v>
      </c>
      <c r="BJ176" s="18" t="s">
        <v>152</v>
      </c>
      <c r="BK176" s="161">
        <f t="shared" si="29"/>
        <v>0</v>
      </c>
      <c r="BL176" s="18" t="s">
        <v>151</v>
      </c>
      <c r="BM176" s="160" t="s">
        <v>345</v>
      </c>
    </row>
    <row r="177" spans="1:65" s="2" customFormat="1" ht="37.799999999999997" customHeight="1">
      <c r="A177" s="30"/>
      <c r="B177" s="148"/>
      <c r="C177" s="162" t="s">
        <v>346</v>
      </c>
      <c r="D177" s="162" t="s">
        <v>199</v>
      </c>
      <c r="E177" s="163" t="s">
        <v>347</v>
      </c>
      <c r="F177" s="164" t="s">
        <v>348</v>
      </c>
      <c r="G177" s="165" t="s">
        <v>280</v>
      </c>
      <c r="H177" s="166">
        <v>10</v>
      </c>
      <c r="I177" s="166"/>
      <c r="J177" s="167">
        <f t="shared" si="20"/>
        <v>0</v>
      </c>
      <c r="K177" s="168"/>
      <c r="L177" s="169"/>
      <c r="M177" s="170" t="s">
        <v>1</v>
      </c>
      <c r="N177" s="171" t="s">
        <v>39</v>
      </c>
      <c r="O177" s="158">
        <v>0</v>
      </c>
      <c r="P177" s="158">
        <f t="shared" si="21"/>
        <v>0</v>
      </c>
      <c r="Q177" s="158">
        <v>4.8000000000000001E-2</v>
      </c>
      <c r="R177" s="158">
        <f t="shared" si="22"/>
        <v>0.48</v>
      </c>
      <c r="S177" s="158">
        <v>0</v>
      </c>
      <c r="T177" s="159">
        <f t="shared" si="23"/>
        <v>0</v>
      </c>
      <c r="U177" s="30"/>
      <c r="V177" s="30"/>
      <c r="W177" s="30"/>
      <c r="X177" s="30"/>
      <c r="Y177" s="30"/>
      <c r="Z177" s="30"/>
      <c r="AA177" s="30"/>
      <c r="AB177" s="30"/>
      <c r="AC177" s="30"/>
      <c r="AD177" s="30"/>
      <c r="AE177" s="30"/>
      <c r="AR177" s="160" t="s">
        <v>178</v>
      </c>
      <c r="AT177" s="160" t="s">
        <v>199</v>
      </c>
      <c r="AU177" s="160" t="s">
        <v>152</v>
      </c>
      <c r="AY177" s="18" t="s">
        <v>145</v>
      </c>
      <c r="BE177" s="161">
        <f t="shared" si="24"/>
        <v>0</v>
      </c>
      <c r="BF177" s="161">
        <f t="shared" si="25"/>
        <v>0</v>
      </c>
      <c r="BG177" s="161">
        <f t="shared" si="26"/>
        <v>0</v>
      </c>
      <c r="BH177" s="161">
        <f t="shared" si="27"/>
        <v>0</v>
      </c>
      <c r="BI177" s="161">
        <f t="shared" si="28"/>
        <v>0</v>
      </c>
      <c r="BJ177" s="18" t="s">
        <v>152</v>
      </c>
      <c r="BK177" s="161">
        <f t="shared" si="29"/>
        <v>0</v>
      </c>
      <c r="BL177" s="18" t="s">
        <v>151</v>
      </c>
      <c r="BM177" s="160" t="s">
        <v>349</v>
      </c>
    </row>
    <row r="178" spans="1:65" s="2" customFormat="1" ht="37.799999999999997" customHeight="1">
      <c r="A178" s="30"/>
      <c r="B178" s="148"/>
      <c r="C178" s="162" t="s">
        <v>350</v>
      </c>
      <c r="D178" s="162" t="s">
        <v>199</v>
      </c>
      <c r="E178" s="163" t="s">
        <v>351</v>
      </c>
      <c r="F178" s="164" t="s">
        <v>352</v>
      </c>
      <c r="G178" s="165" t="s">
        <v>280</v>
      </c>
      <c r="H178" s="166">
        <v>10</v>
      </c>
      <c r="I178" s="166"/>
      <c r="J178" s="167">
        <f t="shared" si="20"/>
        <v>0</v>
      </c>
      <c r="K178" s="168"/>
      <c r="L178" s="169"/>
      <c r="M178" s="170" t="s">
        <v>1</v>
      </c>
      <c r="N178" s="171" t="s">
        <v>39</v>
      </c>
      <c r="O178" s="158">
        <v>0</v>
      </c>
      <c r="P178" s="158">
        <f t="shared" si="21"/>
        <v>0</v>
      </c>
      <c r="Q178" s="158">
        <v>2.6499999999999999E-2</v>
      </c>
      <c r="R178" s="158">
        <f t="shared" si="22"/>
        <v>0.26500000000000001</v>
      </c>
      <c r="S178" s="158">
        <v>0</v>
      </c>
      <c r="T178" s="159">
        <f t="shared" si="23"/>
        <v>0</v>
      </c>
      <c r="U178" s="30"/>
      <c r="V178" s="30"/>
      <c r="W178" s="30"/>
      <c r="X178" s="30"/>
      <c r="Y178" s="30"/>
      <c r="Z178" s="30"/>
      <c r="AA178" s="30"/>
      <c r="AB178" s="30"/>
      <c r="AC178" s="30"/>
      <c r="AD178" s="30"/>
      <c r="AE178" s="30"/>
      <c r="AR178" s="160" t="s">
        <v>178</v>
      </c>
      <c r="AT178" s="160" t="s">
        <v>199</v>
      </c>
      <c r="AU178" s="160" t="s">
        <v>152</v>
      </c>
      <c r="AY178" s="18" t="s">
        <v>145</v>
      </c>
      <c r="BE178" s="161">
        <f t="shared" si="24"/>
        <v>0</v>
      </c>
      <c r="BF178" s="161">
        <f t="shared" si="25"/>
        <v>0</v>
      </c>
      <c r="BG178" s="161">
        <f t="shared" si="26"/>
        <v>0</v>
      </c>
      <c r="BH178" s="161">
        <f t="shared" si="27"/>
        <v>0</v>
      </c>
      <c r="BI178" s="161">
        <f t="shared" si="28"/>
        <v>0</v>
      </c>
      <c r="BJ178" s="18" t="s">
        <v>152</v>
      </c>
      <c r="BK178" s="161">
        <f t="shared" si="29"/>
        <v>0</v>
      </c>
      <c r="BL178" s="18" t="s">
        <v>151</v>
      </c>
      <c r="BM178" s="160" t="s">
        <v>353</v>
      </c>
    </row>
    <row r="179" spans="1:65" s="2" customFormat="1" ht="24.15" customHeight="1">
      <c r="A179" s="30"/>
      <c r="B179" s="148"/>
      <c r="C179" s="162" t="s">
        <v>354</v>
      </c>
      <c r="D179" s="162" t="s">
        <v>199</v>
      </c>
      <c r="E179" s="163" t="s">
        <v>355</v>
      </c>
      <c r="F179" s="164" t="s">
        <v>356</v>
      </c>
      <c r="G179" s="165" t="s">
        <v>280</v>
      </c>
      <c r="H179" s="166">
        <v>10</v>
      </c>
      <c r="I179" s="166"/>
      <c r="J179" s="167">
        <f t="shared" si="20"/>
        <v>0</v>
      </c>
      <c r="K179" s="168"/>
      <c r="L179" s="169"/>
      <c r="M179" s="170" t="s">
        <v>1</v>
      </c>
      <c r="N179" s="171" t="s">
        <v>39</v>
      </c>
      <c r="O179" s="158">
        <v>0</v>
      </c>
      <c r="P179" s="158">
        <f t="shared" si="21"/>
        <v>0</v>
      </c>
      <c r="Q179" s="158">
        <v>5.0000000000000001E-4</v>
      </c>
      <c r="R179" s="158">
        <f t="shared" si="22"/>
        <v>5.0000000000000001E-3</v>
      </c>
      <c r="S179" s="158">
        <v>0</v>
      </c>
      <c r="T179" s="159">
        <f t="shared" si="23"/>
        <v>0</v>
      </c>
      <c r="U179" s="30"/>
      <c r="V179" s="30"/>
      <c r="W179" s="30"/>
      <c r="X179" s="30"/>
      <c r="Y179" s="30"/>
      <c r="Z179" s="30"/>
      <c r="AA179" s="30"/>
      <c r="AB179" s="30"/>
      <c r="AC179" s="30"/>
      <c r="AD179" s="30"/>
      <c r="AE179" s="30"/>
      <c r="AR179" s="160" t="s">
        <v>178</v>
      </c>
      <c r="AT179" s="160" t="s">
        <v>199</v>
      </c>
      <c r="AU179" s="160" t="s">
        <v>152</v>
      </c>
      <c r="AY179" s="18" t="s">
        <v>145</v>
      </c>
      <c r="BE179" s="161">
        <f t="shared" si="24"/>
        <v>0</v>
      </c>
      <c r="BF179" s="161">
        <f t="shared" si="25"/>
        <v>0</v>
      </c>
      <c r="BG179" s="161">
        <f t="shared" si="26"/>
        <v>0</v>
      </c>
      <c r="BH179" s="161">
        <f t="shared" si="27"/>
        <v>0</v>
      </c>
      <c r="BI179" s="161">
        <f t="shared" si="28"/>
        <v>0</v>
      </c>
      <c r="BJ179" s="18" t="s">
        <v>152</v>
      </c>
      <c r="BK179" s="161">
        <f t="shared" si="29"/>
        <v>0</v>
      </c>
      <c r="BL179" s="18" t="s">
        <v>151</v>
      </c>
      <c r="BM179" s="160" t="s">
        <v>357</v>
      </c>
    </row>
    <row r="180" spans="1:65" s="2" customFormat="1" ht="24.15" customHeight="1">
      <c r="A180" s="30"/>
      <c r="B180" s="148"/>
      <c r="C180" s="149" t="s">
        <v>358</v>
      </c>
      <c r="D180" s="149" t="s">
        <v>147</v>
      </c>
      <c r="E180" s="150" t="s">
        <v>359</v>
      </c>
      <c r="F180" s="151" t="s">
        <v>360</v>
      </c>
      <c r="G180" s="152" t="s">
        <v>202</v>
      </c>
      <c r="H180" s="153">
        <v>3599.527</v>
      </c>
      <c r="I180" s="153"/>
      <c r="J180" s="154">
        <f t="shared" si="20"/>
        <v>0</v>
      </c>
      <c r="K180" s="155"/>
      <c r="L180" s="31"/>
      <c r="M180" s="156" t="s">
        <v>1</v>
      </c>
      <c r="N180" s="157" t="s">
        <v>39</v>
      </c>
      <c r="O180" s="158">
        <v>7.5999999999999998E-2</v>
      </c>
      <c r="P180" s="158">
        <f t="shared" si="21"/>
        <v>273.564052</v>
      </c>
      <c r="Q180" s="158">
        <v>0</v>
      </c>
      <c r="R180" s="158">
        <f t="shared" si="22"/>
        <v>0</v>
      </c>
      <c r="S180" s="158">
        <v>0</v>
      </c>
      <c r="T180" s="159">
        <f t="shared" si="23"/>
        <v>0</v>
      </c>
      <c r="U180" s="30"/>
      <c r="V180" s="30"/>
      <c r="W180" s="30"/>
      <c r="X180" s="30"/>
      <c r="Y180" s="30"/>
      <c r="Z180" s="30"/>
      <c r="AA180" s="30"/>
      <c r="AB180" s="30"/>
      <c r="AC180" s="30"/>
      <c r="AD180" s="30"/>
      <c r="AE180" s="30"/>
      <c r="AR180" s="160" t="s">
        <v>151</v>
      </c>
      <c r="AT180" s="160" t="s">
        <v>147</v>
      </c>
      <c r="AU180" s="160" t="s">
        <v>152</v>
      </c>
      <c r="AY180" s="18" t="s">
        <v>145</v>
      </c>
      <c r="BE180" s="161">
        <f t="shared" si="24"/>
        <v>0</v>
      </c>
      <c r="BF180" s="161">
        <f t="shared" si="25"/>
        <v>0</v>
      </c>
      <c r="BG180" s="161">
        <f t="shared" si="26"/>
        <v>0</v>
      </c>
      <c r="BH180" s="161">
        <f t="shared" si="27"/>
        <v>0</v>
      </c>
      <c r="BI180" s="161">
        <f t="shared" si="28"/>
        <v>0</v>
      </c>
      <c r="BJ180" s="18" t="s">
        <v>152</v>
      </c>
      <c r="BK180" s="161">
        <f t="shared" si="29"/>
        <v>0</v>
      </c>
      <c r="BL180" s="18" t="s">
        <v>151</v>
      </c>
      <c r="BM180" s="160" t="s">
        <v>361</v>
      </c>
    </row>
    <row r="181" spans="1:65" s="2" customFormat="1" ht="16.5" customHeight="1">
      <c r="A181" s="30"/>
      <c r="B181" s="148"/>
      <c r="C181" s="149" t="s">
        <v>362</v>
      </c>
      <c r="D181" s="149" t="s">
        <v>147</v>
      </c>
      <c r="E181" s="150" t="s">
        <v>363</v>
      </c>
      <c r="F181" s="151" t="s">
        <v>364</v>
      </c>
      <c r="G181" s="152" t="s">
        <v>202</v>
      </c>
      <c r="H181" s="153">
        <v>3599.527</v>
      </c>
      <c r="I181" s="153"/>
      <c r="J181" s="154">
        <f t="shared" si="20"/>
        <v>0</v>
      </c>
      <c r="K181" s="155"/>
      <c r="L181" s="31"/>
      <c r="M181" s="156" t="s">
        <v>1</v>
      </c>
      <c r="N181" s="157" t="s">
        <v>39</v>
      </c>
      <c r="O181" s="158">
        <v>0</v>
      </c>
      <c r="P181" s="158">
        <f t="shared" si="21"/>
        <v>0</v>
      </c>
      <c r="Q181" s="158">
        <v>0</v>
      </c>
      <c r="R181" s="158">
        <f t="shared" si="22"/>
        <v>0</v>
      </c>
      <c r="S181" s="158">
        <v>0</v>
      </c>
      <c r="T181" s="159">
        <f t="shared" si="23"/>
        <v>0</v>
      </c>
      <c r="U181" s="30"/>
      <c r="V181" s="30"/>
      <c r="W181" s="30"/>
      <c r="X181" s="30"/>
      <c r="Y181" s="30"/>
      <c r="Z181" s="30"/>
      <c r="AA181" s="30"/>
      <c r="AB181" s="30"/>
      <c r="AC181" s="30"/>
      <c r="AD181" s="30"/>
      <c r="AE181" s="30"/>
      <c r="AR181" s="160" t="s">
        <v>151</v>
      </c>
      <c r="AT181" s="160" t="s">
        <v>147</v>
      </c>
      <c r="AU181" s="160" t="s">
        <v>152</v>
      </c>
      <c r="AY181" s="18" t="s">
        <v>145</v>
      </c>
      <c r="BE181" s="161">
        <f t="shared" si="24"/>
        <v>0</v>
      </c>
      <c r="BF181" s="161">
        <f t="shared" si="25"/>
        <v>0</v>
      </c>
      <c r="BG181" s="161">
        <f t="shared" si="26"/>
        <v>0</v>
      </c>
      <c r="BH181" s="161">
        <f t="shared" si="27"/>
        <v>0</v>
      </c>
      <c r="BI181" s="161">
        <f t="shared" si="28"/>
        <v>0</v>
      </c>
      <c r="BJ181" s="18" t="s">
        <v>152</v>
      </c>
      <c r="BK181" s="161">
        <f t="shared" si="29"/>
        <v>0</v>
      </c>
      <c r="BL181" s="18" t="s">
        <v>151</v>
      </c>
      <c r="BM181" s="160" t="s">
        <v>365</v>
      </c>
    </row>
    <row r="182" spans="1:65" s="12" customFormat="1" ht="22.8" customHeight="1">
      <c r="B182" s="136"/>
      <c r="D182" s="137" t="s">
        <v>72</v>
      </c>
      <c r="E182" s="146" t="s">
        <v>366</v>
      </c>
      <c r="F182" s="146" t="s">
        <v>367</v>
      </c>
      <c r="J182" s="147">
        <f>BK182</f>
        <v>0</v>
      </c>
      <c r="L182" s="136"/>
      <c r="M182" s="140"/>
      <c r="N182" s="141"/>
      <c r="O182" s="141"/>
      <c r="P182" s="142">
        <f>P183</f>
        <v>3452.5663080000004</v>
      </c>
      <c r="Q182" s="141"/>
      <c r="R182" s="142">
        <f>R183</f>
        <v>0</v>
      </c>
      <c r="S182" s="141"/>
      <c r="T182" s="143">
        <f>T183</f>
        <v>0</v>
      </c>
      <c r="AR182" s="137" t="s">
        <v>81</v>
      </c>
      <c r="AT182" s="144" t="s">
        <v>72</v>
      </c>
      <c r="AU182" s="144" t="s">
        <v>81</v>
      </c>
      <c r="AY182" s="137" t="s">
        <v>145</v>
      </c>
      <c r="BK182" s="145">
        <f>BK183</f>
        <v>0</v>
      </c>
    </row>
    <row r="183" spans="1:65" s="2" customFormat="1" ht="33" customHeight="1">
      <c r="A183" s="30"/>
      <c r="B183" s="148"/>
      <c r="C183" s="149" t="s">
        <v>368</v>
      </c>
      <c r="D183" s="149" t="s">
        <v>147</v>
      </c>
      <c r="E183" s="150" t="s">
        <v>369</v>
      </c>
      <c r="F183" s="151" t="s">
        <v>370</v>
      </c>
      <c r="G183" s="152" t="s">
        <v>202</v>
      </c>
      <c r="H183" s="153">
        <v>8785.1560000000009</v>
      </c>
      <c r="I183" s="153"/>
      <c r="J183" s="154">
        <f>ROUND(I183*H183,2)</f>
        <v>0</v>
      </c>
      <c r="K183" s="155"/>
      <c r="L183" s="31"/>
      <c r="M183" s="156" t="s">
        <v>1</v>
      </c>
      <c r="N183" s="157" t="s">
        <v>39</v>
      </c>
      <c r="O183" s="158">
        <v>0.39300000000000002</v>
      </c>
      <c r="P183" s="158">
        <f>O183*H183</f>
        <v>3452.5663080000004</v>
      </c>
      <c r="Q183" s="158">
        <v>0</v>
      </c>
      <c r="R183" s="158">
        <f>Q183*H183</f>
        <v>0</v>
      </c>
      <c r="S183" s="158">
        <v>0</v>
      </c>
      <c r="T183" s="159">
        <f>S183*H183</f>
        <v>0</v>
      </c>
      <c r="U183" s="30"/>
      <c r="V183" s="30"/>
      <c r="W183" s="30"/>
      <c r="X183" s="30"/>
      <c r="Y183" s="30"/>
      <c r="Z183" s="30"/>
      <c r="AA183" s="30"/>
      <c r="AB183" s="30"/>
      <c r="AC183" s="30"/>
      <c r="AD183" s="30"/>
      <c r="AE183" s="30"/>
      <c r="AR183" s="160" t="s">
        <v>151</v>
      </c>
      <c r="AT183" s="160" t="s">
        <v>147</v>
      </c>
      <c r="AU183" s="160" t="s">
        <v>152</v>
      </c>
      <c r="AY183" s="18" t="s">
        <v>145</v>
      </c>
      <c r="BE183" s="161">
        <f>IF(N183="základná",J183,0)</f>
        <v>0</v>
      </c>
      <c r="BF183" s="161">
        <f>IF(N183="znížená",J183,0)</f>
        <v>0</v>
      </c>
      <c r="BG183" s="161">
        <f>IF(N183="zákl. prenesená",J183,0)</f>
        <v>0</v>
      </c>
      <c r="BH183" s="161">
        <f>IF(N183="zníž. prenesená",J183,0)</f>
        <v>0</v>
      </c>
      <c r="BI183" s="161">
        <f>IF(N183="nulová",J183,0)</f>
        <v>0</v>
      </c>
      <c r="BJ183" s="18" t="s">
        <v>152</v>
      </c>
      <c r="BK183" s="161">
        <f>ROUND(I183*H183,2)</f>
        <v>0</v>
      </c>
      <c r="BL183" s="18" t="s">
        <v>151</v>
      </c>
      <c r="BM183" s="160" t="s">
        <v>371</v>
      </c>
    </row>
    <row r="184" spans="1:65" s="12" customFormat="1" ht="25.95" customHeight="1">
      <c r="B184" s="136"/>
      <c r="D184" s="137" t="s">
        <v>72</v>
      </c>
      <c r="E184" s="138" t="s">
        <v>372</v>
      </c>
      <c r="F184" s="138" t="s">
        <v>373</v>
      </c>
      <c r="J184" s="139">
        <f>BK184</f>
        <v>0</v>
      </c>
      <c r="L184" s="136"/>
      <c r="M184" s="140"/>
      <c r="N184" s="141"/>
      <c r="O184" s="141"/>
      <c r="P184" s="142">
        <f>P185</f>
        <v>0</v>
      </c>
      <c r="Q184" s="141"/>
      <c r="R184" s="142">
        <f>R185</f>
        <v>0</v>
      </c>
      <c r="S184" s="141"/>
      <c r="T184" s="143">
        <f>T185</f>
        <v>0</v>
      </c>
      <c r="AR184" s="137" t="s">
        <v>165</v>
      </c>
      <c r="AT184" s="144" t="s">
        <v>72</v>
      </c>
      <c r="AU184" s="144" t="s">
        <v>73</v>
      </c>
      <c r="AY184" s="137" t="s">
        <v>145</v>
      </c>
      <c r="BK184" s="145">
        <f>BK185</f>
        <v>0</v>
      </c>
    </row>
    <row r="185" spans="1:65" s="2" customFormat="1" ht="33" customHeight="1">
      <c r="A185" s="30"/>
      <c r="B185" s="148"/>
      <c r="C185" s="149" t="s">
        <v>374</v>
      </c>
      <c r="D185" s="149" t="s">
        <v>147</v>
      </c>
      <c r="E185" s="150" t="s">
        <v>375</v>
      </c>
      <c r="F185" s="151" t="s">
        <v>376</v>
      </c>
      <c r="G185" s="152" t="s">
        <v>377</v>
      </c>
      <c r="H185" s="153">
        <v>1</v>
      </c>
      <c r="I185" s="153"/>
      <c r="J185" s="154">
        <f>ROUND(I185*H185,2)</f>
        <v>0</v>
      </c>
      <c r="K185" s="155"/>
      <c r="L185" s="31"/>
      <c r="M185" s="172" t="s">
        <v>1</v>
      </c>
      <c r="N185" s="173" t="s">
        <v>39</v>
      </c>
      <c r="O185" s="174">
        <v>0</v>
      </c>
      <c r="P185" s="174">
        <f>O185*H185</f>
        <v>0</v>
      </c>
      <c r="Q185" s="174">
        <v>0</v>
      </c>
      <c r="R185" s="174">
        <f>Q185*H185</f>
        <v>0</v>
      </c>
      <c r="S185" s="174">
        <v>0</v>
      </c>
      <c r="T185" s="175">
        <f>S185*H185</f>
        <v>0</v>
      </c>
      <c r="U185" s="30"/>
      <c r="V185" s="30"/>
      <c r="W185" s="30"/>
      <c r="X185" s="30"/>
      <c r="Y185" s="30"/>
      <c r="Z185" s="30"/>
      <c r="AA185" s="30"/>
      <c r="AB185" s="30"/>
      <c r="AC185" s="30"/>
      <c r="AD185" s="30"/>
      <c r="AE185" s="30"/>
      <c r="AR185" s="160" t="s">
        <v>378</v>
      </c>
      <c r="AT185" s="160" t="s">
        <v>147</v>
      </c>
      <c r="AU185" s="160" t="s">
        <v>81</v>
      </c>
      <c r="AY185" s="18" t="s">
        <v>145</v>
      </c>
      <c r="BE185" s="161">
        <f>IF(N185="základná",J185,0)</f>
        <v>0</v>
      </c>
      <c r="BF185" s="161">
        <f>IF(N185="znížená",J185,0)</f>
        <v>0</v>
      </c>
      <c r="BG185" s="161">
        <f>IF(N185="zákl. prenesená",J185,0)</f>
        <v>0</v>
      </c>
      <c r="BH185" s="161">
        <f>IF(N185="zníž. prenesená",J185,0)</f>
        <v>0</v>
      </c>
      <c r="BI185" s="161">
        <f>IF(N185="nulová",J185,0)</f>
        <v>0</v>
      </c>
      <c r="BJ185" s="18" t="s">
        <v>152</v>
      </c>
      <c r="BK185" s="161">
        <f>ROUND(I185*H185,2)</f>
        <v>0</v>
      </c>
      <c r="BL185" s="18" t="s">
        <v>378</v>
      </c>
      <c r="BM185" s="160" t="s">
        <v>379</v>
      </c>
    </row>
    <row r="186" spans="1:65" s="2" customFormat="1" ht="6.9" customHeight="1">
      <c r="A186" s="30"/>
      <c r="B186" s="48"/>
      <c r="C186" s="49"/>
      <c r="D186" s="49"/>
      <c r="E186" s="49"/>
      <c r="F186" s="49"/>
      <c r="G186" s="49"/>
      <c r="H186" s="49"/>
      <c r="I186" s="49"/>
      <c r="J186" s="49"/>
      <c r="K186" s="49"/>
      <c r="L186" s="31"/>
      <c r="M186" s="30"/>
      <c r="O186" s="30"/>
      <c r="P186" s="30"/>
      <c r="Q186" s="30"/>
      <c r="R186" s="30"/>
      <c r="S186" s="30"/>
      <c r="T186" s="30"/>
      <c r="U186" s="30"/>
      <c r="V186" s="30"/>
      <c r="W186" s="30"/>
      <c r="X186" s="30"/>
      <c r="Y186" s="30"/>
      <c r="Z186" s="30"/>
      <c r="AA186" s="30"/>
      <c r="AB186" s="30"/>
      <c r="AC186" s="30"/>
      <c r="AD186" s="30"/>
      <c r="AE186" s="30"/>
    </row>
  </sheetData>
  <autoFilter ref="C122:K185" xr:uid="{00000000-0009-0000-0000-000001000000}"/>
  <mergeCells count="8">
    <mergeCell ref="E113:H113"/>
    <mergeCell ref="E115:H115"/>
    <mergeCell ref="L2:V2"/>
    <mergeCell ref="E7:H7"/>
    <mergeCell ref="E9:H9"/>
    <mergeCell ref="E27:H27"/>
    <mergeCell ref="E85:H85"/>
    <mergeCell ref="E87:H87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BM154"/>
  <sheetViews>
    <sheetView showGridLines="0" topLeftCell="A144" workbookViewId="0">
      <selection activeCell="I153" sqref="I126:I153"/>
    </sheetView>
  </sheetViews>
  <sheetFormatPr defaultRowHeight="14.4"/>
  <cols>
    <col min="1" max="1" width="8.28515625" style="1" customWidth="1"/>
    <col min="2" max="2" width="1.140625" style="1" customWidth="1"/>
    <col min="3" max="3" width="4.140625" style="1" customWidth="1"/>
    <col min="4" max="4" width="4.28515625" style="1" customWidth="1"/>
    <col min="5" max="5" width="17.140625" style="1" customWidth="1"/>
    <col min="6" max="6" width="50.85546875" style="1" customWidth="1"/>
    <col min="7" max="7" width="7.42578125" style="1" customWidth="1"/>
    <col min="8" max="8" width="14" style="1" customWidth="1"/>
    <col min="9" max="9" width="15.85546875" style="1" customWidth="1"/>
    <col min="10" max="10" width="22.28515625" style="1" customWidth="1"/>
    <col min="11" max="11" width="22.28515625" style="1" hidden="1" customWidth="1"/>
    <col min="12" max="12" width="9.28515625" style="1" customWidth="1"/>
    <col min="13" max="13" width="10.85546875" style="1" hidden="1" customWidth="1"/>
    <col min="14" max="14" width="9.28515625" style="1" hidden="1"/>
    <col min="15" max="20" width="14.140625" style="1" hidden="1" customWidth="1"/>
    <col min="21" max="21" width="16.28515625" style="1" hidden="1" customWidth="1"/>
    <col min="22" max="22" width="12.28515625" style="1" customWidth="1"/>
    <col min="23" max="23" width="16.28515625" style="1" customWidth="1"/>
    <col min="24" max="24" width="12.28515625" style="1" customWidth="1"/>
    <col min="25" max="25" width="15" style="1" customWidth="1"/>
    <col min="26" max="26" width="11" style="1" customWidth="1"/>
    <col min="27" max="27" width="15" style="1" customWidth="1"/>
    <col min="28" max="28" width="16.28515625" style="1" customWidth="1"/>
    <col min="29" max="29" width="11" style="1" customWidth="1"/>
    <col min="30" max="30" width="15" style="1" customWidth="1"/>
    <col min="31" max="31" width="16.28515625" style="1" customWidth="1"/>
    <col min="44" max="65" width="9.28515625" style="1" hidden="1"/>
  </cols>
  <sheetData>
    <row r="1" spans="1:46" ht="10.199999999999999">
      <c r="A1" s="94"/>
    </row>
    <row r="2" spans="1:46" s="1" customFormat="1" ht="36.9" customHeight="1">
      <c r="L2" s="231" t="s">
        <v>5</v>
      </c>
      <c r="M2" s="215"/>
      <c r="N2" s="215"/>
      <c r="O2" s="215"/>
      <c r="P2" s="215"/>
      <c r="Q2" s="215"/>
      <c r="R2" s="215"/>
      <c r="S2" s="215"/>
      <c r="T2" s="215"/>
      <c r="U2" s="215"/>
      <c r="V2" s="215"/>
      <c r="AT2" s="18" t="s">
        <v>85</v>
      </c>
    </row>
    <row r="3" spans="1:46" s="1" customFormat="1" ht="6.9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1"/>
      <c r="AT3" s="18" t="s">
        <v>73</v>
      </c>
    </row>
    <row r="4" spans="1:46" s="1" customFormat="1" ht="24.9" customHeight="1">
      <c r="B4" s="21"/>
      <c r="D4" s="22" t="s">
        <v>116</v>
      </c>
      <c r="L4" s="21"/>
      <c r="M4" s="95" t="s">
        <v>10</v>
      </c>
      <c r="AT4" s="18" t="s">
        <v>3</v>
      </c>
    </row>
    <row r="5" spans="1:46" s="1" customFormat="1" ht="6.9" customHeight="1">
      <c r="B5" s="21"/>
      <c r="L5" s="21"/>
    </row>
    <row r="6" spans="1:46" s="1" customFormat="1" ht="12" customHeight="1">
      <c r="B6" s="21"/>
      <c r="D6" s="27" t="s">
        <v>13</v>
      </c>
      <c r="L6" s="21"/>
    </row>
    <row r="7" spans="1:46" s="1" customFormat="1" ht="26.25" customHeight="1">
      <c r="B7" s="21"/>
      <c r="E7" s="244" t="str">
        <f>'Rekapitulácia stavby'!K6</f>
        <v>Oprava spevnených plôch a okolitého areálu Zimného štadióna v Banskej Bystrici</v>
      </c>
      <c r="F7" s="245"/>
      <c r="G7" s="245"/>
      <c r="H7" s="245"/>
      <c r="L7" s="21"/>
    </row>
    <row r="8" spans="1:46" s="2" customFormat="1" ht="12" customHeight="1">
      <c r="A8" s="30"/>
      <c r="B8" s="31"/>
      <c r="C8" s="30"/>
      <c r="D8" s="27" t="s">
        <v>117</v>
      </c>
      <c r="E8" s="30"/>
      <c r="F8" s="30"/>
      <c r="G8" s="30"/>
      <c r="H8" s="30"/>
      <c r="I8" s="30"/>
      <c r="J8" s="30"/>
      <c r="K8" s="30"/>
      <c r="L8" s="43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</row>
    <row r="9" spans="1:46" s="2" customFormat="1" ht="30" customHeight="1">
      <c r="A9" s="30"/>
      <c r="B9" s="31"/>
      <c r="C9" s="30"/>
      <c r="D9" s="30"/>
      <c r="E9" s="211" t="s">
        <v>380</v>
      </c>
      <c r="F9" s="246"/>
      <c r="G9" s="246"/>
      <c r="H9" s="246"/>
      <c r="I9" s="30"/>
      <c r="J9" s="30"/>
      <c r="K9" s="30"/>
      <c r="L9" s="43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</row>
    <row r="10" spans="1:46" s="2" customFormat="1" ht="10.199999999999999">
      <c r="A10" s="30"/>
      <c r="B10" s="31"/>
      <c r="C10" s="30"/>
      <c r="D10" s="30"/>
      <c r="E10" s="30"/>
      <c r="F10" s="30"/>
      <c r="G10" s="30"/>
      <c r="H10" s="30"/>
      <c r="I10" s="30"/>
      <c r="J10" s="30"/>
      <c r="K10" s="30"/>
      <c r="L10" s="43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</row>
    <row r="11" spans="1:46" s="2" customFormat="1" ht="12" customHeight="1">
      <c r="A11" s="30"/>
      <c r="B11" s="31"/>
      <c r="C11" s="30"/>
      <c r="D11" s="27" t="s">
        <v>15</v>
      </c>
      <c r="E11" s="30"/>
      <c r="F11" s="25" t="s">
        <v>1</v>
      </c>
      <c r="G11" s="30"/>
      <c r="H11" s="30"/>
      <c r="I11" s="27" t="s">
        <v>16</v>
      </c>
      <c r="J11" s="25" t="s">
        <v>1</v>
      </c>
      <c r="K11" s="30"/>
      <c r="L11" s="43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</row>
    <row r="12" spans="1:46" s="2" customFormat="1" ht="12" customHeight="1">
      <c r="A12" s="30"/>
      <c r="B12" s="31"/>
      <c r="C12" s="30"/>
      <c r="D12" s="27" t="s">
        <v>17</v>
      </c>
      <c r="E12" s="30"/>
      <c r="F12" s="25" t="s">
        <v>18</v>
      </c>
      <c r="G12" s="30"/>
      <c r="H12" s="30"/>
      <c r="I12" s="27" t="s">
        <v>19</v>
      </c>
      <c r="J12" s="56" t="str">
        <f>'Rekapitulácia stavby'!AN8</f>
        <v>10. 9. 2021</v>
      </c>
      <c r="K12" s="30"/>
      <c r="L12" s="43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</row>
    <row r="13" spans="1:46" s="2" customFormat="1" ht="10.8" customHeight="1">
      <c r="A13" s="30"/>
      <c r="B13" s="31"/>
      <c r="C13" s="30"/>
      <c r="D13" s="30"/>
      <c r="E13" s="30"/>
      <c r="F13" s="30"/>
      <c r="G13" s="30"/>
      <c r="H13" s="30"/>
      <c r="I13" s="30"/>
      <c r="J13" s="30"/>
      <c r="K13" s="30"/>
      <c r="L13" s="43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</row>
    <row r="14" spans="1:46" s="2" customFormat="1" ht="12" customHeight="1">
      <c r="A14" s="30"/>
      <c r="B14" s="31"/>
      <c r="C14" s="30"/>
      <c r="D14" s="27" t="s">
        <v>21</v>
      </c>
      <c r="E14" s="30"/>
      <c r="F14" s="30"/>
      <c r="G14" s="30"/>
      <c r="H14" s="30"/>
      <c r="I14" s="27" t="s">
        <v>22</v>
      </c>
      <c r="J14" s="25" t="s">
        <v>1</v>
      </c>
      <c r="K14" s="30"/>
      <c r="L14" s="43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</row>
    <row r="15" spans="1:46" s="2" customFormat="1" ht="18" customHeight="1">
      <c r="A15" s="30"/>
      <c r="B15" s="31"/>
      <c r="C15" s="30"/>
      <c r="D15" s="30"/>
      <c r="E15" s="25" t="s">
        <v>23</v>
      </c>
      <c r="F15" s="30"/>
      <c r="G15" s="30"/>
      <c r="H15" s="30"/>
      <c r="I15" s="27" t="s">
        <v>24</v>
      </c>
      <c r="J15" s="25" t="s">
        <v>1</v>
      </c>
      <c r="K15" s="30"/>
      <c r="L15" s="43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</row>
    <row r="16" spans="1:46" s="2" customFormat="1" ht="6.9" customHeight="1">
      <c r="A16" s="30"/>
      <c r="B16" s="31"/>
      <c r="C16" s="30"/>
      <c r="D16" s="30"/>
      <c r="E16" s="30"/>
      <c r="F16" s="30"/>
      <c r="G16" s="30"/>
      <c r="H16" s="30"/>
      <c r="I16" s="30"/>
      <c r="J16" s="30"/>
      <c r="K16" s="30"/>
      <c r="L16" s="43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</row>
    <row r="17" spans="1:31" s="2" customFormat="1" ht="12" customHeight="1">
      <c r="A17" s="30"/>
      <c r="B17" s="31"/>
      <c r="C17" s="30"/>
      <c r="D17" s="27" t="s">
        <v>25</v>
      </c>
      <c r="E17" s="30"/>
      <c r="F17" s="30"/>
      <c r="G17" s="30"/>
      <c r="H17" s="30"/>
      <c r="I17" s="27" t="s">
        <v>22</v>
      </c>
      <c r="J17" s="25" t="s">
        <v>1</v>
      </c>
      <c r="K17" s="30"/>
      <c r="L17" s="43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</row>
    <row r="18" spans="1:31" s="2" customFormat="1" ht="18" customHeight="1">
      <c r="A18" s="30"/>
      <c r="B18" s="31"/>
      <c r="C18" s="30"/>
      <c r="D18" s="30"/>
      <c r="E18" s="25" t="s">
        <v>26</v>
      </c>
      <c r="F18" s="30"/>
      <c r="G18" s="30"/>
      <c r="H18" s="30"/>
      <c r="I18" s="27" t="s">
        <v>24</v>
      </c>
      <c r="J18" s="25" t="s">
        <v>1</v>
      </c>
      <c r="K18" s="30"/>
      <c r="L18" s="43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</row>
    <row r="19" spans="1:31" s="2" customFormat="1" ht="6.9" customHeight="1">
      <c r="A19" s="30"/>
      <c r="B19" s="31"/>
      <c r="C19" s="30"/>
      <c r="D19" s="30"/>
      <c r="E19" s="30"/>
      <c r="F19" s="30"/>
      <c r="G19" s="30"/>
      <c r="H19" s="30"/>
      <c r="I19" s="30"/>
      <c r="J19" s="30"/>
      <c r="K19" s="30"/>
      <c r="L19" s="43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</row>
    <row r="20" spans="1:31" s="2" customFormat="1" ht="12" customHeight="1">
      <c r="A20" s="30"/>
      <c r="B20" s="31"/>
      <c r="C20" s="30"/>
      <c r="D20" s="27" t="s">
        <v>27</v>
      </c>
      <c r="E20" s="30"/>
      <c r="F20" s="30"/>
      <c r="G20" s="30"/>
      <c r="H20" s="30"/>
      <c r="I20" s="27" t="s">
        <v>22</v>
      </c>
      <c r="J20" s="25" t="s">
        <v>1</v>
      </c>
      <c r="K20" s="30"/>
      <c r="L20" s="43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</row>
    <row r="21" spans="1:31" s="2" customFormat="1" ht="18" customHeight="1">
      <c r="A21" s="30"/>
      <c r="B21" s="31"/>
      <c r="C21" s="30"/>
      <c r="D21" s="30"/>
      <c r="E21" s="25" t="s">
        <v>28</v>
      </c>
      <c r="F21" s="30"/>
      <c r="G21" s="30"/>
      <c r="H21" s="30"/>
      <c r="I21" s="27" t="s">
        <v>24</v>
      </c>
      <c r="J21" s="25" t="s">
        <v>1</v>
      </c>
      <c r="K21" s="30"/>
      <c r="L21" s="43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</row>
    <row r="22" spans="1:31" s="2" customFormat="1" ht="6.9" customHeight="1">
      <c r="A22" s="30"/>
      <c r="B22" s="31"/>
      <c r="C22" s="30"/>
      <c r="D22" s="30"/>
      <c r="E22" s="30"/>
      <c r="F22" s="30"/>
      <c r="G22" s="30"/>
      <c r="H22" s="30"/>
      <c r="I22" s="30"/>
      <c r="J22" s="30"/>
      <c r="K22" s="30"/>
      <c r="L22" s="43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</row>
    <row r="23" spans="1:31" s="2" customFormat="1" ht="12" customHeight="1">
      <c r="A23" s="30"/>
      <c r="B23" s="31"/>
      <c r="C23" s="30"/>
      <c r="D23" s="27" t="s">
        <v>30</v>
      </c>
      <c r="E23" s="30"/>
      <c r="F23" s="30"/>
      <c r="G23" s="30"/>
      <c r="H23" s="30"/>
      <c r="I23" s="27" t="s">
        <v>22</v>
      </c>
      <c r="J23" s="25" t="s">
        <v>1</v>
      </c>
      <c r="K23" s="30"/>
      <c r="L23" s="43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</row>
    <row r="24" spans="1:31" s="2" customFormat="1" ht="18" customHeight="1">
      <c r="A24" s="30"/>
      <c r="B24" s="31"/>
      <c r="C24" s="30"/>
      <c r="D24" s="30"/>
      <c r="E24" s="25" t="s">
        <v>31</v>
      </c>
      <c r="F24" s="30"/>
      <c r="G24" s="30"/>
      <c r="H24" s="30"/>
      <c r="I24" s="27" t="s">
        <v>24</v>
      </c>
      <c r="J24" s="25" t="s">
        <v>1</v>
      </c>
      <c r="K24" s="30"/>
      <c r="L24" s="43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</row>
    <row r="25" spans="1:31" s="2" customFormat="1" ht="6.9" customHeight="1">
      <c r="A25" s="30"/>
      <c r="B25" s="31"/>
      <c r="C25" s="30"/>
      <c r="D25" s="30"/>
      <c r="E25" s="30"/>
      <c r="F25" s="30"/>
      <c r="G25" s="30"/>
      <c r="H25" s="30"/>
      <c r="I25" s="30"/>
      <c r="J25" s="30"/>
      <c r="K25" s="30"/>
      <c r="L25" s="43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</row>
    <row r="26" spans="1:31" s="2" customFormat="1" ht="12" customHeight="1">
      <c r="A26" s="30"/>
      <c r="B26" s="31"/>
      <c r="C26" s="30"/>
      <c r="D26" s="27" t="s">
        <v>32</v>
      </c>
      <c r="E26" s="30"/>
      <c r="F26" s="30"/>
      <c r="G26" s="30"/>
      <c r="H26" s="30"/>
      <c r="I26" s="30"/>
      <c r="J26" s="30"/>
      <c r="K26" s="30"/>
      <c r="L26" s="43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</row>
    <row r="27" spans="1:31" s="8" customFormat="1" ht="16.5" customHeight="1">
      <c r="A27" s="96"/>
      <c r="B27" s="97"/>
      <c r="C27" s="96"/>
      <c r="D27" s="96"/>
      <c r="E27" s="217" t="s">
        <v>1</v>
      </c>
      <c r="F27" s="217"/>
      <c r="G27" s="217"/>
      <c r="H27" s="217"/>
      <c r="I27" s="96"/>
      <c r="J27" s="96"/>
      <c r="K27" s="96"/>
      <c r="L27" s="98"/>
      <c r="S27" s="96"/>
      <c r="T27" s="96"/>
      <c r="U27" s="96"/>
      <c r="V27" s="96"/>
      <c r="W27" s="96"/>
      <c r="X27" s="96"/>
      <c r="Y27" s="96"/>
      <c r="Z27" s="96"/>
      <c r="AA27" s="96"/>
      <c r="AB27" s="96"/>
      <c r="AC27" s="96"/>
      <c r="AD27" s="96"/>
      <c r="AE27" s="96"/>
    </row>
    <row r="28" spans="1:31" s="2" customFormat="1" ht="6.9" customHeight="1">
      <c r="A28" s="30"/>
      <c r="B28" s="31"/>
      <c r="C28" s="30"/>
      <c r="D28" s="30"/>
      <c r="E28" s="30"/>
      <c r="F28" s="30"/>
      <c r="G28" s="30"/>
      <c r="H28" s="30"/>
      <c r="I28" s="30"/>
      <c r="J28" s="30"/>
      <c r="K28" s="30"/>
      <c r="L28" s="43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</row>
    <row r="29" spans="1:31" s="2" customFormat="1" ht="6.9" customHeight="1">
      <c r="A29" s="30"/>
      <c r="B29" s="31"/>
      <c r="C29" s="30"/>
      <c r="D29" s="67"/>
      <c r="E29" s="67"/>
      <c r="F29" s="67"/>
      <c r="G29" s="67"/>
      <c r="H29" s="67"/>
      <c r="I29" s="67"/>
      <c r="J29" s="67"/>
      <c r="K29" s="67"/>
      <c r="L29" s="43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</row>
    <row r="30" spans="1:31" s="2" customFormat="1" ht="25.35" customHeight="1">
      <c r="A30" s="30"/>
      <c r="B30" s="31"/>
      <c r="C30" s="30"/>
      <c r="D30" s="99" t="s">
        <v>33</v>
      </c>
      <c r="E30" s="30"/>
      <c r="F30" s="30"/>
      <c r="G30" s="30"/>
      <c r="H30" s="30"/>
      <c r="I30" s="30"/>
      <c r="J30" s="72">
        <f>ROUND(J123, 2)</f>
        <v>0</v>
      </c>
      <c r="K30" s="30"/>
      <c r="L30" s="43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</row>
    <row r="31" spans="1:31" s="2" customFormat="1" ht="6.9" customHeight="1">
      <c r="A31" s="30"/>
      <c r="B31" s="31"/>
      <c r="C31" s="30"/>
      <c r="D31" s="67"/>
      <c r="E31" s="67"/>
      <c r="F31" s="67"/>
      <c r="G31" s="67"/>
      <c r="H31" s="67"/>
      <c r="I31" s="67"/>
      <c r="J31" s="67"/>
      <c r="K31" s="67"/>
      <c r="L31" s="43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</row>
    <row r="32" spans="1:31" s="2" customFormat="1" ht="14.4" customHeight="1">
      <c r="A32" s="30"/>
      <c r="B32" s="31"/>
      <c r="C32" s="30"/>
      <c r="D32" s="30"/>
      <c r="E32" s="30"/>
      <c r="F32" s="34" t="s">
        <v>35</v>
      </c>
      <c r="G32" s="30"/>
      <c r="H32" s="30"/>
      <c r="I32" s="34" t="s">
        <v>34</v>
      </c>
      <c r="J32" s="34" t="s">
        <v>36</v>
      </c>
      <c r="K32" s="30"/>
      <c r="L32" s="43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</row>
    <row r="33" spans="1:31" s="2" customFormat="1" ht="14.4" customHeight="1">
      <c r="A33" s="30"/>
      <c r="B33" s="31"/>
      <c r="C33" s="30"/>
      <c r="D33" s="100" t="s">
        <v>37</v>
      </c>
      <c r="E33" s="36" t="s">
        <v>38</v>
      </c>
      <c r="F33" s="101">
        <f>ROUND((SUM(BE123:BE153)),  2)</f>
        <v>0</v>
      </c>
      <c r="G33" s="102"/>
      <c r="H33" s="102"/>
      <c r="I33" s="103">
        <v>0.2</v>
      </c>
      <c r="J33" s="101">
        <f>ROUND(((SUM(BE123:BE153))*I33),  2)</f>
        <v>0</v>
      </c>
      <c r="K33" s="30"/>
      <c r="L33" s="43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</row>
    <row r="34" spans="1:31" s="2" customFormat="1" ht="14.4" customHeight="1">
      <c r="A34" s="30"/>
      <c r="B34" s="31"/>
      <c r="C34" s="30"/>
      <c r="D34" s="30"/>
      <c r="E34" s="36" t="s">
        <v>39</v>
      </c>
      <c r="F34" s="104">
        <f>ROUND((SUM(BF123:BF153)),  2)</f>
        <v>0</v>
      </c>
      <c r="G34" s="30"/>
      <c r="H34" s="30"/>
      <c r="I34" s="105">
        <v>0.2</v>
      </c>
      <c r="J34" s="104">
        <f>ROUND(((SUM(BF123:BF153))*I34),  2)</f>
        <v>0</v>
      </c>
      <c r="K34" s="30"/>
      <c r="L34" s="43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</row>
    <row r="35" spans="1:31" s="2" customFormat="1" ht="14.4" hidden="1" customHeight="1">
      <c r="A35" s="30"/>
      <c r="B35" s="31"/>
      <c r="C35" s="30"/>
      <c r="D35" s="30"/>
      <c r="E35" s="27" t="s">
        <v>40</v>
      </c>
      <c r="F35" s="104">
        <f>ROUND((SUM(BG123:BG153)),  2)</f>
        <v>0</v>
      </c>
      <c r="G35" s="30"/>
      <c r="H35" s="30"/>
      <c r="I35" s="105">
        <v>0.2</v>
      </c>
      <c r="J35" s="104">
        <f>0</f>
        <v>0</v>
      </c>
      <c r="K35" s="30"/>
      <c r="L35" s="43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</row>
    <row r="36" spans="1:31" s="2" customFormat="1" ht="14.4" hidden="1" customHeight="1">
      <c r="A36" s="30"/>
      <c r="B36" s="31"/>
      <c r="C36" s="30"/>
      <c r="D36" s="30"/>
      <c r="E36" s="27" t="s">
        <v>41</v>
      </c>
      <c r="F36" s="104">
        <f>ROUND((SUM(BH123:BH153)),  2)</f>
        <v>0</v>
      </c>
      <c r="G36" s="30"/>
      <c r="H36" s="30"/>
      <c r="I36" s="105">
        <v>0.2</v>
      </c>
      <c r="J36" s="104">
        <f>0</f>
        <v>0</v>
      </c>
      <c r="K36" s="30"/>
      <c r="L36" s="43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</row>
    <row r="37" spans="1:31" s="2" customFormat="1" ht="14.4" hidden="1" customHeight="1">
      <c r="A37" s="30"/>
      <c r="B37" s="31"/>
      <c r="C37" s="30"/>
      <c r="D37" s="30"/>
      <c r="E37" s="36" t="s">
        <v>42</v>
      </c>
      <c r="F37" s="101">
        <f>ROUND((SUM(BI123:BI153)),  2)</f>
        <v>0</v>
      </c>
      <c r="G37" s="102"/>
      <c r="H37" s="102"/>
      <c r="I37" s="103">
        <v>0</v>
      </c>
      <c r="J37" s="101">
        <f>0</f>
        <v>0</v>
      </c>
      <c r="K37" s="30"/>
      <c r="L37" s="43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</row>
    <row r="38" spans="1:31" s="2" customFormat="1" ht="6.9" customHeight="1">
      <c r="A38" s="30"/>
      <c r="B38" s="31"/>
      <c r="C38" s="30"/>
      <c r="D38" s="30"/>
      <c r="E38" s="30"/>
      <c r="F38" s="30"/>
      <c r="G38" s="30"/>
      <c r="H38" s="30"/>
      <c r="I38" s="30"/>
      <c r="J38" s="30"/>
      <c r="K38" s="30"/>
      <c r="L38" s="43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</row>
    <row r="39" spans="1:31" s="2" customFormat="1" ht="25.35" customHeight="1">
      <c r="A39" s="30"/>
      <c r="B39" s="31"/>
      <c r="C39" s="106"/>
      <c r="D39" s="107" t="s">
        <v>43</v>
      </c>
      <c r="E39" s="61"/>
      <c r="F39" s="61"/>
      <c r="G39" s="108" t="s">
        <v>44</v>
      </c>
      <c r="H39" s="109" t="s">
        <v>45</v>
      </c>
      <c r="I39" s="61"/>
      <c r="J39" s="110">
        <f>SUM(J30:J37)</f>
        <v>0</v>
      </c>
      <c r="K39" s="111"/>
      <c r="L39" s="43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</row>
    <row r="40" spans="1:31" s="2" customFormat="1" ht="14.4" customHeight="1">
      <c r="A40" s="30"/>
      <c r="B40" s="31"/>
      <c r="C40" s="30"/>
      <c r="D40" s="30"/>
      <c r="E40" s="30"/>
      <c r="F40" s="30"/>
      <c r="G40" s="30"/>
      <c r="H40" s="30"/>
      <c r="I40" s="30"/>
      <c r="J40" s="30"/>
      <c r="K40" s="30"/>
      <c r="L40" s="43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</row>
    <row r="41" spans="1:31" s="1" customFormat="1" ht="14.4" customHeight="1">
      <c r="B41" s="21"/>
      <c r="L41" s="21"/>
    </row>
    <row r="42" spans="1:31" s="1" customFormat="1" ht="14.4" customHeight="1">
      <c r="B42" s="21"/>
      <c r="L42" s="21"/>
    </row>
    <row r="43" spans="1:31" s="1" customFormat="1" ht="14.4" customHeight="1">
      <c r="B43" s="21"/>
      <c r="L43" s="21"/>
    </row>
    <row r="44" spans="1:31" s="1" customFormat="1" ht="14.4" customHeight="1">
      <c r="B44" s="21"/>
      <c r="L44" s="21"/>
    </row>
    <row r="45" spans="1:31" s="1" customFormat="1" ht="14.4" customHeight="1">
      <c r="B45" s="21"/>
      <c r="L45" s="21"/>
    </row>
    <row r="46" spans="1:31" s="1" customFormat="1" ht="14.4" customHeight="1">
      <c r="B46" s="21"/>
      <c r="L46" s="21"/>
    </row>
    <row r="47" spans="1:31" s="1" customFormat="1" ht="14.4" customHeight="1">
      <c r="B47" s="21"/>
      <c r="L47" s="21"/>
    </row>
    <row r="48" spans="1:31" s="1" customFormat="1" ht="14.4" customHeight="1">
      <c r="B48" s="21"/>
      <c r="L48" s="21"/>
    </row>
    <row r="49" spans="1:31" s="1" customFormat="1" ht="14.4" customHeight="1">
      <c r="B49" s="21"/>
      <c r="L49" s="21"/>
    </row>
    <row r="50" spans="1:31" s="2" customFormat="1" ht="14.4" customHeight="1">
      <c r="B50" s="43"/>
      <c r="D50" s="44" t="s">
        <v>46</v>
      </c>
      <c r="E50" s="45"/>
      <c r="F50" s="45"/>
      <c r="G50" s="44" t="s">
        <v>47</v>
      </c>
      <c r="H50" s="45"/>
      <c r="I50" s="45"/>
      <c r="J50" s="45"/>
      <c r="K50" s="45"/>
      <c r="L50" s="43"/>
    </row>
    <row r="51" spans="1:31" ht="10.199999999999999">
      <c r="B51" s="21"/>
      <c r="L51" s="21"/>
    </row>
    <row r="52" spans="1:31" ht="10.199999999999999">
      <c r="B52" s="21"/>
      <c r="L52" s="21"/>
    </row>
    <row r="53" spans="1:31" ht="10.199999999999999">
      <c r="B53" s="21"/>
      <c r="L53" s="21"/>
    </row>
    <row r="54" spans="1:31" ht="10.199999999999999">
      <c r="B54" s="21"/>
      <c r="L54" s="21"/>
    </row>
    <row r="55" spans="1:31" ht="10.199999999999999">
      <c r="B55" s="21"/>
      <c r="L55" s="21"/>
    </row>
    <row r="56" spans="1:31" ht="10.199999999999999">
      <c r="B56" s="21"/>
      <c r="L56" s="21"/>
    </row>
    <row r="57" spans="1:31" ht="10.199999999999999">
      <c r="B57" s="21"/>
      <c r="L57" s="21"/>
    </row>
    <row r="58" spans="1:31" ht="10.199999999999999">
      <c r="B58" s="21"/>
      <c r="L58" s="21"/>
    </row>
    <row r="59" spans="1:31" ht="10.199999999999999">
      <c r="B59" s="21"/>
      <c r="L59" s="21"/>
    </row>
    <row r="60" spans="1:31" ht="10.199999999999999">
      <c r="B60" s="21"/>
      <c r="L60" s="21"/>
    </row>
    <row r="61" spans="1:31" s="2" customFormat="1" ht="13.2">
      <c r="A61" s="30"/>
      <c r="B61" s="31"/>
      <c r="C61" s="30"/>
      <c r="D61" s="46" t="s">
        <v>48</v>
      </c>
      <c r="E61" s="33"/>
      <c r="F61" s="112" t="s">
        <v>49</v>
      </c>
      <c r="G61" s="46" t="s">
        <v>48</v>
      </c>
      <c r="H61" s="33"/>
      <c r="I61" s="33"/>
      <c r="J61" s="113" t="s">
        <v>49</v>
      </c>
      <c r="K61" s="33"/>
      <c r="L61" s="43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</row>
    <row r="62" spans="1:31" ht="10.199999999999999">
      <c r="B62" s="21"/>
      <c r="L62" s="21"/>
    </row>
    <row r="63" spans="1:31" ht="10.199999999999999">
      <c r="B63" s="21"/>
      <c r="L63" s="21"/>
    </row>
    <row r="64" spans="1:31" ht="10.199999999999999">
      <c r="B64" s="21"/>
      <c r="L64" s="21"/>
    </row>
    <row r="65" spans="1:31" s="2" customFormat="1" ht="13.2">
      <c r="A65" s="30"/>
      <c r="B65" s="31"/>
      <c r="C65" s="30"/>
      <c r="D65" s="44" t="s">
        <v>50</v>
      </c>
      <c r="E65" s="47"/>
      <c r="F65" s="47"/>
      <c r="G65" s="44" t="s">
        <v>51</v>
      </c>
      <c r="H65" s="47"/>
      <c r="I65" s="47"/>
      <c r="J65" s="47"/>
      <c r="K65" s="47"/>
      <c r="L65" s="43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</row>
    <row r="66" spans="1:31" ht="10.199999999999999">
      <c r="B66" s="21"/>
      <c r="L66" s="21"/>
    </row>
    <row r="67" spans="1:31" ht="10.199999999999999">
      <c r="B67" s="21"/>
      <c r="L67" s="21"/>
    </row>
    <row r="68" spans="1:31" ht="10.199999999999999">
      <c r="B68" s="21"/>
      <c r="L68" s="21"/>
    </row>
    <row r="69" spans="1:31" ht="10.199999999999999">
      <c r="B69" s="21"/>
      <c r="L69" s="21"/>
    </row>
    <row r="70" spans="1:31" ht="10.199999999999999">
      <c r="B70" s="21"/>
      <c r="L70" s="21"/>
    </row>
    <row r="71" spans="1:31" ht="10.199999999999999">
      <c r="B71" s="21"/>
      <c r="L71" s="21"/>
    </row>
    <row r="72" spans="1:31" ht="10.199999999999999">
      <c r="B72" s="21"/>
      <c r="L72" s="21"/>
    </row>
    <row r="73" spans="1:31" ht="10.199999999999999">
      <c r="B73" s="21"/>
      <c r="L73" s="21"/>
    </row>
    <row r="74" spans="1:31" ht="10.199999999999999">
      <c r="B74" s="21"/>
      <c r="L74" s="21"/>
    </row>
    <row r="75" spans="1:31" ht="10.199999999999999">
      <c r="B75" s="21"/>
      <c r="L75" s="21"/>
    </row>
    <row r="76" spans="1:31" s="2" customFormat="1" ht="13.2">
      <c r="A76" s="30"/>
      <c r="B76" s="31"/>
      <c r="C76" s="30"/>
      <c r="D76" s="46" t="s">
        <v>48</v>
      </c>
      <c r="E76" s="33"/>
      <c r="F76" s="112" t="s">
        <v>49</v>
      </c>
      <c r="G76" s="46" t="s">
        <v>48</v>
      </c>
      <c r="H76" s="33"/>
      <c r="I76" s="33"/>
      <c r="J76" s="113" t="s">
        <v>49</v>
      </c>
      <c r="K76" s="33"/>
      <c r="L76" s="43"/>
      <c r="S76" s="30"/>
      <c r="T76" s="30"/>
      <c r="U76" s="30"/>
      <c r="V76" s="30"/>
      <c r="W76" s="30"/>
      <c r="X76" s="30"/>
      <c r="Y76" s="30"/>
      <c r="Z76" s="30"/>
      <c r="AA76" s="30"/>
      <c r="AB76" s="30"/>
      <c r="AC76" s="30"/>
      <c r="AD76" s="30"/>
      <c r="AE76" s="30"/>
    </row>
    <row r="77" spans="1:31" s="2" customFormat="1" ht="14.4" customHeight="1">
      <c r="A77" s="30"/>
      <c r="B77" s="48"/>
      <c r="C77" s="49"/>
      <c r="D77" s="49"/>
      <c r="E77" s="49"/>
      <c r="F77" s="49"/>
      <c r="G77" s="49"/>
      <c r="H77" s="49"/>
      <c r="I77" s="49"/>
      <c r="J77" s="49"/>
      <c r="K77" s="49"/>
      <c r="L77" s="43"/>
      <c r="S77" s="30"/>
      <c r="T77" s="30"/>
      <c r="U77" s="30"/>
      <c r="V77" s="30"/>
      <c r="W77" s="30"/>
      <c r="X77" s="30"/>
      <c r="Y77" s="30"/>
      <c r="Z77" s="30"/>
      <c r="AA77" s="30"/>
      <c r="AB77" s="30"/>
      <c r="AC77" s="30"/>
      <c r="AD77" s="30"/>
      <c r="AE77" s="30"/>
    </row>
    <row r="81" spans="1:47" s="2" customFormat="1" ht="6.9" customHeight="1">
      <c r="A81" s="30"/>
      <c r="B81" s="50"/>
      <c r="C81" s="51"/>
      <c r="D81" s="51"/>
      <c r="E81" s="51"/>
      <c r="F81" s="51"/>
      <c r="G81" s="51"/>
      <c r="H81" s="51"/>
      <c r="I81" s="51"/>
      <c r="J81" s="51"/>
      <c r="K81" s="51"/>
      <c r="L81" s="43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</row>
    <row r="82" spans="1:47" s="2" customFormat="1" ht="24.9" customHeight="1">
      <c r="A82" s="30"/>
      <c r="B82" s="31"/>
      <c r="C82" s="22" t="s">
        <v>119</v>
      </c>
      <c r="D82" s="30"/>
      <c r="E82" s="30"/>
      <c r="F82" s="30"/>
      <c r="G82" s="30"/>
      <c r="H82" s="30"/>
      <c r="I82" s="30"/>
      <c r="J82" s="30"/>
      <c r="K82" s="30"/>
      <c r="L82" s="43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</row>
    <row r="83" spans="1:47" s="2" customFormat="1" ht="6.9" customHeight="1">
      <c r="A83" s="30"/>
      <c r="B83" s="31"/>
      <c r="C83" s="30"/>
      <c r="D83" s="30"/>
      <c r="E83" s="30"/>
      <c r="F83" s="30"/>
      <c r="G83" s="30"/>
      <c r="H83" s="30"/>
      <c r="I83" s="30"/>
      <c r="J83" s="30"/>
      <c r="K83" s="30"/>
      <c r="L83" s="43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</row>
    <row r="84" spans="1:47" s="2" customFormat="1" ht="12" customHeight="1">
      <c r="A84" s="30"/>
      <c r="B84" s="31"/>
      <c r="C84" s="27" t="s">
        <v>13</v>
      </c>
      <c r="D84" s="30"/>
      <c r="E84" s="30"/>
      <c r="F84" s="30"/>
      <c r="G84" s="30"/>
      <c r="H84" s="30"/>
      <c r="I84" s="30"/>
      <c r="J84" s="30"/>
      <c r="K84" s="30"/>
      <c r="L84" s="43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</row>
    <row r="85" spans="1:47" s="2" customFormat="1" ht="26.25" customHeight="1">
      <c r="A85" s="30"/>
      <c r="B85" s="31"/>
      <c r="C85" s="30"/>
      <c r="D85" s="30"/>
      <c r="E85" s="244" t="str">
        <f>E7</f>
        <v>Oprava spevnených plôch a okolitého areálu Zimného štadióna v Banskej Bystrici</v>
      </c>
      <c r="F85" s="245"/>
      <c r="G85" s="245"/>
      <c r="H85" s="245"/>
      <c r="I85" s="30"/>
      <c r="J85" s="30"/>
      <c r="K85" s="30"/>
      <c r="L85" s="43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</row>
    <row r="86" spans="1:47" s="2" customFormat="1" ht="12" customHeight="1">
      <c r="A86" s="30"/>
      <c r="B86" s="31"/>
      <c r="C86" s="27" t="s">
        <v>117</v>
      </c>
      <c r="D86" s="30"/>
      <c r="E86" s="30"/>
      <c r="F86" s="30"/>
      <c r="G86" s="30"/>
      <c r="H86" s="30"/>
      <c r="I86" s="30"/>
      <c r="J86" s="30"/>
      <c r="K86" s="30"/>
      <c r="L86" s="43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</row>
    <row r="87" spans="1:47" s="2" customFormat="1" ht="30" customHeight="1">
      <c r="A87" s="30"/>
      <c r="B87" s="31"/>
      <c r="C87" s="30"/>
      <c r="D87" s="30"/>
      <c r="E87" s="211" t="str">
        <f>E9</f>
        <v>SO01.1 - SO01.1  Spevnené plochy a komunikácie - technické zázemie pre depo rolby</v>
      </c>
      <c r="F87" s="246"/>
      <c r="G87" s="246"/>
      <c r="H87" s="246"/>
      <c r="I87" s="30"/>
      <c r="J87" s="30"/>
      <c r="K87" s="30"/>
      <c r="L87" s="43"/>
      <c r="S87" s="30"/>
      <c r="T87" s="30"/>
      <c r="U87" s="30"/>
      <c r="V87" s="30"/>
      <c r="W87" s="30"/>
      <c r="X87" s="30"/>
      <c r="Y87" s="30"/>
      <c r="Z87" s="30"/>
      <c r="AA87" s="30"/>
      <c r="AB87" s="30"/>
      <c r="AC87" s="30"/>
      <c r="AD87" s="30"/>
      <c r="AE87" s="30"/>
    </row>
    <row r="88" spans="1:47" s="2" customFormat="1" ht="6.9" customHeight="1">
      <c r="A88" s="30"/>
      <c r="B88" s="31"/>
      <c r="C88" s="30"/>
      <c r="D88" s="30"/>
      <c r="E88" s="30"/>
      <c r="F88" s="30"/>
      <c r="G88" s="30"/>
      <c r="H88" s="30"/>
      <c r="I88" s="30"/>
      <c r="J88" s="30"/>
      <c r="K88" s="30"/>
      <c r="L88" s="43"/>
      <c r="S88" s="30"/>
      <c r="T88" s="30"/>
      <c r="U88" s="30"/>
      <c r="V88" s="30"/>
      <c r="W88" s="30"/>
      <c r="X88" s="30"/>
      <c r="Y88" s="30"/>
      <c r="Z88" s="30"/>
      <c r="AA88" s="30"/>
      <c r="AB88" s="30"/>
      <c r="AC88" s="30"/>
      <c r="AD88" s="30"/>
      <c r="AE88" s="30"/>
    </row>
    <row r="89" spans="1:47" s="2" customFormat="1" ht="12" customHeight="1">
      <c r="A89" s="30"/>
      <c r="B89" s="31"/>
      <c r="C89" s="27" t="s">
        <v>17</v>
      </c>
      <c r="D89" s="30"/>
      <c r="E89" s="30"/>
      <c r="F89" s="25" t="str">
        <f>F12</f>
        <v>parc.č.4212,4211/2 k.ú.Banská Bystrica</v>
      </c>
      <c r="G89" s="30"/>
      <c r="H89" s="30"/>
      <c r="I89" s="27" t="s">
        <v>19</v>
      </c>
      <c r="J89" s="56" t="str">
        <f>IF(J12="","",J12)</f>
        <v>10. 9. 2021</v>
      </c>
      <c r="K89" s="30"/>
      <c r="L89" s="43"/>
      <c r="S89" s="30"/>
      <c r="T89" s="30"/>
      <c r="U89" s="30"/>
      <c r="V89" s="30"/>
      <c r="W89" s="30"/>
      <c r="X89" s="30"/>
      <c r="Y89" s="30"/>
      <c r="Z89" s="30"/>
      <c r="AA89" s="30"/>
      <c r="AB89" s="30"/>
      <c r="AC89" s="30"/>
      <c r="AD89" s="30"/>
      <c r="AE89" s="30"/>
    </row>
    <row r="90" spans="1:47" s="2" customFormat="1" ht="6.9" customHeight="1">
      <c r="A90" s="30"/>
      <c r="B90" s="31"/>
      <c r="C90" s="30"/>
      <c r="D90" s="30"/>
      <c r="E90" s="30"/>
      <c r="F90" s="30"/>
      <c r="G90" s="30"/>
      <c r="H90" s="30"/>
      <c r="I90" s="30"/>
      <c r="J90" s="30"/>
      <c r="K90" s="30"/>
      <c r="L90" s="43"/>
      <c r="S90" s="30"/>
      <c r="T90" s="30"/>
      <c r="U90" s="30"/>
      <c r="V90" s="30"/>
      <c r="W90" s="30"/>
      <c r="X90" s="30"/>
      <c r="Y90" s="30"/>
      <c r="Z90" s="30"/>
      <c r="AA90" s="30"/>
      <c r="AB90" s="30"/>
      <c r="AC90" s="30"/>
      <c r="AD90" s="30"/>
      <c r="AE90" s="30"/>
    </row>
    <row r="91" spans="1:47" s="2" customFormat="1" ht="15.15" customHeight="1">
      <c r="A91" s="30"/>
      <c r="B91" s="31"/>
      <c r="C91" s="27" t="s">
        <v>21</v>
      </c>
      <c r="D91" s="30"/>
      <c r="E91" s="30"/>
      <c r="F91" s="25" t="str">
        <f>E15</f>
        <v>MBB a.s.</v>
      </c>
      <c r="G91" s="30"/>
      <c r="H91" s="30"/>
      <c r="I91" s="27" t="s">
        <v>27</v>
      </c>
      <c r="J91" s="28" t="str">
        <f>E21</f>
        <v>CREAT s.r.o.</v>
      </c>
      <c r="K91" s="30"/>
      <c r="L91" s="43"/>
      <c r="S91" s="30"/>
      <c r="T91" s="30"/>
      <c r="U91" s="30"/>
      <c r="V91" s="30"/>
      <c r="W91" s="30"/>
      <c r="X91" s="30"/>
      <c r="Y91" s="30"/>
      <c r="Z91" s="30"/>
      <c r="AA91" s="30"/>
      <c r="AB91" s="30"/>
      <c r="AC91" s="30"/>
      <c r="AD91" s="30"/>
      <c r="AE91" s="30"/>
    </row>
    <row r="92" spans="1:47" s="2" customFormat="1" ht="15.15" customHeight="1">
      <c r="A92" s="30"/>
      <c r="B92" s="31"/>
      <c r="C92" s="27" t="s">
        <v>25</v>
      </c>
      <c r="D92" s="30"/>
      <c r="E92" s="30"/>
      <c r="F92" s="25" t="str">
        <f>IF(E18="","",E18)</f>
        <v>podľa výberového konania</v>
      </c>
      <c r="G92" s="30"/>
      <c r="H92" s="30"/>
      <c r="I92" s="27" t="s">
        <v>30</v>
      </c>
      <c r="J92" s="28" t="str">
        <f>E24</f>
        <v>Ing.Jedlička</v>
      </c>
      <c r="K92" s="30"/>
      <c r="L92" s="43"/>
      <c r="S92" s="30"/>
      <c r="T92" s="30"/>
      <c r="U92" s="30"/>
      <c r="V92" s="30"/>
      <c r="W92" s="30"/>
      <c r="X92" s="30"/>
      <c r="Y92" s="30"/>
      <c r="Z92" s="30"/>
      <c r="AA92" s="30"/>
      <c r="AB92" s="30"/>
      <c r="AC92" s="30"/>
      <c r="AD92" s="30"/>
      <c r="AE92" s="30"/>
    </row>
    <row r="93" spans="1:47" s="2" customFormat="1" ht="10.35" customHeight="1">
      <c r="A93" s="30"/>
      <c r="B93" s="31"/>
      <c r="C93" s="30"/>
      <c r="D93" s="30"/>
      <c r="E93" s="30"/>
      <c r="F93" s="30"/>
      <c r="G93" s="30"/>
      <c r="H93" s="30"/>
      <c r="I93" s="30"/>
      <c r="J93" s="30"/>
      <c r="K93" s="30"/>
      <c r="L93" s="43"/>
      <c r="S93" s="30"/>
      <c r="T93" s="30"/>
      <c r="U93" s="30"/>
      <c r="V93" s="30"/>
      <c r="W93" s="30"/>
      <c r="X93" s="30"/>
      <c r="Y93" s="30"/>
      <c r="Z93" s="30"/>
      <c r="AA93" s="30"/>
      <c r="AB93" s="30"/>
      <c r="AC93" s="30"/>
      <c r="AD93" s="30"/>
      <c r="AE93" s="30"/>
    </row>
    <row r="94" spans="1:47" s="2" customFormat="1" ht="29.25" customHeight="1">
      <c r="A94" s="30"/>
      <c r="B94" s="31"/>
      <c r="C94" s="114" t="s">
        <v>120</v>
      </c>
      <c r="D94" s="106"/>
      <c r="E94" s="106"/>
      <c r="F94" s="106"/>
      <c r="G94" s="106"/>
      <c r="H94" s="106"/>
      <c r="I94" s="106"/>
      <c r="J94" s="115" t="s">
        <v>121</v>
      </c>
      <c r="K94" s="106"/>
      <c r="L94" s="43"/>
      <c r="S94" s="30"/>
      <c r="T94" s="30"/>
      <c r="U94" s="30"/>
      <c r="V94" s="30"/>
      <c r="W94" s="30"/>
      <c r="X94" s="30"/>
      <c r="Y94" s="30"/>
      <c r="Z94" s="30"/>
      <c r="AA94" s="30"/>
      <c r="AB94" s="30"/>
      <c r="AC94" s="30"/>
      <c r="AD94" s="30"/>
      <c r="AE94" s="30"/>
    </row>
    <row r="95" spans="1:47" s="2" customFormat="1" ht="10.35" customHeight="1">
      <c r="A95" s="30"/>
      <c r="B95" s="31"/>
      <c r="C95" s="30"/>
      <c r="D95" s="30"/>
      <c r="E95" s="30"/>
      <c r="F95" s="30"/>
      <c r="G95" s="30"/>
      <c r="H95" s="30"/>
      <c r="I95" s="30"/>
      <c r="J95" s="30"/>
      <c r="K95" s="30"/>
      <c r="L95" s="43"/>
      <c r="S95" s="30"/>
      <c r="T95" s="30"/>
      <c r="U95" s="30"/>
      <c r="V95" s="30"/>
      <c r="W95" s="30"/>
      <c r="X95" s="30"/>
      <c r="Y95" s="30"/>
      <c r="Z95" s="30"/>
      <c r="AA95" s="30"/>
      <c r="AB95" s="30"/>
      <c r="AC95" s="30"/>
      <c r="AD95" s="30"/>
      <c r="AE95" s="30"/>
    </row>
    <row r="96" spans="1:47" s="2" customFormat="1" ht="22.8" customHeight="1">
      <c r="A96" s="30"/>
      <c r="B96" s="31"/>
      <c r="C96" s="116" t="s">
        <v>122</v>
      </c>
      <c r="D96" s="30"/>
      <c r="E96" s="30"/>
      <c r="F96" s="30"/>
      <c r="G96" s="30"/>
      <c r="H96" s="30"/>
      <c r="I96" s="30"/>
      <c r="J96" s="72">
        <f>J123</f>
        <v>0</v>
      </c>
      <c r="K96" s="30"/>
      <c r="L96" s="43"/>
      <c r="S96" s="30"/>
      <c r="T96" s="30"/>
      <c r="U96" s="30"/>
      <c r="V96" s="30"/>
      <c r="W96" s="30"/>
      <c r="X96" s="30"/>
      <c r="Y96" s="30"/>
      <c r="Z96" s="30"/>
      <c r="AA96" s="30"/>
      <c r="AB96" s="30"/>
      <c r="AC96" s="30"/>
      <c r="AD96" s="30"/>
      <c r="AE96" s="30"/>
      <c r="AU96" s="18" t="s">
        <v>123</v>
      </c>
    </row>
    <row r="97" spans="1:31" s="9" customFormat="1" ht="24.9" customHeight="1">
      <c r="B97" s="117"/>
      <c r="D97" s="118" t="s">
        <v>124</v>
      </c>
      <c r="E97" s="119"/>
      <c r="F97" s="119"/>
      <c r="G97" s="119"/>
      <c r="H97" s="119"/>
      <c r="I97" s="119"/>
      <c r="J97" s="120">
        <f>J124</f>
        <v>0</v>
      </c>
      <c r="L97" s="117"/>
    </row>
    <row r="98" spans="1:31" s="10" customFormat="1" ht="19.95" customHeight="1">
      <c r="B98" s="121"/>
      <c r="D98" s="122" t="s">
        <v>125</v>
      </c>
      <c r="E98" s="123"/>
      <c r="F98" s="123"/>
      <c r="G98" s="123"/>
      <c r="H98" s="123"/>
      <c r="I98" s="123"/>
      <c r="J98" s="124">
        <f>J125</f>
        <v>0</v>
      </c>
      <c r="L98" s="121"/>
    </row>
    <row r="99" spans="1:31" s="10" customFormat="1" ht="19.95" customHeight="1">
      <c r="B99" s="121"/>
      <c r="D99" s="122" t="s">
        <v>126</v>
      </c>
      <c r="E99" s="123"/>
      <c r="F99" s="123"/>
      <c r="G99" s="123"/>
      <c r="H99" s="123"/>
      <c r="I99" s="123"/>
      <c r="J99" s="124">
        <f>J132</f>
        <v>0</v>
      </c>
      <c r="L99" s="121"/>
    </row>
    <row r="100" spans="1:31" s="10" customFormat="1" ht="19.95" customHeight="1">
      <c r="B100" s="121"/>
      <c r="D100" s="122" t="s">
        <v>127</v>
      </c>
      <c r="E100" s="123"/>
      <c r="F100" s="123"/>
      <c r="G100" s="123"/>
      <c r="H100" s="123"/>
      <c r="I100" s="123"/>
      <c r="J100" s="124">
        <f>J134</f>
        <v>0</v>
      </c>
      <c r="L100" s="121"/>
    </row>
    <row r="101" spans="1:31" s="10" customFormat="1" ht="19.95" customHeight="1">
      <c r="B101" s="121"/>
      <c r="D101" s="122" t="s">
        <v>128</v>
      </c>
      <c r="E101" s="123"/>
      <c r="F101" s="123"/>
      <c r="G101" s="123"/>
      <c r="H101" s="123"/>
      <c r="I101" s="123"/>
      <c r="J101" s="124">
        <f>J139</f>
        <v>0</v>
      </c>
      <c r="L101" s="121"/>
    </row>
    <row r="102" spans="1:31" s="10" customFormat="1" ht="19.95" customHeight="1">
      <c r="B102" s="121"/>
      <c r="D102" s="122" t="s">
        <v>129</v>
      </c>
      <c r="E102" s="123"/>
      <c r="F102" s="123"/>
      <c r="G102" s="123"/>
      <c r="H102" s="123"/>
      <c r="I102" s="123"/>
      <c r="J102" s="124">
        <f>J150</f>
        <v>0</v>
      </c>
      <c r="L102" s="121"/>
    </row>
    <row r="103" spans="1:31" s="9" customFormat="1" ht="24.9" customHeight="1">
      <c r="B103" s="117"/>
      <c r="D103" s="118" t="s">
        <v>130</v>
      </c>
      <c r="E103" s="119"/>
      <c r="F103" s="119"/>
      <c r="G103" s="119"/>
      <c r="H103" s="119"/>
      <c r="I103" s="119"/>
      <c r="J103" s="120">
        <f>J152</f>
        <v>0</v>
      </c>
      <c r="L103" s="117"/>
    </row>
    <row r="104" spans="1:31" s="2" customFormat="1" ht="21.75" customHeight="1">
      <c r="A104" s="30"/>
      <c r="B104" s="31"/>
      <c r="C104" s="30"/>
      <c r="D104" s="30"/>
      <c r="E104" s="30"/>
      <c r="F104" s="30"/>
      <c r="G104" s="30"/>
      <c r="H104" s="30"/>
      <c r="I104" s="30"/>
      <c r="J104" s="30"/>
      <c r="K104" s="30"/>
      <c r="L104" s="43"/>
      <c r="S104" s="30"/>
      <c r="T104" s="30"/>
      <c r="U104" s="30"/>
      <c r="V104" s="30"/>
      <c r="W104" s="30"/>
      <c r="X104" s="30"/>
      <c r="Y104" s="30"/>
      <c r="Z104" s="30"/>
      <c r="AA104" s="30"/>
      <c r="AB104" s="30"/>
      <c r="AC104" s="30"/>
      <c r="AD104" s="30"/>
      <c r="AE104" s="30"/>
    </row>
    <row r="105" spans="1:31" s="2" customFormat="1" ht="6.9" customHeight="1">
      <c r="A105" s="30"/>
      <c r="B105" s="48"/>
      <c r="C105" s="49"/>
      <c r="D105" s="49"/>
      <c r="E105" s="49"/>
      <c r="F105" s="49"/>
      <c r="G105" s="49"/>
      <c r="H105" s="49"/>
      <c r="I105" s="49"/>
      <c r="J105" s="49"/>
      <c r="K105" s="49"/>
      <c r="L105" s="43"/>
      <c r="S105" s="30"/>
      <c r="T105" s="30"/>
      <c r="U105" s="30"/>
      <c r="V105" s="30"/>
      <c r="W105" s="30"/>
      <c r="X105" s="30"/>
      <c r="Y105" s="30"/>
      <c r="Z105" s="30"/>
      <c r="AA105" s="30"/>
      <c r="AB105" s="30"/>
      <c r="AC105" s="30"/>
      <c r="AD105" s="30"/>
      <c r="AE105" s="30"/>
    </row>
    <row r="109" spans="1:31" s="2" customFormat="1" ht="6.9" customHeight="1">
      <c r="A109" s="30"/>
      <c r="B109" s="50"/>
      <c r="C109" s="51"/>
      <c r="D109" s="51"/>
      <c r="E109" s="51"/>
      <c r="F109" s="51"/>
      <c r="G109" s="51"/>
      <c r="H109" s="51"/>
      <c r="I109" s="51"/>
      <c r="J109" s="51"/>
      <c r="K109" s="51"/>
      <c r="L109" s="43"/>
      <c r="S109" s="30"/>
      <c r="T109" s="30"/>
      <c r="U109" s="30"/>
      <c r="V109" s="30"/>
      <c r="W109" s="30"/>
      <c r="X109" s="30"/>
      <c r="Y109" s="30"/>
      <c r="Z109" s="30"/>
      <c r="AA109" s="30"/>
      <c r="AB109" s="30"/>
      <c r="AC109" s="30"/>
      <c r="AD109" s="30"/>
      <c r="AE109" s="30"/>
    </row>
    <row r="110" spans="1:31" s="2" customFormat="1" ht="24.9" customHeight="1">
      <c r="A110" s="30"/>
      <c r="B110" s="31"/>
      <c r="C110" s="22" t="s">
        <v>131</v>
      </c>
      <c r="D110" s="30"/>
      <c r="E110" s="30"/>
      <c r="F110" s="30"/>
      <c r="G110" s="30"/>
      <c r="H110" s="30"/>
      <c r="I110" s="30"/>
      <c r="J110" s="30"/>
      <c r="K110" s="30"/>
      <c r="L110" s="43"/>
      <c r="S110" s="30"/>
      <c r="T110" s="30"/>
      <c r="U110" s="30"/>
      <c r="V110" s="30"/>
      <c r="W110" s="30"/>
      <c r="X110" s="30"/>
      <c r="Y110" s="30"/>
      <c r="Z110" s="30"/>
      <c r="AA110" s="30"/>
      <c r="AB110" s="30"/>
      <c r="AC110" s="30"/>
      <c r="AD110" s="30"/>
      <c r="AE110" s="30"/>
    </row>
    <row r="111" spans="1:31" s="2" customFormat="1" ht="6.9" customHeight="1">
      <c r="A111" s="30"/>
      <c r="B111" s="31"/>
      <c r="C111" s="30"/>
      <c r="D111" s="30"/>
      <c r="E111" s="30"/>
      <c r="F111" s="30"/>
      <c r="G111" s="30"/>
      <c r="H111" s="30"/>
      <c r="I111" s="30"/>
      <c r="J111" s="30"/>
      <c r="K111" s="30"/>
      <c r="L111" s="43"/>
      <c r="S111" s="30"/>
      <c r="T111" s="30"/>
      <c r="U111" s="30"/>
      <c r="V111" s="30"/>
      <c r="W111" s="30"/>
      <c r="X111" s="30"/>
      <c r="Y111" s="30"/>
      <c r="Z111" s="30"/>
      <c r="AA111" s="30"/>
      <c r="AB111" s="30"/>
      <c r="AC111" s="30"/>
      <c r="AD111" s="30"/>
      <c r="AE111" s="30"/>
    </row>
    <row r="112" spans="1:31" s="2" customFormat="1" ht="12" customHeight="1">
      <c r="A112" s="30"/>
      <c r="B112" s="31"/>
      <c r="C112" s="27" t="s">
        <v>13</v>
      </c>
      <c r="D112" s="30"/>
      <c r="E112" s="30"/>
      <c r="F112" s="30"/>
      <c r="G112" s="30"/>
      <c r="H112" s="30"/>
      <c r="I112" s="30"/>
      <c r="J112" s="30"/>
      <c r="K112" s="30"/>
      <c r="L112" s="43"/>
      <c r="S112" s="30"/>
      <c r="T112" s="30"/>
      <c r="U112" s="30"/>
      <c r="V112" s="30"/>
      <c r="W112" s="30"/>
      <c r="X112" s="30"/>
      <c r="Y112" s="30"/>
      <c r="Z112" s="30"/>
      <c r="AA112" s="30"/>
      <c r="AB112" s="30"/>
      <c r="AC112" s="30"/>
      <c r="AD112" s="30"/>
      <c r="AE112" s="30"/>
    </row>
    <row r="113" spans="1:65" s="2" customFormat="1" ht="26.25" customHeight="1">
      <c r="A113" s="30"/>
      <c r="B113" s="31"/>
      <c r="C113" s="30"/>
      <c r="D113" s="30"/>
      <c r="E113" s="244" t="str">
        <f>E7</f>
        <v>Oprava spevnených plôch a okolitého areálu Zimného štadióna v Banskej Bystrici</v>
      </c>
      <c r="F113" s="245"/>
      <c r="G113" s="245"/>
      <c r="H113" s="245"/>
      <c r="I113" s="30"/>
      <c r="J113" s="30"/>
      <c r="K113" s="30"/>
      <c r="L113" s="43"/>
      <c r="S113" s="30"/>
      <c r="T113" s="30"/>
      <c r="U113" s="30"/>
      <c r="V113" s="30"/>
      <c r="W113" s="30"/>
      <c r="X113" s="30"/>
      <c r="Y113" s="30"/>
      <c r="Z113" s="30"/>
      <c r="AA113" s="30"/>
      <c r="AB113" s="30"/>
      <c r="AC113" s="30"/>
      <c r="AD113" s="30"/>
      <c r="AE113" s="30"/>
    </row>
    <row r="114" spans="1:65" s="2" customFormat="1" ht="12" customHeight="1">
      <c r="A114" s="30"/>
      <c r="B114" s="31"/>
      <c r="C114" s="27" t="s">
        <v>117</v>
      </c>
      <c r="D114" s="30"/>
      <c r="E114" s="30"/>
      <c r="F114" s="30"/>
      <c r="G114" s="30"/>
      <c r="H114" s="30"/>
      <c r="I114" s="30"/>
      <c r="J114" s="30"/>
      <c r="K114" s="30"/>
      <c r="L114" s="43"/>
      <c r="S114" s="30"/>
      <c r="T114" s="30"/>
      <c r="U114" s="30"/>
      <c r="V114" s="30"/>
      <c r="W114" s="30"/>
      <c r="X114" s="30"/>
      <c r="Y114" s="30"/>
      <c r="Z114" s="30"/>
      <c r="AA114" s="30"/>
      <c r="AB114" s="30"/>
      <c r="AC114" s="30"/>
      <c r="AD114" s="30"/>
      <c r="AE114" s="30"/>
    </row>
    <row r="115" spans="1:65" s="2" customFormat="1" ht="30" customHeight="1">
      <c r="A115" s="30"/>
      <c r="B115" s="31"/>
      <c r="C115" s="30"/>
      <c r="D115" s="30"/>
      <c r="E115" s="211" t="str">
        <f>E9</f>
        <v>SO01.1 - SO01.1  Spevnené plochy a komunikácie - technické zázemie pre depo rolby</v>
      </c>
      <c r="F115" s="246"/>
      <c r="G115" s="246"/>
      <c r="H115" s="246"/>
      <c r="I115" s="30"/>
      <c r="J115" s="30"/>
      <c r="K115" s="30"/>
      <c r="L115" s="43"/>
      <c r="S115" s="30"/>
      <c r="T115" s="30"/>
      <c r="U115" s="30"/>
      <c r="V115" s="30"/>
      <c r="W115" s="30"/>
      <c r="X115" s="30"/>
      <c r="Y115" s="30"/>
      <c r="Z115" s="30"/>
      <c r="AA115" s="30"/>
      <c r="AB115" s="30"/>
      <c r="AC115" s="30"/>
      <c r="AD115" s="30"/>
      <c r="AE115" s="30"/>
    </row>
    <row r="116" spans="1:65" s="2" customFormat="1" ht="6.9" customHeight="1">
      <c r="A116" s="30"/>
      <c r="B116" s="31"/>
      <c r="C116" s="30"/>
      <c r="D116" s="30"/>
      <c r="E116" s="30"/>
      <c r="F116" s="30"/>
      <c r="G116" s="30"/>
      <c r="H116" s="30"/>
      <c r="I116" s="30"/>
      <c r="J116" s="30"/>
      <c r="K116" s="30"/>
      <c r="L116" s="43"/>
      <c r="S116" s="30"/>
      <c r="T116" s="30"/>
      <c r="U116" s="30"/>
      <c r="V116" s="30"/>
      <c r="W116" s="30"/>
      <c r="X116" s="30"/>
      <c r="Y116" s="30"/>
      <c r="Z116" s="30"/>
      <c r="AA116" s="30"/>
      <c r="AB116" s="30"/>
      <c r="AC116" s="30"/>
      <c r="AD116" s="30"/>
      <c r="AE116" s="30"/>
    </row>
    <row r="117" spans="1:65" s="2" customFormat="1" ht="12" customHeight="1">
      <c r="A117" s="30"/>
      <c r="B117" s="31"/>
      <c r="C117" s="27" t="s">
        <v>17</v>
      </c>
      <c r="D117" s="30"/>
      <c r="E117" s="30"/>
      <c r="F117" s="25" t="str">
        <f>F12</f>
        <v>parc.č.4212,4211/2 k.ú.Banská Bystrica</v>
      </c>
      <c r="G117" s="30"/>
      <c r="H117" s="30"/>
      <c r="I117" s="27" t="s">
        <v>19</v>
      </c>
      <c r="J117" s="56" t="str">
        <f>IF(J12="","",J12)</f>
        <v>10. 9. 2021</v>
      </c>
      <c r="K117" s="30"/>
      <c r="L117" s="43"/>
      <c r="S117" s="30"/>
      <c r="T117" s="30"/>
      <c r="U117" s="30"/>
      <c r="V117" s="30"/>
      <c r="W117" s="30"/>
      <c r="X117" s="30"/>
      <c r="Y117" s="30"/>
      <c r="Z117" s="30"/>
      <c r="AA117" s="30"/>
      <c r="AB117" s="30"/>
      <c r="AC117" s="30"/>
      <c r="AD117" s="30"/>
      <c r="AE117" s="30"/>
    </row>
    <row r="118" spans="1:65" s="2" customFormat="1" ht="6.9" customHeight="1">
      <c r="A118" s="30"/>
      <c r="B118" s="31"/>
      <c r="C118" s="30"/>
      <c r="D118" s="30"/>
      <c r="E118" s="30"/>
      <c r="F118" s="30"/>
      <c r="G118" s="30"/>
      <c r="H118" s="30"/>
      <c r="I118" s="30"/>
      <c r="J118" s="30"/>
      <c r="K118" s="30"/>
      <c r="L118" s="43"/>
      <c r="S118" s="30"/>
      <c r="T118" s="30"/>
      <c r="U118" s="30"/>
      <c r="V118" s="30"/>
      <c r="W118" s="30"/>
      <c r="X118" s="30"/>
      <c r="Y118" s="30"/>
      <c r="Z118" s="30"/>
      <c r="AA118" s="30"/>
      <c r="AB118" s="30"/>
      <c r="AC118" s="30"/>
      <c r="AD118" s="30"/>
      <c r="AE118" s="30"/>
    </row>
    <row r="119" spans="1:65" s="2" customFormat="1" ht="15.15" customHeight="1">
      <c r="A119" s="30"/>
      <c r="B119" s="31"/>
      <c r="C119" s="27" t="s">
        <v>21</v>
      </c>
      <c r="D119" s="30"/>
      <c r="E119" s="30"/>
      <c r="F119" s="25" t="str">
        <f>E15</f>
        <v>MBB a.s.</v>
      </c>
      <c r="G119" s="30"/>
      <c r="H119" s="30"/>
      <c r="I119" s="27" t="s">
        <v>27</v>
      </c>
      <c r="J119" s="28" t="str">
        <f>E21</f>
        <v>CREAT s.r.o.</v>
      </c>
      <c r="K119" s="30"/>
      <c r="L119" s="43"/>
      <c r="S119" s="30"/>
      <c r="T119" s="30"/>
      <c r="U119" s="30"/>
      <c r="V119" s="30"/>
      <c r="W119" s="30"/>
      <c r="X119" s="30"/>
      <c r="Y119" s="30"/>
      <c r="Z119" s="30"/>
      <c r="AA119" s="30"/>
      <c r="AB119" s="30"/>
      <c r="AC119" s="30"/>
      <c r="AD119" s="30"/>
      <c r="AE119" s="30"/>
    </row>
    <row r="120" spans="1:65" s="2" customFormat="1" ht="15.15" customHeight="1">
      <c r="A120" s="30"/>
      <c r="B120" s="31"/>
      <c r="C120" s="27" t="s">
        <v>25</v>
      </c>
      <c r="D120" s="30"/>
      <c r="E120" s="30"/>
      <c r="F120" s="25" t="str">
        <f>IF(E18="","",E18)</f>
        <v>podľa výberového konania</v>
      </c>
      <c r="G120" s="30"/>
      <c r="H120" s="30"/>
      <c r="I120" s="27" t="s">
        <v>30</v>
      </c>
      <c r="J120" s="28" t="str">
        <f>E24</f>
        <v>Ing.Jedlička</v>
      </c>
      <c r="K120" s="30"/>
      <c r="L120" s="43"/>
      <c r="S120" s="30"/>
      <c r="T120" s="30"/>
      <c r="U120" s="30"/>
      <c r="V120" s="30"/>
      <c r="W120" s="30"/>
      <c r="X120" s="30"/>
      <c r="Y120" s="30"/>
      <c r="Z120" s="30"/>
      <c r="AA120" s="30"/>
      <c r="AB120" s="30"/>
      <c r="AC120" s="30"/>
      <c r="AD120" s="30"/>
      <c r="AE120" s="30"/>
    </row>
    <row r="121" spans="1:65" s="2" customFormat="1" ht="10.35" customHeight="1">
      <c r="A121" s="30"/>
      <c r="B121" s="31"/>
      <c r="C121" s="30"/>
      <c r="D121" s="30"/>
      <c r="E121" s="30"/>
      <c r="F121" s="30"/>
      <c r="G121" s="30"/>
      <c r="H121" s="30"/>
      <c r="I121" s="30"/>
      <c r="J121" s="30"/>
      <c r="K121" s="30"/>
      <c r="L121" s="43"/>
      <c r="S121" s="30"/>
      <c r="T121" s="30"/>
      <c r="U121" s="30"/>
      <c r="V121" s="30"/>
      <c r="W121" s="30"/>
      <c r="X121" s="30"/>
      <c r="Y121" s="30"/>
      <c r="Z121" s="30"/>
      <c r="AA121" s="30"/>
      <c r="AB121" s="30"/>
      <c r="AC121" s="30"/>
      <c r="AD121" s="30"/>
      <c r="AE121" s="30"/>
    </row>
    <row r="122" spans="1:65" s="11" customFormat="1" ht="29.25" customHeight="1">
      <c r="A122" s="125"/>
      <c r="B122" s="126"/>
      <c r="C122" s="127" t="s">
        <v>132</v>
      </c>
      <c r="D122" s="128" t="s">
        <v>58</v>
      </c>
      <c r="E122" s="128" t="s">
        <v>54</v>
      </c>
      <c r="F122" s="128" t="s">
        <v>55</v>
      </c>
      <c r="G122" s="128" t="s">
        <v>133</v>
      </c>
      <c r="H122" s="128" t="s">
        <v>134</v>
      </c>
      <c r="I122" s="128" t="s">
        <v>135</v>
      </c>
      <c r="J122" s="129" t="s">
        <v>121</v>
      </c>
      <c r="K122" s="130" t="s">
        <v>136</v>
      </c>
      <c r="L122" s="131"/>
      <c r="M122" s="63" t="s">
        <v>1</v>
      </c>
      <c r="N122" s="64" t="s">
        <v>37</v>
      </c>
      <c r="O122" s="64" t="s">
        <v>137</v>
      </c>
      <c r="P122" s="64" t="s">
        <v>138</v>
      </c>
      <c r="Q122" s="64" t="s">
        <v>139</v>
      </c>
      <c r="R122" s="64" t="s">
        <v>140</v>
      </c>
      <c r="S122" s="64" t="s">
        <v>141</v>
      </c>
      <c r="T122" s="65" t="s">
        <v>142</v>
      </c>
      <c r="U122" s="125"/>
      <c r="V122" s="125"/>
      <c r="W122" s="125"/>
      <c r="X122" s="125"/>
      <c r="Y122" s="125"/>
      <c r="Z122" s="125"/>
      <c r="AA122" s="125"/>
      <c r="AB122" s="125"/>
      <c r="AC122" s="125"/>
      <c r="AD122" s="125"/>
      <c r="AE122" s="125"/>
    </row>
    <row r="123" spans="1:65" s="2" customFormat="1" ht="22.8" customHeight="1">
      <c r="A123" s="30"/>
      <c r="B123" s="31"/>
      <c r="C123" s="70" t="s">
        <v>122</v>
      </c>
      <c r="D123" s="30"/>
      <c r="E123" s="30"/>
      <c r="F123" s="30"/>
      <c r="G123" s="30"/>
      <c r="H123" s="30"/>
      <c r="I123" s="30"/>
      <c r="J123" s="132">
        <f>BK123</f>
        <v>0</v>
      </c>
      <c r="K123" s="30"/>
      <c r="L123" s="31"/>
      <c r="M123" s="66"/>
      <c r="N123" s="57"/>
      <c r="O123" s="67"/>
      <c r="P123" s="133">
        <f>P124+P152</f>
        <v>957.23312299999998</v>
      </c>
      <c r="Q123" s="67"/>
      <c r="R123" s="133">
        <f>R124+R152</f>
        <v>813.74626154999999</v>
      </c>
      <c r="S123" s="67"/>
      <c r="T123" s="134">
        <f>T124+T152</f>
        <v>170.20000000000002</v>
      </c>
      <c r="U123" s="30"/>
      <c r="V123" s="30"/>
      <c r="W123" s="30"/>
      <c r="X123" s="30"/>
      <c r="Y123" s="30"/>
      <c r="Z123" s="30"/>
      <c r="AA123" s="30"/>
      <c r="AB123" s="30"/>
      <c r="AC123" s="30"/>
      <c r="AD123" s="30"/>
      <c r="AE123" s="30"/>
      <c r="AT123" s="18" t="s">
        <v>72</v>
      </c>
      <c r="AU123" s="18" t="s">
        <v>123</v>
      </c>
      <c r="BK123" s="135">
        <f>BK124+BK152</f>
        <v>0</v>
      </c>
    </row>
    <row r="124" spans="1:65" s="12" customFormat="1" ht="25.95" customHeight="1">
      <c r="B124" s="136"/>
      <c r="D124" s="137" t="s">
        <v>72</v>
      </c>
      <c r="E124" s="138" t="s">
        <v>143</v>
      </c>
      <c r="F124" s="138" t="s">
        <v>144</v>
      </c>
      <c r="J124" s="139">
        <f>BK124</f>
        <v>0</v>
      </c>
      <c r="L124" s="136"/>
      <c r="M124" s="140"/>
      <c r="N124" s="141"/>
      <c r="O124" s="141"/>
      <c r="P124" s="142">
        <f>P125+P132+P134+P139+P150</f>
        <v>957.23312299999998</v>
      </c>
      <c r="Q124" s="141"/>
      <c r="R124" s="142">
        <f>R125+R132+R134+R139+R150</f>
        <v>813.74626154999999</v>
      </c>
      <c r="S124" s="141"/>
      <c r="T124" s="143">
        <f>T125+T132+T134+T139+T150</f>
        <v>170.20000000000002</v>
      </c>
      <c r="AR124" s="137" t="s">
        <v>81</v>
      </c>
      <c r="AT124" s="144" t="s">
        <v>72</v>
      </c>
      <c r="AU124" s="144" t="s">
        <v>73</v>
      </c>
      <c r="AY124" s="137" t="s">
        <v>145</v>
      </c>
      <c r="BK124" s="145">
        <f>BK125+BK132+BK134+BK139+BK150</f>
        <v>0</v>
      </c>
    </row>
    <row r="125" spans="1:65" s="12" customFormat="1" ht="22.8" customHeight="1">
      <c r="B125" s="136"/>
      <c r="D125" s="137" t="s">
        <v>72</v>
      </c>
      <c r="E125" s="146" t="s">
        <v>81</v>
      </c>
      <c r="F125" s="146" t="s">
        <v>146</v>
      </c>
      <c r="J125" s="147">
        <f>BK125</f>
        <v>0</v>
      </c>
      <c r="L125" s="136"/>
      <c r="M125" s="140"/>
      <c r="N125" s="141"/>
      <c r="O125" s="141"/>
      <c r="P125" s="142">
        <f>SUM(P126:P131)</f>
        <v>109.27625</v>
      </c>
      <c r="Q125" s="141"/>
      <c r="R125" s="142">
        <f>SUM(R126:R131)</f>
        <v>0</v>
      </c>
      <c r="S125" s="141"/>
      <c r="T125" s="143">
        <f>SUM(T126:T131)</f>
        <v>170.20000000000002</v>
      </c>
      <c r="AR125" s="137" t="s">
        <v>81</v>
      </c>
      <c r="AT125" s="144" t="s">
        <v>72</v>
      </c>
      <c r="AU125" s="144" t="s">
        <v>81</v>
      </c>
      <c r="AY125" s="137" t="s">
        <v>145</v>
      </c>
      <c r="BK125" s="145">
        <f>SUM(BK126:BK131)</f>
        <v>0</v>
      </c>
    </row>
    <row r="126" spans="1:65" s="2" customFormat="1" ht="33" customHeight="1">
      <c r="A126" s="30"/>
      <c r="B126" s="148"/>
      <c r="C126" s="149" t="s">
        <v>81</v>
      </c>
      <c r="D126" s="149" t="s">
        <v>147</v>
      </c>
      <c r="E126" s="150" t="s">
        <v>381</v>
      </c>
      <c r="F126" s="151" t="s">
        <v>382</v>
      </c>
      <c r="G126" s="152" t="s">
        <v>150</v>
      </c>
      <c r="H126" s="153">
        <v>425.5</v>
      </c>
      <c r="I126" s="153"/>
      <c r="J126" s="154">
        <f t="shared" ref="J126:J131" si="0">ROUND(I126*H126,2)</f>
        <v>0</v>
      </c>
      <c r="K126" s="155"/>
      <c r="L126" s="31"/>
      <c r="M126" s="156" t="s">
        <v>1</v>
      </c>
      <c r="N126" s="157" t="s">
        <v>39</v>
      </c>
      <c r="O126" s="158">
        <v>0.113</v>
      </c>
      <c r="P126" s="158">
        <f t="shared" ref="P126:P131" si="1">O126*H126</f>
        <v>48.081499999999998</v>
      </c>
      <c r="Q126" s="158">
        <v>0</v>
      </c>
      <c r="R126" s="158">
        <f t="shared" ref="R126:R131" si="2">Q126*H126</f>
        <v>0</v>
      </c>
      <c r="S126" s="158">
        <v>0.4</v>
      </c>
      <c r="T126" s="159">
        <f t="shared" ref="T126:T131" si="3">S126*H126</f>
        <v>170.20000000000002</v>
      </c>
      <c r="U126" s="30"/>
      <c r="V126" s="30"/>
      <c r="W126" s="30"/>
      <c r="X126" s="30"/>
      <c r="Y126" s="30"/>
      <c r="Z126" s="30"/>
      <c r="AA126" s="30"/>
      <c r="AB126" s="30"/>
      <c r="AC126" s="30"/>
      <c r="AD126" s="30"/>
      <c r="AE126" s="30"/>
      <c r="AR126" s="160" t="s">
        <v>151</v>
      </c>
      <c r="AT126" s="160" t="s">
        <v>147</v>
      </c>
      <c r="AU126" s="160" t="s">
        <v>152</v>
      </c>
      <c r="AY126" s="18" t="s">
        <v>145</v>
      </c>
      <c r="BE126" s="161">
        <f t="shared" ref="BE126:BE131" si="4">IF(N126="základná",J126,0)</f>
        <v>0</v>
      </c>
      <c r="BF126" s="161">
        <f t="shared" ref="BF126:BF131" si="5">IF(N126="znížená",J126,0)</f>
        <v>0</v>
      </c>
      <c r="BG126" s="161">
        <f t="shared" ref="BG126:BG131" si="6">IF(N126="zákl. prenesená",J126,0)</f>
        <v>0</v>
      </c>
      <c r="BH126" s="161">
        <f t="shared" ref="BH126:BH131" si="7">IF(N126="zníž. prenesená",J126,0)</f>
        <v>0</v>
      </c>
      <c r="BI126" s="161">
        <f t="shared" ref="BI126:BI131" si="8">IF(N126="nulová",J126,0)</f>
        <v>0</v>
      </c>
      <c r="BJ126" s="18" t="s">
        <v>152</v>
      </c>
      <c r="BK126" s="161">
        <f t="shared" ref="BK126:BK131" si="9">ROUND(I126*H126,2)</f>
        <v>0</v>
      </c>
      <c r="BL126" s="18" t="s">
        <v>151</v>
      </c>
      <c r="BM126" s="160" t="s">
        <v>383</v>
      </c>
    </row>
    <row r="127" spans="1:65" s="2" customFormat="1" ht="24.15" customHeight="1">
      <c r="A127" s="30"/>
      <c r="B127" s="148"/>
      <c r="C127" s="149" t="s">
        <v>152</v>
      </c>
      <c r="D127" s="149" t="s">
        <v>147</v>
      </c>
      <c r="E127" s="150" t="s">
        <v>179</v>
      </c>
      <c r="F127" s="151" t="s">
        <v>180</v>
      </c>
      <c r="G127" s="152" t="s">
        <v>176</v>
      </c>
      <c r="H127" s="153">
        <v>196.53</v>
      </c>
      <c r="I127" s="153"/>
      <c r="J127" s="154">
        <f t="shared" si="0"/>
        <v>0</v>
      </c>
      <c r="K127" s="155"/>
      <c r="L127" s="31"/>
      <c r="M127" s="156" t="s">
        <v>1</v>
      </c>
      <c r="N127" s="157" t="s">
        <v>39</v>
      </c>
      <c r="O127" s="158">
        <v>0.20499999999999999</v>
      </c>
      <c r="P127" s="158">
        <f t="shared" si="1"/>
        <v>40.288649999999997</v>
      </c>
      <c r="Q127" s="158">
        <v>0</v>
      </c>
      <c r="R127" s="158">
        <f t="shared" si="2"/>
        <v>0</v>
      </c>
      <c r="S127" s="158">
        <v>0</v>
      </c>
      <c r="T127" s="159">
        <f t="shared" si="3"/>
        <v>0</v>
      </c>
      <c r="U127" s="30"/>
      <c r="V127" s="30"/>
      <c r="W127" s="30"/>
      <c r="X127" s="30"/>
      <c r="Y127" s="30"/>
      <c r="Z127" s="30"/>
      <c r="AA127" s="30"/>
      <c r="AB127" s="30"/>
      <c r="AC127" s="30"/>
      <c r="AD127" s="30"/>
      <c r="AE127" s="30"/>
      <c r="AR127" s="160" t="s">
        <v>151</v>
      </c>
      <c r="AT127" s="160" t="s">
        <v>147</v>
      </c>
      <c r="AU127" s="160" t="s">
        <v>152</v>
      </c>
      <c r="AY127" s="18" t="s">
        <v>145</v>
      </c>
      <c r="BE127" s="161">
        <f t="shared" si="4"/>
        <v>0</v>
      </c>
      <c r="BF127" s="161">
        <f t="shared" si="5"/>
        <v>0</v>
      </c>
      <c r="BG127" s="161">
        <f t="shared" si="6"/>
        <v>0</v>
      </c>
      <c r="BH127" s="161">
        <f t="shared" si="7"/>
        <v>0</v>
      </c>
      <c r="BI127" s="161">
        <f t="shared" si="8"/>
        <v>0</v>
      </c>
      <c r="BJ127" s="18" t="s">
        <v>152</v>
      </c>
      <c r="BK127" s="161">
        <f t="shared" si="9"/>
        <v>0</v>
      </c>
      <c r="BL127" s="18" t="s">
        <v>151</v>
      </c>
      <c r="BM127" s="160" t="s">
        <v>384</v>
      </c>
    </row>
    <row r="128" spans="1:65" s="2" customFormat="1" ht="37.799999999999997" customHeight="1">
      <c r="A128" s="30"/>
      <c r="B128" s="148"/>
      <c r="C128" s="149" t="s">
        <v>157</v>
      </c>
      <c r="D128" s="149" t="s">
        <v>147</v>
      </c>
      <c r="E128" s="150" t="s">
        <v>187</v>
      </c>
      <c r="F128" s="151" t="s">
        <v>188</v>
      </c>
      <c r="G128" s="152" t="s">
        <v>176</v>
      </c>
      <c r="H128" s="153">
        <v>196.5</v>
      </c>
      <c r="I128" s="153"/>
      <c r="J128" s="154">
        <f t="shared" si="0"/>
        <v>0</v>
      </c>
      <c r="K128" s="155"/>
      <c r="L128" s="31"/>
      <c r="M128" s="156" t="s">
        <v>1</v>
      </c>
      <c r="N128" s="157" t="s">
        <v>39</v>
      </c>
      <c r="O128" s="158">
        <v>5.4399999999999997E-2</v>
      </c>
      <c r="P128" s="158">
        <f t="shared" si="1"/>
        <v>10.689599999999999</v>
      </c>
      <c r="Q128" s="158">
        <v>0</v>
      </c>
      <c r="R128" s="158">
        <f t="shared" si="2"/>
        <v>0</v>
      </c>
      <c r="S128" s="158">
        <v>0</v>
      </c>
      <c r="T128" s="159">
        <f t="shared" si="3"/>
        <v>0</v>
      </c>
      <c r="U128" s="30"/>
      <c r="V128" s="30"/>
      <c r="W128" s="30"/>
      <c r="X128" s="30"/>
      <c r="Y128" s="30"/>
      <c r="Z128" s="30"/>
      <c r="AA128" s="30"/>
      <c r="AB128" s="30"/>
      <c r="AC128" s="30"/>
      <c r="AD128" s="30"/>
      <c r="AE128" s="30"/>
      <c r="AR128" s="160" t="s">
        <v>151</v>
      </c>
      <c r="AT128" s="160" t="s">
        <v>147</v>
      </c>
      <c r="AU128" s="160" t="s">
        <v>152</v>
      </c>
      <c r="AY128" s="18" t="s">
        <v>145</v>
      </c>
      <c r="BE128" s="161">
        <f t="shared" si="4"/>
        <v>0</v>
      </c>
      <c r="BF128" s="161">
        <f t="shared" si="5"/>
        <v>0</v>
      </c>
      <c r="BG128" s="161">
        <f t="shared" si="6"/>
        <v>0</v>
      </c>
      <c r="BH128" s="161">
        <f t="shared" si="7"/>
        <v>0</v>
      </c>
      <c r="BI128" s="161">
        <f t="shared" si="8"/>
        <v>0</v>
      </c>
      <c r="BJ128" s="18" t="s">
        <v>152</v>
      </c>
      <c r="BK128" s="161">
        <f t="shared" si="9"/>
        <v>0</v>
      </c>
      <c r="BL128" s="18" t="s">
        <v>151</v>
      </c>
      <c r="BM128" s="160" t="s">
        <v>385</v>
      </c>
    </row>
    <row r="129" spans="1:65" s="2" customFormat="1" ht="21.75" customHeight="1">
      <c r="A129" s="30"/>
      <c r="B129" s="148"/>
      <c r="C129" s="149" t="s">
        <v>151</v>
      </c>
      <c r="D129" s="149" t="s">
        <v>147</v>
      </c>
      <c r="E129" s="150" t="s">
        <v>205</v>
      </c>
      <c r="F129" s="151" t="s">
        <v>206</v>
      </c>
      <c r="G129" s="152" t="s">
        <v>176</v>
      </c>
      <c r="H129" s="153">
        <v>196.5</v>
      </c>
      <c r="I129" s="153"/>
      <c r="J129" s="154">
        <f t="shared" si="0"/>
        <v>0</v>
      </c>
      <c r="K129" s="155"/>
      <c r="L129" s="31"/>
      <c r="M129" s="156" t="s">
        <v>1</v>
      </c>
      <c r="N129" s="157" t="s">
        <v>39</v>
      </c>
      <c r="O129" s="158">
        <v>8.0000000000000002E-3</v>
      </c>
      <c r="P129" s="158">
        <f t="shared" si="1"/>
        <v>1.5720000000000001</v>
      </c>
      <c r="Q129" s="158">
        <v>0</v>
      </c>
      <c r="R129" s="158">
        <f t="shared" si="2"/>
        <v>0</v>
      </c>
      <c r="S129" s="158">
        <v>0</v>
      </c>
      <c r="T129" s="159">
        <f t="shared" si="3"/>
        <v>0</v>
      </c>
      <c r="U129" s="30"/>
      <c r="V129" s="30"/>
      <c r="W129" s="30"/>
      <c r="X129" s="30"/>
      <c r="Y129" s="30"/>
      <c r="Z129" s="30"/>
      <c r="AA129" s="30"/>
      <c r="AB129" s="30"/>
      <c r="AC129" s="30"/>
      <c r="AD129" s="30"/>
      <c r="AE129" s="30"/>
      <c r="AR129" s="160" t="s">
        <v>151</v>
      </c>
      <c r="AT129" s="160" t="s">
        <v>147</v>
      </c>
      <c r="AU129" s="160" t="s">
        <v>152</v>
      </c>
      <c r="AY129" s="18" t="s">
        <v>145</v>
      </c>
      <c r="BE129" s="161">
        <f t="shared" si="4"/>
        <v>0</v>
      </c>
      <c r="BF129" s="161">
        <f t="shared" si="5"/>
        <v>0</v>
      </c>
      <c r="BG129" s="161">
        <f t="shared" si="6"/>
        <v>0</v>
      </c>
      <c r="BH129" s="161">
        <f t="shared" si="7"/>
        <v>0</v>
      </c>
      <c r="BI129" s="161">
        <f t="shared" si="8"/>
        <v>0</v>
      </c>
      <c r="BJ129" s="18" t="s">
        <v>152</v>
      </c>
      <c r="BK129" s="161">
        <f t="shared" si="9"/>
        <v>0</v>
      </c>
      <c r="BL129" s="18" t="s">
        <v>151</v>
      </c>
      <c r="BM129" s="160" t="s">
        <v>386</v>
      </c>
    </row>
    <row r="130" spans="1:65" s="2" customFormat="1" ht="24.15" customHeight="1">
      <c r="A130" s="30"/>
      <c r="B130" s="148"/>
      <c r="C130" s="149" t="s">
        <v>165</v>
      </c>
      <c r="D130" s="149" t="s">
        <v>147</v>
      </c>
      <c r="E130" s="150" t="s">
        <v>209</v>
      </c>
      <c r="F130" s="151" t="s">
        <v>210</v>
      </c>
      <c r="G130" s="152" t="s">
        <v>202</v>
      </c>
      <c r="H130" s="153">
        <v>353.7</v>
      </c>
      <c r="I130" s="153"/>
      <c r="J130" s="154">
        <f t="shared" si="0"/>
        <v>0</v>
      </c>
      <c r="K130" s="155"/>
      <c r="L130" s="31"/>
      <c r="M130" s="156" t="s">
        <v>1</v>
      </c>
      <c r="N130" s="157" t="s">
        <v>39</v>
      </c>
      <c r="O130" s="158">
        <v>0</v>
      </c>
      <c r="P130" s="158">
        <f t="shared" si="1"/>
        <v>0</v>
      </c>
      <c r="Q130" s="158">
        <v>0</v>
      </c>
      <c r="R130" s="158">
        <f t="shared" si="2"/>
        <v>0</v>
      </c>
      <c r="S130" s="158">
        <v>0</v>
      </c>
      <c r="T130" s="159">
        <f t="shared" si="3"/>
        <v>0</v>
      </c>
      <c r="U130" s="30"/>
      <c r="V130" s="30"/>
      <c r="W130" s="30"/>
      <c r="X130" s="30"/>
      <c r="Y130" s="30"/>
      <c r="Z130" s="30"/>
      <c r="AA130" s="30"/>
      <c r="AB130" s="30"/>
      <c r="AC130" s="30"/>
      <c r="AD130" s="30"/>
      <c r="AE130" s="30"/>
      <c r="AR130" s="160" t="s">
        <v>151</v>
      </c>
      <c r="AT130" s="160" t="s">
        <v>147</v>
      </c>
      <c r="AU130" s="160" t="s">
        <v>152</v>
      </c>
      <c r="AY130" s="18" t="s">
        <v>145</v>
      </c>
      <c r="BE130" s="161">
        <f t="shared" si="4"/>
        <v>0</v>
      </c>
      <c r="BF130" s="161">
        <f t="shared" si="5"/>
        <v>0</v>
      </c>
      <c r="BG130" s="161">
        <f t="shared" si="6"/>
        <v>0</v>
      </c>
      <c r="BH130" s="161">
        <f t="shared" si="7"/>
        <v>0</v>
      </c>
      <c r="BI130" s="161">
        <f t="shared" si="8"/>
        <v>0</v>
      </c>
      <c r="BJ130" s="18" t="s">
        <v>152</v>
      </c>
      <c r="BK130" s="161">
        <f t="shared" si="9"/>
        <v>0</v>
      </c>
      <c r="BL130" s="18" t="s">
        <v>151</v>
      </c>
      <c r="BM130" s="160" t="s">
        <v>387</v>
      </c>
    </row>
    <row r="131" spans="1:65" s="2" customFormat="1" ht="16.5" customHeight="1">
      <c r="A131" s="30"/>
      <c r="B131" s="148"/>
      <c r="C131" s="149" t="s">
        <v>169</v>
      </c>
      <c r="D131" s="149" t="s">
        <v>147</v>
      </c>
      <c r="E131" s="150" t="s">
        <v>213</v>
      </c>
      <c r="F131" s="151" t="s">
        <v>214</v>
      </c>
      <c r="G131" s="152" t="s">
        <v>150</v>
      </c>
      <c r="H131" s="153">
        <v>508.5</v>
      </c>
      <c r="I131" s="153"/>
      <c r="J131" s="154">
        <f t="shared" si="0"/>
        <v>0</v>
      </c>
      <c r="K131" s="155"/>
      <c r="L131" s="31"/>
      <c r="M131" s="156" t="s">
        <v>1</v>
      </c>
      <c r="N131" s="157" t="s">
        <v>39</v>
      </c>
      <c r="O131" s="158">
        <v>1.7000000000000001E-2</v>
      </c>
      <c r="P131" s="158">
        <f t="shared" si="1"/>
        <v>8.6445000000000007</v>
      </c>
      <c r="Q131" s="158">
        <v>0</v>
      </c>
      <c r="R131" s="158">
        <f t="shared" si="2"/>
        <v>0</v>
      </c>
      <c r="S131" s="158">
        <v>0</v>
      </c>
      <c r="T131" s="159">
        <f t="shared" si="3"/>
        <v>0</v>
      </c>
      <c r="U131" s="30"/>
      <c r="V131" s="30"/>
      <c r="W131" s="30"/>
      <c r="X131" s="30"/>
      <c r="Y131" s="30"/>
      <c r="Z131" s="30"/>
      <c r="AA131" s="30"/>
      <c r="AB131" s="30"/>
      <c r="AC131" s="30"/>
      <c r="AD131" s="30"/>
      <c r="AE131" s="30"/>
      <c r="AR131" s="160" t="s">
        <v>151</v>
      </c>
      <c r="AT131" s="160" t="s">
        <v>147</v>
      </c>
      <c r="AU131" s="160" t="s">
        <v>152</v>
      </c>
      <c r="AY131" s="18" t="s">
        <v>145</v>
      </c>
      <c r="BE131" s="161">
        <f t="shared" si="4"/>
        <v>0</v>
      </c>
      <c r="BF131" s="161">
        <f t="shared" si="5"/>
        <v>0</v>
      </c>
      <c r="BG131" s="161">
        <f t="shared" si="6"/>
        <v>0</v>
      </c>
      <c r="BH131" s="161">
        <f t="shared" si="7"/>
        <v>0</v>
      </c>
      <c r="BI131" s="161">
        <f t="shared" si="8"/>
        <v>0</v>
      </c>
      <c r="BJ131" s="18" t="s">
        <v>152</v>
      </c>
      <c r="BK131" s="161">
        <f t="shared" si="9"/>
        <v>0</v>
      </c>
      <c r="BL131" s="18" t="s">
        <v>151</v>
      </c>
      <c r="BM131" s="160" t="s">
        <v>388</v>
      </c>
    </row>
    <row r="132" spans="1:65" s="12" customFormat="1" ht="22.8" customHeight="1">
      <c r="B132" s="136"/>
      <c r="D132" s="137" t="s">
        <v>72</v>
      </c>
      <c r="E132" s="146" t="s">
        <v>151</v>
      </c>
      <c r="F132" s="146" t="s">
        <v>220</v>
      </c>
      <c r="J132" s="147">
        <f>BK132</f>
        <v>0</v>
      </c>
      <c r="L132" s="136"/>
      <c r="M132" s="140"/>
      <c r="N132" s="141"/>
      <c r="O132" s="141"/>
      <c r="P132" s="142">
        <f>P133</f>
        <v>23.8995</v>
      </c>
      <c r="Q132" s="141"/>
      <c r="R132" s="142">
        <f>R133</f>
        <v>82.336320000000001</v>
      </c>
      <c r="S132" s="141"/>
      <c r="T132" s="143">
        <f>T133</f>
        <v>0</v>
      </c>
      <c r="AR132" s="137" t="s">
        <v>81</v>
      </c>
      <c r="AT132" s="144" t="s">
        <v>72</v>
      </c>
      <c r="AU132" s="144" t="s">
        <v>81</v>
      </c>
      <c r="AY132" s="137" t="s">
        <v>145</v>
      </c>
      <c r="BK132" s="145">
        <f>BK133</f>
        <v>0</v>
      </c>
    </row>
    <row r="133" spans="1:65" s="2" customFormat="1" ht="33" customHeight="1">
      <c r="A133" s="30"/>
      <c r="B133" s="148"/>
      <c r="C133" s="149" t="s">
        <v>173</v>
      </c>
      <c r="D133" s="149" t="s">
        <v>147</v>
      </c>
      <c r="E133" s="150" t="s">
        <v>222</v>
      </c>
      <c r="F133" s="151" t="s">
        <v>223</v>
      </c>
      <c r="G133" s="152" t="s">
        <v>150</v>
      </c>
      <c r="H133" s="153">
        <v>508.5</v>
      </c>
      <c r="I133" s="153"/>
      <c r="J133" s="154">
        <f>ROUND(I133*H133,2)</f>
        <v>0</v>
      </c>
      <c r="K133" s="155"/>
      <c r="L133" s="31"/>
      <c r="M133" s="156" t="s">
        <v>1</v>
      </c>
      <c r="N133" s="157" t="s">
        <v>39</v>
      </c>
      <c r="O133" s="158">
        <v>4.7E-2</v>
      </c>
      <c r="P133" s="158">
        <f>O133*H133</f>
        <v>23.8995</v>
      </c>
      <c r="Q133" s="158">
        <v>0.16192000000000001</v>
      </c>
      <c r="R133" s="158">
        <f>Q133*H133</f>
        <v>82.336320000000001</v>
      </c>
      <c r="S133" s="158">
        <v>0</v>
      </c>
      <c r="T133" s="159">
        <f>S133*H133</f>
        <v>0</v>
      </c>
      <c r="U133" s="30"/>
      <c r="V133" s="30"/>
      <c r="W133" s="30"/>
      <c r="X133" s="30"/>
      <c r="Y133" s="30"/>
      <c r="Z133" s="30"/>
      <c r="AA133" s="30"/>
      <c r="AB133" s="30"/>
      <c r="AC133" s="30"/>
      <c r="AD133" s="30"/>
      <c r="AE133" s="30"/>
      <c r="AR133" s="160" t="s">
        <v>151</v>
      </c>
      <c r="AT133" s="160" t="s">
        <v>147</v>
      </c>
      <c r="AU133" s="160" t="s">
        <v>152</v>
      </c>
      <c r="AY133" s="18" t="s">
        <v>145</v>
      </c>
      <c r="BE133" s="161">
        <f>IF(N133="základná",J133,0)</f>
        <v>0</v>
      </c>
      <c r="BF133" s="161">
        <f>IF(N133="znížená",J133,0)</f>
        <v>0</v>
      </c>
      <c r="BG133" s="161">
        <f>IF(N133="zákl. prenesená",J133,0)</f>
        <v>0</v>
      </c>
      <c r="BH133" s="161">
        <f>IF(N133="zníž. prenesená",J133,0)</f>
        <v>0</v>
      </c>
      <c r="BI133" s="161">
        <f>IF(N133="nulová",J133,0)</f>
        <v>0</v>
      </c>
      <c r="BJ133" s="18" t="s">
        <v>152</v>
      </c>
      <c r="BK133" s="161">
        <f>ROUND(I133*H133,2)</f>
        <v>0</v>
      </c>
      <c r="BL133" s="18" t="s">
        <v>151</v>
      </c>
      <c r="BM133" s="160" t="s">
        <v>389</v>
      </c>
    </row>
    <row r="134" spans="1:65" s="12" customFormat="1" ht="22.8" customHeight="1">
      <c r="B134" s="136"/>
      <c r="D134" s="137" t="s">
        <v>72</v>
      </c>
      <c r="E134" s="146" t="s">
        <v>165</v>
      </c>
      <c r="F134" s="146" t="s">
        <v>229</v>
      </c>
      <c r="J134" s="147">
        <f>BK134</f>
        <v>0</v>
      </c>
      <c r="L134" s="136"/>
      <c r="M134" s="140"/>
      <c r="N134" s="141"/>
      <c r="O134" s="141"/>
      <c r="P134" s="142">
        <f>SUM(P135:P138)</f>
        <v>443.74761000000001</v>
      </c>
      <c r="Q134" s="141"/>
      <c r="R134" s="142">
        <f>SUM(R135:R138)</f>
        <v>679.79331000000002</v>
      </c>
      <c r="S134" s="141"/>
      <c r="T134" s="143">
        <f>SUM(T135:T138)</f>
        <v>0</v>
      </c>
      <c r="AR134" s="137" t="s">
        <v>81</v>
      </c>
      <c r="AT134" s="144" t="s">
        <v>72</v>
      </c>
      <c r="AU134" s="144" t="s">
        <v>81</v>
      </c>
      <c r="AY134" s="137" t="s">
        <v>145</v>
      </c>
      <c r="BK134" s="145">
        <f>SUM(BK135:BK138)</f>
        <v>0</v>
      </c>
    </row>
    <row r="135" spans="1:65" s="2" customFormat="1" ht="24.15" customHeight="1">
      <c r="A135" s="30"/>
      <c r="B135" s="148"/>
      <c r="C135" s="149" t="s">
        <v>178</v>
      </c>
      <c r="D135" s="149" t="s">
        <v>147</v>
      </c>
      <c r="E135" s="150" t="s">
        <v>238</v>
      </c>
      <c r="F135" s="151" t="s">
        <v>239</v>
      </c>
      <c r="G135" s="152" t="s">
        <v>150</v>
      </c>
      <c r="H135" s="153">
        <v>508.5</v>
      </c>
      <c r="I135" s="153"/>
      <c r="J135" s="154">
        <f>ROUND(I135*H135,2)</f>
        <v>0</v>
      </c>
      <c r="K135" s="155"/>
      <c r="L135" s="31"/>
      <c r="M135" s="156" t="s">
        <v>1</v>
      </c>
      <c r="N135" s="157" t="s">
        <v>39</v>
      </c>
      <c r="O135" s="158">
        <v>2.7119999999999998E-2</v>
      </c>
      <c r="P135" s="158">
        <f>O135*H135</f>
        <v>13.790519999999999</v>
      </c>
      <c r="Q135" s="158">
        <v>0.37080000000000002</v>
      </c>
      <c r="R135" s="158">
        <f>Q135*H135</f>
        <v>188.55180000000001</v>
      </c>
      <c r="S135" s="158">
        <v>0</v>
      </c>
      <c r="T135" s="159">
        <f>S135*H135</f>
        <v>0</v>
      </c>
      <c r="U135" s="30"/>
      <c r="V135" s="30"/>
      <c r="W135" s="30"/>
      <c r="X135" s="30"/>
      <c r="Y135" s="30"/>
      <c r="Z135" s="30"/>
      <c r="AA135" s="30"/>
      <c r="AB135" s="30"/>
      <c r="AC135" s="30"/>
      <c r="AD135" s="30"/>
      <c r="AE135" s="30"/>
      <c r="AR135" s="160" t="s">
        <v>151</v>
      </c>
      <c r="AT135" s="160" t="s">
        <v>147</v>
      </c>
      <c r="AU135" s="160" t="s">
        <v>152</v>
      </c>
      <c r="AY135" s="18" t="s">
        <v>145</v>
      </c>
      <c r="BE135" s="161">
        <f>IF(N135="základná",J135,0)</f>
        <v>0</v>
      </c>
      <c r="BF135" s="161">
        <f>IF(N135="znížená",J135,0)</f>
        <v>0</v>
      </c>
      <c r="BG135" s="161">
        <f>IF(N135="zákl. prenesená",J135,0)</f>
        <v>0</v>
      </c>
      <c r="BH135" s="161">
        <f>IF(N135="zníž. prenesená",J135,0)</f>
        <v>0</v>
      </c>
      <c r="BI135" s="161">
        <f>IF(N135="nulová",J135,0)</f>
        <v>0</v>
      </c>
      <c r="BJ135" s="18" t="s">
        <v>152</v>
      </c>
      <c r="BK135" s="161">
        <f>ROUND(I135*H135,2)</f>
        <v>0</v>
      </c>
      <c r="BL135" s="18" t="s">
        <v>151</v>
      </c>
      <c r="BM135" s="160" t="s">
        <v>390</v>
      </c>
    </row>
    <row r="136" spans="1:65" s="2" customFormat="1" ht="37.799999999999997" customHeight="1">
      <c r="A136" s="30"/>
      <c r="B136" s="148"/>
      <c r="C136" s="149" t="s">
        <v>182</v>
      </c>
      <c r="D136" s="149" t="s">
        <v>147</v>
      </c>
      <c r="E136" s="150" t="s">
        <v>250</v>
      </c>
      <c r="F136" s="151" t="s">
        <v>251</v>
      </c>
      <c r="G136" s="152" t="s">
        <v>150</v>
      </c>
      <c r="H136" s="153">
        <v>508.5</v>
      </c>
      <c r="I136" s="153"/>
      <c r="J136" s="154">
        <f>ROUND(I136*H136,2)</f>
        <v>0</v>
      </c>
      <c r="K136" s="155"/>
      <c r="L136" s="31"/>
      <c r="M136" s="156" t="s">
        <v>1</v>
      </c>
      <c r="N136" s="157" t="s">
        <v>39</v>
      </c>
      <c r="O136" s="158">
        <v>2.512E-2</v>
      </c>
      <c r="P136" s="158">
        <f>O136*H136</f>
        <v>12.77352</v>
      </c>
      <c r="Q136" s="158">
        <v>0.59855999999999998</v>
      </c>
      <c r="R136" s="158">
        <f>Q136*H136</f>
        <v>304.36775999999998</v>
      </c>
      <c r="S136" s="158">
        <v>0</v>
      </c>
      <c r="T136" s="159">
        <f>S136*H136</f>
        <v>0</v>
      </c>
      <c r="U136" s="30"/>
      <c r="V136" s="30"/>
      <c r="W136" s="30"/>
      <c r="X136" s="30"/>
      <c r="Y136" s="30"/>
      <c r="Z136" s="30"/>
      <c r="AA136" s="30"/>
      <c r="AB136" s="30"/>
      <c r="AC136" s="30"/>
      <c r="AD136" s="30"/>
      <c r="AE136" s="30"/>
      <c r="AR136" s="160" t="s">
        <v>151</v>
      </c>
      <c r="AT136" s="160" t="s">
        <v>147</v>
      </c>
      <c r="AU136" s="160" t="s">
        <v>152</v>
      </c>
      <c r="AY136" s="18" t="s">
        <v>145</v>
      </c>
      <c r="BE136" s="161">
        <f>IF(N136="základná",J136,0)</f>
        <v>0</v>
      </c>
      <c r="BF136" s="161">
        <f>IF(N136="znížená",J136,0)</f>
        <v>0</v>
      </c>
      <c r="BG136" s="161">
        <f>IF(N136="zákl. prenesená",J136,0)</f>
        <v>0</v>
      </c>
      <c r="BH136" s="161">
        <f>IF(N136="zníž. prenesená",J136,0)</f>
        <v>0</v>
      </c>
      <c r="BI136" s="161">
        <f>IF(N136="nulová",J136,0)</f>
        <v>0</v>
      </c>
      <c r="BJ136" s="18" t="s">
        <v>152</v>
      </c>
      <c r="BK136" s="161">
        <f>ROUND(I136*H136,2)</f>
        <v>0</v>
      </c>
      <c r="BL136" s="18" t="s">
        <v>151</v>
      </c>
      <c r="BM136" s="160" t="s">
        <v>391</v>
      </c>
    </row>
    <row r="137" spans="1:65" s="2" customFormat="1" ht="37.799999999999997" customHeight="1">
      <c r="A137" s="30"/>
      <c r="B137" s="148"/>
      <c r="C137" s="149" t="s">
        <v>186</v>
      </c>
      <c r="D137" s="149" t="s">
        <v>147</v>
      </c>
      <c r="E137" s="150" t="s">
        <v>262</v>
      </c>
      <c r="F137" s="151" t="s">
        <v>263</v>
      </c>
      <c r="G137" s="152" t="s">
        <v>150</v>
      </c>
      <c r="H137" s="153">
        <v>508.5</v>
      </c>
      <c r="I137" s="153"/>
      <c r="J137" s="154">
        <f>ROUND(I137*H137,2)</f>
        <v>0</v>
      </c>
      <c r="K137" s="155"/>
      <c r="L137" s="31"/>
      <c r="M137" s="156" t="s">
        <v>1</v>
      </c>
      <c r="N137" s="157" t="s">
        <v>39</v>
      </c>
      <c r="O137" s="158">
        <v>0.82042000000000004</v>
      </c>
      <c r="P137" s="158">
        <f>O137*H137</f>
        <v>417.18357000000003</v>
      </c>
      <c r="Q137" s="158">
        <v>0.13800000000000001</v>
      </c>
      <c r="R137" s="158">
        <f>Q137*H137</f>
        <v>70.173000000000002</v>
      </c>
      <c r="S137" s="158">
        <v>0</v>
      </c>
      <c r="T137" s="159">
        <f>S137*H137</f>
        <v>0</v>
      </c>
      <c r="U137" s="30"/>
      <c r="V137" s="30"/>
      <c r="W137" s="30"/>
      <c r="X137" s="30"/>
      <c r="Y137" s="30"/>
      <c r="Z137" s="30"/>
      <c r="AA137" s="30"/>
      <c r="AB137" s="30"/>
      <c r="AC137" s="30"/>
      <c r="AD137" s="30"/>
      <c r="AE137" s="30"/>
      <c r="AR137" s="160" t="s">
        <v>151</v>
      </c>
      <c r="AT137" s="160" t="s">
        <v>147</v>
      </c>
      <c r="AU137" s="160" t="s">
        <v>152</v>
      </c>
      <c r="AY137" s="18" t="s">
        <v>145</v>
      </c>
      <c r="BE137" s="161">
        <f>IF(N137="základná",J137,0)</f>
        <v>0</v>
      </c>
      <c r="BF137" s="161">
        <f>IF(N137="znížená",J137,0)</f>
        <v>0</v>
      </c>
      <c r="BG137" s="161">
        <f>IF(N137="zákl. prenesená",J137,0)</f>
        <v>0</v>
      </c>
      <c r="BH137" s="161">
        <f>IF(N137="zníž. prenesená",J137,0)</f>
        <v>0</v>
      </c>
      <c r="BI137" s="161">
        <f>IF(N137="nulová",J137,0)</f>
        <v>0</v>
      </c>
      <c r="BJ137" s="18" t="s">
        <v>152</v>
      </c>
      <c r="BK137" s="161">
        <f>ROUND(I137*H137,2)</f>
        <v>0</v>
      </c>
      <c r="BL137" s="18" t="s">
        <v>151</v>
      </c>
      <c r="BM137" s="160" t="s">
        <v>392</v>
      </c>
    </row>
    <row r="138" spans="1:65" s="2" customFormat="1" ht="28.2" customHeight="1">
      <c r="A138" s="30"/>
      <c r="B138" s="148"/>
      <c r="C138" s="162" t="s">
        <v>190</v>
      </c>
      <c r="D138" s="162" t="s">
        <v>199</v>
      </c>
      <c r="E138" s="163" t="s">
        <v>266</v>
      </c>
      <c r="F138" s="164" t="s">
        <v>267</v>
      </c>
      <c r="G138" s="165" t="s">
        <v>150</v>
      </c>
      <c r="H138" s="166">
        <v>518.66999999999996</v>
      </c>
      <c r="I138" s="166"/>
      <c r="J138" s="167">
        <f>ROUND(I138*H138,2)</f>
        <v>0</v>
      </c>
      <c r="K138" s="168"/>
      <c r="L138" s="169"/>
      <c r="M138" s="170" t="s">
        <v>1</v>
      </c>
      <c r="N138" s="171" t="s">
        <v>39</v>
      </c>
      <c r="O138" s="158">
        <v>0</v>
      </c>
      <c r="P138" s="158">
        <f>O138*H138</f>
        <v>0</v>
      </c>
      <c r="Q138" s="158">
        <v>0.22500000000000001</v>
      </c>
      <c r="R138" s="158">
        <f>Q138*H138</f>
        <v>116.70075</v>
      </c>
      <c r="S138" s="158">
        <v>0</v>
      </c>
      <c r="T138" s="159">
        <f>S138*H138</f>
        <v>0</v>
      </c>
      <c r="U138" s="30"/>
      <c r="V138" s="30"/>
      <c r="W138" s="30"/>
      <c r="X138" s="30"/>
      <c r="Y138" s="30"/>
      <c r="Z138" s="30"/>
      <c r="AA138" s="30"/>
      <c r="AB138" s="30"/>
      <c r="AC138" s="30"/>
      <c r="AD138" s="30"/>
      <c r="AE138" s="30"/>
      <c r="AR138" s="160" t="s">
        <v>178</v>
      </c>
      <c r="AT138" s="160" t="s">
        <v>199</v>
      </c>
      <c r="AU138" s="160" t="s">
        <v>152</v>
      </c>
      <c r="AY138" s="18" t="s">
        <v>145</v>
      </c>
      <c r="BE138" s="161">
        <f>IF(N138="základná",J138,0)</f>
        <v>0</v>
      </c>
      <c r="BF138" s="161">
        <f>IF(N138="znížená",J138,0)</f>
        <v>0</v>
      </c>
      <c r="BG138" s="161">
        <f>IF(N138="zákl. prenesená",J138,0)</f>
        <v>0</v>
      </c>
      <c r="BH138" s="161">
        <f>IF(N138="zníž. prenesená",J138,0)</f>
        <v>0</v>
      </c>
      <c r="BI138" s="161">
        <f>IF(N138="nulová",J138,0)</f>
        <v>0</v>
      </c>
      <c r="BJ138" s="18" t="s">
        <v>152</v>
      </c>
      <c r="BK138" s="161">
        <f>ROUND(I138*H138,2)</f>
        <v>0</v>
      </c>
      <c r="BL138" s="18" t="s">
        <v>151</v>
      </c>
      <c r="BM138" s="160" t="s">
        <v>393</v>
      </c>
    </row>
    <row r="139" spans="1:65" s="12" customFormat="1" ht="22.8" customHeight="1">
      <c r="B139" s="136"/>
      <c r="D139" s="137" t="s">
        <v>72</v>
      </c>
      <c r="E139" s="146" t="s">
        <v>182</v>
      </c>
      <c r="F139" s="146" t="s">
        <v>277</v>
      </c>
      <c r="J139" s="147">
        <f>BK139</f>
        <v>0</v>
      </c>
      <c r="L139" s="136"/>
      <c r="M139" s="140"/>
      <c r="N139" s="141"/>
      <c r="O139" s="141"/>
      <c r="P139" s="142">
        <f>SUM(P140:P149)</f>
        <v>60.507584999999992</v>
      </c>
      <c r="Q139" s="141"/>
      <c r="R139" s="142">
        <f>SUM(R140:R149)</f>
        <v>51.616631549999994</v>
      </c>
      <c r="S139" s="141"/>
      <c r="T139" s="143">
        <f>SUM(T140:T149)</f>
        <v>0</v>
      </c>
      <c r="AR139" s="137" t="s">
        <v>81</v>
      </c>
      <c r="AT139" s="144" t="s">
        <v>72</v>
      </c>
      <c r="AU139" s="144" t="s">
        <v>81</v>
      </c>
      <c r="AY139" s="137" t="s">
        <v>145</v>
      </c>
      <c r="BK139" s="145">
        <f>SUM(BK140:BK149)</f>
        <v>0</v>
      </c>
    </row>
    <row r="140" spans="1:65" s="2" customFormat="1" ht="33" customHeight="1">
      <c r="A140" s="30"/>
      <c r="B140" s="148"/>
      <c r="C140" s="149" t="s">
        <v>194</v>
      </c>
      <c r="D140" s="149" t="s">
        <v>147</v>
      </c>
      <c r="E140" s="150" t="s">
        <v>311</v>
      </c>
      <c r="F140" s="151" t="s">
        <v>312</v>
      </c>
      <c r="G140" s="152" t="s">
        <v>160</v>
      </c>
      <c r="H140" s="153">
        <v>125.5</v>
      </c>
      <c r="I140" s="153"/>
      <c r="J140" s="154">
        <f t="shared" ref="J140:J149" si="10">ROUND(I140*H140,2)</f>
        <v>0</v>
      </c>
      <c r="K140" s="155"/>
      <c r="L140" s="31"/>
      <c r="M140" s="156" t="s">
        <v>1</v>
      </c>
      <c r="N140" s="157" t="s">
        <v>39</v>
      </c>
      <c r="O140" s="158">
        <v>0.20399999999999999</v>
      </c>
      <c r="P140" s="158">
        <f t="shared" ref="P140:P149" si="11">O140*H140</f>
        <v>25.601999999999997</v>
      </c>
      <c r="Q140" s="158">
        <v>0.12584000000000001</v>
      </c>
      <c r="R140" s="158">
        <f t="shared" ref="R140:R149" si="12">Q140*H140</f>
        <v>15.792920000000001</v>
      </c>
      <c r="S140" s="158">
        <v>0</v>
      </c>
      <c r="T140" s="159">
        <f t="shared" ref="T140:T149" si="13">S140*H140</f>
        <v>0</v>
      </c>
      <c r="U140" s="30"/>
      <c r="V140" s="30"/>
      <c r="W140" s="30"/>
      <c r="X140" s="30"/>
      <c r="Y140" s="30"/>
      <c r="Z140" s="30"/>
      <c r="AA140" s="30"/>
      <c r="AB140" s="30"/>
      <c r="AC140" s="30"/>
      <c r="AD140" s="30"/>
      <c r="AE140" s="30"/>
      <c r="AR140" s="160" t="s">
        <v>151</v>
      </c>
      <c r="AT140" s="160" t="s">
        <v>147</v>
      </c>
      <c r="AU140" s="160" t="s">
        <v>152</v>
      </c>
      <c r="AY140" s="18" t="s">
        <v>145</v>
      </c>
      <c r="BE140" s="161">
        <f t="shared" ref="BE140:BE149" si="14">IF(N140="základná",J140,0)</f>
        <v>0</v>
      </c>
      <c r="BF140" s="161">
        <f t="shared" ref="BF140:BF149" si="15">IF(N140="znížená",J140,0)</f>
        <v>0</v>
      </c>
      <c r="BG140" s="161">
        <f t="shared" ref="BG140:BG149" si="16">IF(N140="zákl. prenesená",J140,0)</f>
        <v>0</v>
      </c>
      <c r="BH140" s="161">
        <f t="shared" ref="BH140:BH149" si="17">IF(N140="zníž. prenesená",J140,0)</f>
        <v>0</v>
      </c>
      <c r="BI140" s="161">
        <f t="shared" ref="BI140:BI149" si="18">IF(N140="nulová",J140,0)</f>
        <v>0</v>
      </c>
      <c r="BJ140" s="18" t="s">
        <v>152</v>
      </c>
      <c r="BK140" s="161">
        <f t="shared" ref="BK140:BK149" si="19">ROUND(I140*H140,2)</f>
        <v>0</v>
      </c>
      <c r="BL140" s="18" t="s">
        <v>151</v>
      </c>
      <c r="BM140" s="160" t="s">
        <v>394</v>
      </c>
    </row>
    <row r="141" spans="1:65" s="2" customFormat="1" ht="25.8" customHeight="1">
      <c r="A141" s="30"/>
      <c r="B141" s="148"/>
      <c r="C141" s="162" t="s">
        <v>198</v>
      </c>
      <c r="D141" s="162" t="s">
        <v>199</v>
      </c>
      <c r="E141" s="163" t="s">
        <v>315</v>
      </c>
      <c r="F141" s="164" t="s">
        <v>316</v>
      </c>
      <c r="G141" s="165" t="s">
        <v>280</v>
      </c>
      <c r="H141" s="166">
        <v>126.755</v>
      </c>
      <c r="I141" s="166"/>
      <c r="J141" s="167">
        <f t="shared" si="10"/>
        <v>0</v>
      </c>
      <c r="K141" s="168"/>
      <c r="L141" s="169"/>
      <c r="M141" s="170" t="s">
        <v>1</v>
      </c>
      <c r="N141" s="171" t="s">
        <v>39</v>
      </c>
      <c r="O141" s="158">
        <v>0</v>
      </c>
      <c r="P141" s="158">
        <f t="shared" si="11"/>
        <v>0</v>
      </c>
      <c r="Q141" s="158">
        <v>4.8000000000000001E-2</v>
      </c>
      <c r="R141" s="158">
        <f t="shared" si="12"/>
        <v>6.0842400000000003</v>
      </c>
      <c r="S141" s="158">
        <v>0</v>
      </c>
      <c r="T141" s="159">
        <f t="shared" si="13"/>
        <v>0</v>
      </c>
      <c r="U141" s="30"/>
      <c r="V141" s="30"/>
      <c r="W141" s="30"/>
      <c r="X141" s="30"/>
      <c r="Y141" s="30"/>
      <c r="Z141" s="30"/>
      <c r="AA141" s="30"/>
      <c r="AB141" s="30"/>
      <c r="AC141" s="30"/>
      <c r="AD141" s="30"/>
      <c r="AE141" s="30"/>
      <c r="AR141" s="160" t="s">
        <v>178</v>
      </c>
      <c r="AT141" s="160" t="s">
        <v>199</v>
      </c>
      <c r="AU141" s="160" t="s">
        <v>152</v>
      </c>
      <c r="AY141" s="18" t="s">
        <v>145</v>
      </c>
      <c r="BE141" s="161">
        <f t="shared" si="14"/>
        <v>0</v>
      </c>
      <c r="BF141" s="161">
        <f t="shared" si="15"/>
        <v>0</v>
      </c>
      <c r="BG141" s="161">
        <f t="shared" si="16"/>
        <v>0</v>
      </c>
      <c r="BH141" s="161">
        <f t="shared" si="17"/>
        <v>0</v>
      </c>
      <c r="BI141" s="161">
        <f t="shared" si="18"/>
        <v>0</v>
      </c>
      <c r="BJ141" s="18" t="s">
        <v>152</v>
      </c>
      <c r="BK141" s="161">
        <f t="shared" si="19"/>
        <v>0</v>
      </c>
      <c r="BL141" s="18" t="s">
        <v>151</v>
      </c>
      <c r="BM141" s="160" t="s">
        <v>395</v>
      </c>
    </row>
    <row r="142" spans="1:65" s="2" customFormat="1" ht="33" customHeight="1">
      <c r="A142" s="30"/>
      <c r="B142" s="148"/>
      <c r="C142" s="149" t="s">
        <v>204</v>
      </c>
      <c r="D142" s="149" t="s">
        <v>147</v>
      </c>
      <c r="E142" s="150" t="s">
        <v>323</v>
      </c>
      <c r="F142" s="151" t="s">
        <v>324</v>
      </c>
      <c r="G142" s="152" t="s">
        <v>176</v>
      </c>
      <c r="H142" s="153">
        <v>11.295</v>
      </c>
      <c r="I142" s="153"/>
      <c r="J142" s="154">
        <f t="shared" si="10"/>
        <v>0</v>
      </c>
      <c r="K142" s="155"/>
      <c r="L142" s="31"/>
      <c r="M142" s="156" t="s">
        <v>1</v>
      </c>
      <c r="N142" s="157" t="s">
        <v>39</v>
      </c>
      <c r="O142" s="158">
        <v>1.363</v>
      </c>
      <c r="P142" s="158">
        <f t="shared" si="11"/>
        <v>15.395085</v>
      </c>
      <c r="Q142" s="158">
        <v>2.2010900000000002</v>
      </c>
      <c r="R142" s="158">
        <f t="shared" si="12"/>
        <v>24.861311550000003</v>
      </c>
      <c r="S142" s="158">
        <v>0</v>
      </c>
      <c r="T142" s="159">
        <f t="shared" si="13"/>
        <v>0</v>
      </c>
      <c r="U142" s="30"/>
      <c r="V142" s="30"/>
      <c r="W142" s="30"/>
      <c r="X142" s="30"/>
      <c r="Y142" s="30"/>
      <c r="Z142" s="30"/>
      <c r="AA142" s="30"/>
      <c r="AB142" s="30"/>
      <c r="AC142" s="30"/>
      <c r="AD142" s="30"/>
      <c r="AE142" s="30"/>
      <c r="AR142" s="160" t="s">
        <v>151</v>
      </c>
      <c r="AT142" s="160" t="s">
        <v>147</v>
      </c>
      <c r="AU142" s="160" t="s">
        <v>152</v>
      </c>
      <c r="AY142" s="18" t="s">
        <v>145</v>
      </c>
      <c r="BE142" s="161">
        <f t="shared" si="14"/>
        <v>0</v>
      </c>
      <c r="BF142" s="161">
        <f t="shared" si="15"/>
        <v>0</v>
      </c>
      <c r="BG142" s="161">
        <f t="shared" si="16"/>
        <v>0</v>
      </c>
      <c r="BH142" s="161">
        <f t="shared" si="17"/>
        <v>0</v>
      </c>
      <c r="BI142" s="161">
        <f t="shared" si="18"/>
        <v>0</v>
      </c>
      <c r="BJ142" s="18" t="s">
        <v>152</v>
      </c>
      <c r="BK142" s="161">
        <f t="shared" si="19"/>
        <v>0</v>
      </c>
      <c r="BL142" s="18" t="s">
        <v>151</v>
      </c>
      <c r="BM142" s="160" t="s">
        <v>396</v>
      </c>
    </row>
    <row r="143" spans="1:65" s="2" customFormat="1" ht="37.799999999999997" customHeight="1">
      <c r="A143" s="30"/>
      <c r="B143" s="148"/>
      <c r="C143" s="149" t="s">
        <v>208</v>
      </c>
      <c r="D143" s="149" t="s">
        <v>147</v>
      </c>
      <c r="E143" s="150" t="s">
        <v>397</v>
      </c>
      <c r="F143" s="151" t="s">
        <v>398</v>
      </c>
      <c r="G143" s="152" t="s">
        <v>160</v>
      </c>
      <c r="H143" s="153">
        <v>9.5</v>
      </c>
      <c r="I143" s="153"/>
      <c r="J143" s="154">
        <f t="shared" si="10"/>
        <v>0</v>
      </c>
      <c r="K143" s="155"/>
      <c r="L143" s="31"/>
      <c r="M143" s="156" t="s">
        <v>1</v>
      </c>
      <c r="N143" s="157" t="s">
        <v>39</v>
      </c>
      <c r="O143" s="158">
        <v>0.61040000000000005</v>
      </c>
      <c r="P143" s="158">
        <f t="shared" si="11"/>
        <v>5.7988000000000008</v>
      </c>
      <c r="Q143" s="158">
        <v>0.40542</v>
      </c>
      <c r="R143" s="158">
        <f t="shared" si="12"/>
        <v>3.8514900000000001</v>
      </c>
      <c r="S143" s="158">
        <v>0</v>
      </c>
      <c r="T143" s="159">
        <f t="shared" si="13"/>
        <v>0</v>
      </c>
      <c r="U143" s="30"/>
      <c r="V143" s="30"/>
      <c r="W143" s="30"/>
      <c r="X143" s="30"/>
      <c r="Y143" s="30"/>
      <c r="Z143" s="30"/>
      <c r="AA143" s="30"/>
      <c r="AB143" s="30"/>
      <c r="AC143" s="30"/>
      <c r="AD143" s="30"/>
      <c r="AE143" s="30"/>
      <c r="AR143" s="160" t="s">
        <v>151</v>
      </c>
      <c r="AT143" s="160" t="s">
        <v>147</v>
      </c>
      <c r="AU143" s="160" t="s">
        <v>152</v>
      </c>
      <c r="AY143" s="18" t="s">
        <v>145</v>
      </c>
      <c r="BE143" s="161">
        <f t="shared" si="14"/>
        <v>0</v>
      </c>
      <c r="BF143" s="161">
        <f t="shared" si="15"/>
        <v>0</v>
      </c>
      <c r="BG143" s="161">
        <f t="shared" si="16"/>
        <v>0</v>
      </c>
      <c r="BH143" s="161">
        <f t="shared" si="17"/>
        <v>0</v>
      </c>
      <c r="BI143" s="161">
        <f t="shared" si="18"/>
        <v>0</v>
      </c>
      <c r="BJ143" s="18" t="s">
        <v>152</v>
      </c>
      <c r="BK143" s="161">
        <f t="shared" si="19"/>
        <v>0</v>
      </c>
      <c r="BL143" s="18" t="s">
        <v>151</v>
      </c>
      <c r="BM143" s="160" t="s">
        <v>399</v>
      </c>
    </row>
    <row r="144" spans="1:65" s="2" customFormat="1" ht="24.15" customHeight="1">
      <c r="A144" s="30"/>
      <c r="B144" s="148"/>
      <c r="C144" s="162" t="s">
        <v>212</v>
      </c>
      <c r="D144" s="162" t="s">
        <v>199</v>
      </c>
      <c r="E144" s="163" t="s">
        <v>400</v>
      </c>
      <c r="F144" s="164" t="s">
        <v>401</v>
      </c>
      <c r="G144" s="165" t="s">
        <v>280</v>
      </c>
      <c r="H144" s="166">
        <v>9.5</v>
      </c>
      <c r="I144" s="166"/>
      <c r="J144" s="167">
        <f t="shared" si="10"/>
        <v>0</v>
      </c>
      <c r="K144" s="168"/>
      <c r="L144" s="169"/>
      <c r="M144" s="170" t="s">
        <v>1</v>
      </c>
      <c r="N144" s="171" t="s">
        <v>39</v>
      </c>
      <c r="O144" s="158">
        <v>0</v>
      </c>
      <c r="P144" s="158">
        <f t="shared" si="11"/>
        <v>0</v>
      </c>
      <c r="Q144" s="158">
        <v>7.1999999999999995E-2</v>
      </c>
      <c r="R144" s="158">
        <f t="shared" si="12"/>
        <v>0.68399999999999994</v>
      </c>
      <c r="S144" s="158">
        <v>0</v>
      </c>
      <c r="T144" s="159">
        <f t="shared" si="13"/>
        <v>0</v>
      </c>
      <c r="U144" s="30"/>
      <c r="V144" s="30"/>
      <c r="W144" s="30"/>
      <c r="X144" s="30"/>
      <c r="Y144" s="30"/>
      <c r="Z144" s="30"/>
      <c r="AA144" s="30"/>
      <c r="AB144" s="30"/>
      <c r="AC144" s="30"/>
      <c r="AD144" s="30"/>
      <c r="AE144" s="30"/>
      <c r="AR144" s="160" t="s">
        <v>178</v>
      </c>
      <c r="AT144" s="160" t="s">
        <v>199</v>
      </c>
      <c r="AU144" s="160" t="s">
        <v>152</v>
      </c>
      <c r="AY144" s="18" t="s">
        <v>145</v>
      </c>
      <c r="BE144" s="161">
        <f t="shared" si="14"/>
        <v>0</v>
      </c>
      <c r="BF144" s="161">
        <f t="shared" si="15"/>
        <v>0</v>
      </c>
      <c r="BG144" s="161">
        <f t="shared" si="16"/>
        <v>0</v>
      </c>
      <c r="BH144" s="161">
        <f t="shared" si="17"/>
        <v>0</v>
      </c>
      <c r="BI144" s="161">
        <f t="shared" si="18"/>
        <v>0</v>
      </c>
      <c r="BJ144" s="18" t="s">
        <v>152</v>
      </c>
      <c r="BK144" s="161">
        <f t="shared" si="19"/>
        <v>0</v>
      </c>
      <c r="BL144" s="18" t="s">
        <v>151</v>
      </c>
      <c r="BM144" s="160" t="s">
        <v>402</v>
      </c>
    </row>
    <row r="145" spans="1:65" s="2" customFormat="1" ht="37.799999999999997" customHeight="1">
      <c r="A145" s="30"/>
      <c r="B145" s="148"/>
      <c r="C145" s="162" t="s">
        <v>216</v>
      </c>
      <c r="D145" s="162" t="s">
        <v>199</v>
      </c>
      <c r="E145" s="163" t="s">
        <v>403</v>
      </c>
      <c r="F145" s="164" t="s">
        <v>404</v>
      </c>
      <c r="G145" s="165" t="s">
        <v>280</v>
      </c>
      <c r="H145" s="166">
        <v>2</v>
      </c>
      <c r="I145" s="166"/>
      <c r="J145" s="167">
        <f t="shared" si="10"/>
        <v>0</v>
      </c>
      <c r="K145" s="168"/>
      <c r="L145" s="169"/>
      <c r="M145" s="170" t="s">
        <v>1</v>
      </c>
      <c r="N145" s="171" t="s">
        <v>39</v>
      </c>
      <c r="O145" s="158">
        <v>0</v>
      </c>
      <c r="P145" s="158">
        <f t="shared" si="11"/>
        <v>0</v>
      </c>
      <c r="Q145" s="158">
        <v>6.1999999999999998E-3</v>
      </c>
      <c r="R145" s="158">
        <f t="shared" si="12"/>
        <v>1.24E-2</v>
      </c>
      <c r="S145" s="158">
        <v>0</v>
      </c>
      <c r="T145" s="159">
        <f t="shared" si="13"/>
        <v>0</v>
      </c>
      <c r="U145" s="30"/>
      <c r="V145" s="30"/>
      <c r="W145" s="30"/>
      <c r="X145" s="30"/>
      <c r="Y145" s="30"/>
      <c r="Z145" s="30"/>
      <c r="AA145" s="30"/>
      <c r="AB145" s="30"/>
      <c r="AC145" s="30"/>
      <c r="AD145" s="30"/>
      <c r="AE145" s="30"/>
      <c r="AR145" s="160" t="s">
        <v>178</v>
      </c>
      <c r="AT145" s="160" t="s">
        <v>199</v>
      </c>
      <c r="AU145" s="160" t="s">
        <v>152</v>
      </c>
      <c r="AY145" s="18" t="s">
        <v>145</v>
      </c>
      <c r="BE145" s="161">
        <f t="shared" si="14"/>
        <v>0</v>
      </c>
      <c r="BF145" s="161">
        <f t="shared" si="15"/>
        <v>0</v>
      </c>
      <c r="BG145" s="161">
        <f t="shared" si="16"/>
        <v>0</v>
      </c>
      <c r="BH145" s="161">
        <f t="shared" si="17"/>
        <v>0</v>
      </c>
      <c r="BI145" s="161">
        <f t="shared" si="18"/>
        <v>0</v>
      </c>
      <c r="BJ145" s="18" t="s">
        <v>152</v>
      </c>
      <c r="BK145" s="161">
        <f t="shared" si="19"/>
        <v>0</v>
      </c>
      <c r="BL145" s="18" t="s">
        <v>151</v>
      </c>
      <c r="BM145" s="160" t="s">
        <v>405</v>
      </c>
    </row>
    <row r="146" spans="1:65" s="2" customFormat="1" ht="33" customHeight="1">
      <c r="A146" s="30"/>
      <c r="B146" s="148"/>
      <c r="C146" s="149" t="s">
        <v>221</v>
      </c>
      <c r="D146" s="149" t="s">
        <v>147</v>
      </c>
      <c r="E146" s="150" t="s">
        <v>406</v>
      </c>
      <c r="F146" s="151" t="s">
        <v>407</v>
      </c>
      <c r="G146" s="152" t="s">
        <v>280</v>
      </c>
      <c r="H146" s="153">
        <v>1</v>
      </c>
      <c r="I146" s="153"/>
      <c r="J146" s="154">
        <f t="shared" si="10"/>
        <v>0</v>
      </c>
      <c r="K146" s="155"/>
      <c r="L146" s="31"/>
      <c r="M146" s="156" t="s">
        <v>1</v>
      </c>
      <c r="N146" s="157" t="s">
        <v>39</v>
      </c>
      <c r="O146" s="158">
        <v>0.77649999999999997</v>
      </c>
      <c r="P146" s="158">
        <f t="shared" si="11"/>
        <v>0.77649999999999997</v>
      </c>
      <c r="Q146" s="158">
        <v>0.27027000000000001</v>
      </c>
      <c r="R146" s="158">
        <f t="shared" si="12"/>
        <v>0.27027000000000001</v>
      </c>
      <c r="S146" s="158">
        <v>0</v>
      </c>
      <c r="T146" s="159">
        <f t="shared" si="13"/>
        <v>0</v>
      </c>
      <c r="U146" s="30"/>
      <c r="V146" s="30"/>
      <c r="W146" s="30"/>
      <c r="X146" s="30"/>
      <c r="Y146" s="30"/>
      <c r="Z146" s="30"/>
      <c r="AA146" s="30"/>
      <c r="AB146" s="30"/>
      <c r="AC146" s="30"/>
      <c r="AD146" s="30"/>
      <c r="AE146" s="30"/>
      <c r="AR146" s="160" t="s">
        <v>151</v>
      </c>
      <c r="AT146" s="160" t="s">
        <v>147</v>
      </c>
      <c r="AU146" s="160" t="s">
        <v>152</v>
      </c>
      <c r="AY146" s="18" t="s">
        <v>145</v>
      </c>
      <c r="BE146" s="161">
        <f t="shared" si="14"/>
        <v>0</v>
      </c>
      <c r="BF146" s="161">
        <f t="shared" si="15"/>
        <v>0</v>
      </c>
      <c r="BG146" s="161">
        <f t="shared" si="16"/>
        <v>0</v>
      </c>
      <c r="BH146" s="161">
        <f t="shared" si="17"/>
        <v>0</v>
      </c>
      <c r="BI146" s="161">
        <f t="shared" si="18"/>
        <v>0</v>
      </c>
      <c r="BJ146" s="18" t="s">
        <v>152</v>
      </c>
      <c r="BK146" s="161">
        <f t="shared" si="19"/>
        <v>0</v>
      </c>
      <c r="BL146" s="18" t="s">
        <v>151</v>
      </c>
      <c r="BM146" s="160" t="s">
        <v>408</v>
      </c>
    </row>
    <row r="147" spans="1:65" s="2" customFormat="1" ht="44.25" customHeight="1">
      <c r="A147" s="30"/>
      <c r="B147" s="148"/>
      <c r="C147" s="162" t="s">
        <v>225</v>
      </c>
      <c r="D147" s="162" t="s">
        <v>199</v>
      </c>
      <c r="E147" s="163" t="s">
        <v>409</v>
      </c>
      <c r="F147" s="164" t="s">
        <v>410</v>
      </c>
      <c r="G147" s="165" t="s">
        <v>280</v>
      </c>
      <c r="H147" s="166">
        <v>1</v>
      </c>
      <c r="I147" s="166"/>
      <c r="J147" s="167">
        <f t="shared" si="10"/>
        <v>0</v>
      </c>
      <c r="K147" s="168"/>
      <c r="L147" s="169"/>
      <c r="M147" s="170" t="s">
        <v>1</v>
      </c>
      <c r="N147" s="171" t="s">
        <v>39</v>
      </c>
      <c r="O147" s="158">
        <v>0</v>
      </c>
      <c r="P147" s="158">
        <f t="shared" si="11"/>
        <v>0</v>
      </c>
      <c r="Q147" s="158">
        <v>0.06</v>
      </c>
      <c r="R147" s="158">
        <f t="shared" si="12"/>
        <v>0.06</v>
      </c>
      <c r="S147" s="158">
        <v>0</v>
      </c>
      <c r="T147" s="159">
        <f t="shared" si="13"/>
        <v>0</v>
      </c>
      <c r="U147" s="30"/>
      <c r="V147" s="30"/>
      <c r="W147" s="30"/>
      <c r="X147" s="30"/>
      <c r="Y147" s="30"/>
      <c r="Z147" s="30"/>
      <c r="AA147" s="30"/>
      <c r="AB147" s="30"/>
      <c r="AC147" s="30"/>
      <c r="AD147" s="30"/>
      <c r="AE147" s="30"/>
      <c r="AR147" s="160" t="s">
        <v>178</v>
      </c>
      <c r="AT147" s="160" t="s">
        <v>199</v>
      </c>
      <c r="AU147" s="160" t="s">
        <v>152</v>
      </c>
      <c r="AY147" s="18" t="s">
        <v>145</v>
      </c>
      <c r="BE147" s="161">
        <f t="shared" si="14"/>
        <v>0</v>
      </c>
      <c r="BF147" s="161">
        <f t="shared" si="15"/>
        <v>0</v>
      </c>
      <c r="BG147" s="161">
        <f t="shared" si="16"/>
        <v>0</v>
      </c>
      <c r="BH147" s="161">
        <f t="shared" si="17"/>
        <v>0</v>
      </c>
      <c r="BI147" s="161">
        <f t="shared" si="18"/>
        <v>0</v>
      </c>
      <c r="BJ147" s="18" t="s">
        <v>152</v>
      </c>
      <c r="BK147" s="161">
        <f t="shared" si="19"/>
        <v>0</v>
      </c>
      <c r="BL147" s="18" t="s">
        <v>151</v>
      </c>
      <c r="BM147" s="160" t="s">
        <v>411</v>
      </c>
    </row>
    <row r="148" spans="1:65" s="2" customFormat="1" ht="24.15" customHeight="1">
      <c r="A148" s="30"/>
      <c r="B148" s="148"/>
      <c r="C148" s="149" t="s">
        <v>7</v>
      </c>
      <c r="D148" s="149" t="s">
        <v>147</v>
      </c>
      <c r="E148" s="150" t="s">
        <v>359</v>
      </c>
      <c r="F148" s="151" t="s">
        <v>360</v>
      </c>
      <c r="G148" s="152" t="s">
        <v>202</v>
      </c>
      <c r="H148" s="153">
        <v>170.2</v>
      </c>
      <c r="I148" s="153"/>
      <c r="J148" s="154">
        <f t="shared" si="10"/>
        <v>0</v>
      </c>
      <c r="K148" s="155"/>
      <c r="L148" s="31"/>
      <c r="M148" s="156" t="s">
        <v>1</v>
      </c>
      <c r="N148" s="157" t="s">
        <v>39</v>
      </c>
      <c r="O148" s="158">
        <v>7.5999999999999998E-2</v>
      </c>
      <c r="P148" s="158">
        <f t="shared" si="11"/>
        <v>12.935199999999998</v>
      </c>
      <c r="Q148" s="158">
        <v>0</v>
      </c>
      <c r="R148" s="158">
        <f t="shared" si="12"/>
        <v>0</v>
      </c>
      <c r="S148" s="158">
        <v>0</v>
      </c>
      <c r="T148" s="159">
        <f t="shared" si="13"/>
        <v>0</v>
      </c>
      <c r="U148" s="30"/>
      <c r="V148" s="30"/>
      <c r="W148" s="30"/>
      <c r="X148" s="30"/>
      <c r="Y148" s="30"/>
      <c r="Z148" s="30"/>
      <c r="AA148" s="30"/>
      <c r="AB148" s="30"/>
      <c r="AC148" s="30"/>
      <c r="AD148" s="30"/>
      <c r="AE148" s="30"/>
      <c r="AR148" s="160" t="s">
        <v>151</v>
      </c>
      <c r="AT148" s="160" t="s">
        <v>147</v>
      </c>
      <c r="AU148" s="160" t="s">
        <v>152</v>
      </c>
      <c r="AY148" s="18" t="s">
        <v>145</v>
      </c>
      <c r="BE148" s="161">
        <f t="shared" si="14"/>
        <v>0</v>
      </c>
      <c r="BF148" s="161">
        <f t="shared" si="15"/>
        <v>0</v>
      </c>
      <c r="BG148" s="161">
        <f t="shared" si="16"/>
        <v>0</v>
      </c>
      <c r="BH148" s="161">
        <f t="shared" si="17"/>
        <v>0</v>
      </c>
      <c r="BI148" s="161">
        <f t="shared" si="18"/>
        <v>0</v>
      </c>
      <c r="BJ148" s="18" t="s">
        <v>152</v>
      </c>
      <c r="BK148" s="161">
        <f t="shared" si="19"/>
        <v>0</v>
      </c>
      <c r="BL148" s="18" t="s">
        <v>151</v>
      </c>
      <c r="BM148" s="160" t="s">
        <v>412</v>
      </c>
    </row>
    <row r="149" spans="1:65" s="2" customFormat="1" ht="16.5" customHeight="1">
      <c r="A149" s="30"/>
      <c r="B149" s="148"/>
      <c r="C149" s="149" t="s">
        <v>233</v>
      </c>
      <c r="D149" s="149" t="s">
        <v>147</v>
      </c>
      <c r="E149" s="150" t="s">
        <v>363</v>
      </c>
      <c r="F149" s="151" t="s">
        <v>364</v>
      </c>
      <c r="G149" s="152" t="s">
        <v>202</v>
      </c>
      <c r="H149" s="153">
        <v>170.2</v>
      </c>
      <c r="I149" s="153"/>
      <c r="J149" s="154">
        <f t="shared" si="10"/>
        <v>0</v>
      </c>
      <c r="K149" s="155"/>
      <c r="L149" s="31"/>
      <c r="M149" s="156" t="s">
        <v>1</v>
      </c>
      <c r="N149" s="157" t="s">
        <v>39</v>
      </c>
      <c r="O149" s="158">
        <v>0</v>
      </c>
      <c r="P149" s="158">
        <f t="shared" si="11"/>
        <v>0</v>
      </c>
      <c r="Q149" s="158">
        <v>0</v>
      </c>
      <c r="R149" s="158">
        <f t="shared" si="12"/>
        <v>0</v>
      </c>
      <c r="S149" s="158">
        <v>0</v>
      </c>
      <c r="T149" s="159">
        <f t="shared" si="13"/>
        <v>0</v>
      </c>
      <c r="U149" s="30"/>
      <c r="V149" s="30"/>
      <c r="W149" s="30"/>
      <c r="X149" s="30"/>
      <c r="Y149" s="30"/>
      <c r="Z149" s="30"/>
      <c r="AA149" s="30"/>
      <c r="AB149" s="30"/>
      <c r="AC149" s="30"/>
      <c r="AD149" s="30"/>
      <c r="AE149" s="30"/>
      <c r="AR149" s="160" t="s">
        <v>151</v>
      </c>
      <c r="AT149" s="160" t="s">
        <v>147</v>
      </c>
      <c r="AU149" s="160" t="s">
        <v>152</v>
      </c>
      <c r="AY149" s="18" t="s">
        <v>145</v>
      </c>
      <c r="BE149" s="161">
        <f t="shared" si="14"/>
        <v>0</v>
      </c>
      <c r="BF149" s="161">
        <f t="shared" si="15"/>
        <v>0</v>
      </c>
      <c r="BG149" s="161">
        <f t="shared" si="16"/>
        <v>0</v>
      </c>
      <c r="BH149" s="161">
        <f t="shared" si="17"/>
        <v>0</v>
      </c>
      <c r="BI149" s="161">
        <f t="shared" si="18"/>
        <v>0</v>
      </c>
      <c r="BJ149" s="18" t="s">
        <v>152</v>
      </c>
      <c r="BK149" s="161">
        <f t="shared" si="19"/>
        <v>0</v>
      </c>
      <c r="BL149" s="18" t="s">
        <v>151</v>
      </c>
      <c r="BM149" s="160" t="s">
        <v>413</v>
      </c>
    </row>
    <row r="150" spans="1:65" s="12" customFormat="1" ht="22.8" customHeight="1">
      <c r="B150" s="136"/>
      <c r="D150" s="137" t="s">
        <v>72</v>
      </c>
      <c r="E150" s="146" t="s">
        <v>366</v>
      </c>
      <c r="F150" s="146" t="s">
        <v>367</v>
      </c>
      <c r="J150" s="147">
        <f>BK150</f>
        <v>0</v>
      </c>
      <c r="L150" s="136"/>
      <c r="M150" s="140"/>
      <c r="N150" s="141"/>
      <c r="O150" s="141"/>
      <c r="P150" s="142">
        <f>P151</f>
        <v>319.80217800000003</v>
      </c>
      <c r="Q150" s="141"/>
      <c r="R150" s="142">
        <f>R151</f>
        <v>0</v>
      </c>
      <c r="S150" s="141"/>
      <c r="T150" s="143">
        <f>T151</f>
        <v>0</v>
      </c>
      <c r="AR150" s="137" t="s">
        <v>81</v>
      </c>
      <c r="AT150" s="144" t="s">
        <v>72</v>
      </c>
      <c r="AU150" s="144" t="s">
        <v>81</v>
      </c>
      <c r="AY150" s="137" t="s">
        <v>145</v>
      </c>
      <c r="BK150" s="145">
        <f>BK151</f>
        <v>0</v>
      </c>
    </row>
    <row r="151" spans="1:65" s="2" customFormat="1" ht="33" customHeight="1">
      <c r="A151" s="30"/>
      <c r="B151" s="148"/>
      <c r="C151" s="149" t="s">
        <v>237</v>
      </c>
      <c r="D151" s="149" t="s">
        <v>147</v>
      </c>
      <c r="E151" s="150" t="s">
        <v>369</v>
      </c>
      <c r="F151" s="151" t="s">
        <v>370</v>
      </c>
      <c r="G151" s="152" t="s">
        <v>202</v>
      </c>
      <c r="H151" s="153">
        <v>813.74599999999998</v>
      </c>
      <c r="I151" s="153"/>
      <c r="J151" s="154">
        <f>ROUND(I151*H151,2)</f>
        <v>0</v>
      </c>
      <c r="K151" s="155"/>
      <c r="L151" s="31"/>
      <c r="M151" s="156" t="s">
        <v>1</v>
      </c>
      <c r="N151" s="157" t="s">
        <v>39</v>
      </c>
      <c r="O151" s="158">
        <v>0.39300000000000002</v>
      </c>
      <c r="P151" s="158">
        <f>O151*H151</f>
        <v>319.80217800000003</v>
      </c>
      <c r="Q151" s="158">
        <v>0</v>
      </c>
      <c r="R151" s="158">
        <f>Q151*H151</f>
        <v>0</v>
      </c>
      <c r="S151" s="158">
        <v>0</v>
      </c>
      <c r="T151" s="159">
        <f>S151*H151</f>
        <v>0</v>
      </c>
      <c r="U151" s="30"/>
      <c r="V151" s="30"/>
      <c r="W151" s="30"/>
      <c r="X151" s="30"/>
      <c r="Y151" s="30"/>
      <c r="Z151" s="30"/>
      <c r="AA151" s="30"/>
      <c r="AB151" s="30"/>
      <c r="AC151" s="30"/>
      <c r="AD151" s="30"/>
      <c r="AE151" s="30"/>
      <c r="AR151" s="160" t="s">
        <v>151</v>
      </c>
      <c r="AT151" s="160" t="s">
        <v>147</v>
      </c>
      <c r="AU151" s="160" t="s">
        <v>152</v>
      </c>
      <c r="AY151" s="18" t="s">
        <v>145</v>
      </c>
      <c r="BE151" s="161">
        <f>IF(N151="základná",J151,0)</f>
        <v>0</v>
      </c>
      <c r="BF151" s="161">
        <f>IF(N151="znížená",J151,0)</f>
        <v>0</v>
      </c>
      <c r="BG151" s="161">
        <f>IF(N151="zákl. prenesená",J151,0)</f>
        <v>0</v>
      </c>
      <c r="BH151" s="161">
        <f>IF(N151="zníž. prenesená",J151,0)</f>
        <v>0</v>
      </c>
      <c r="BI151" s="161">
        <f>IF(N151="nulová",J151,0)</f>
        <v>0</v>
      </c>
      <c r="BJ151" s="18" t="s">
        <v>152</v>
      </c>
      <c r="BK151" s="161">
        <f>ROUND(I151*H151,2)</f>
        <v>0</v>
      </c>
      <c r="BL151" s="18" t="s">
        <v>151</v>
      </c>
      <c r="BM151" s="160" t="s">
        <v>414</v>
      </c>
    </row>
    <row r="152" spans="1:65" s="12" customFormat="1" ht="25.95" customHeight="1">
      <c r="B152" s="136"/>
      <c r="D152" s="137" t="s">
        <v>72</v>
      </c>
      <c r="E152" s="138" t="s">
        <v>372</v>
      </c>
      <c r="F152" s="138" t="s">
        <v>373</v>
      </c>
      <c r="J152" s="139">
        <f>BK152</f>
        <v>0</v>
      </c>
      <c r="L152" s="136"/>
      <c r="M152" s="140"/>
      <c r="N152" s="141"/>
      <c r="O152" s="141"/>
      <c r="P152" s="142">
        <f>P153</f>
        <v>0</v>
      </c>
      <c r="Q152" s="141"/>
      <c r="R152" s="142">
        <f>R153</f>
        <v>0</v>
      </c>
      <c r="S152" s="141"/>
      <c r="T152" s="143">
        <f>T153</f>
        <v>0</v>
      </c>
      <c r="AR152" s="137" t="s">
        <v>165</v>
      </c>
      <c r="AT152" s="144" t="s">
        <v>72</v>
      </c>
      <c r="AU152" s="144" t="s">
        <v>73</v>
      </c>
      <c r="AY152" s="137" t="s">
        <v>145</v>
      </c>
      <c r="BK152" s="145">
        <f>BK153</f>
        <v>0</v>
      </c>
    </row>
    <row r="153" spans="1:65" s="2" customFormat="1" ht="33" customHeight="1">
      <c r="A153" s="30"/>
      <c r="B153" s="148"/>
      <c r="C153" s="149" t="s">
        <v>241</v>
      </c>
      <c r="D153" s="149" t="s">
        <v>147</v>
      </c>
      <c r="E153" s="150" t="s">
        <v>375</v>
      </c>
      <c r="F153" s="151" t="s">
        <v>376</v>
      </c>
      <c r="G153" s="152" t="s">
        <v>377</v>
      </c>
      <c r="H153" s="153">
        <v>1</v>
      </c>
      <c r="I153" s="153"/>
      <c r="J153" s="154">
        <f>ROUND(I153*H153,2)</f>
        <v>0</v>
      </c>
      <c r="K153" s="155"/>
      <c r="L153" s="31"/>
      <c r="M153" s="172" t="s">
        <v>1</v>
      </c>
      <c r="N153" s="173" t="s">
        <v>39</v>
      </c>
      <c r="O153" s="174">
        <v>0</v>
      </c>
      <c r="P153" s="174">
        <f>O153*H153</f>
        <v>0</v>
      </c>
      <c r="Q153" s="174">
        <v>0</v>
      </c>
      <c r="R153" s="174">
        <f>Q153*H153</f>
        <v>0</v>
      </c>
      <c r="S153" s="174">
        <v>0</v>
      </c>
      <c r="T153" s="175">
        <f>S153*H153</f>
        <v>0</v>
      </c>
      <c r="U153" s="30"/>
      <c r="V153" s="30"/>
      <c r="W153" s="30"/>
      <c r="X153" s="30"/>
      <c r="Y153" s="30"/>
      <c r="Z153" s="30"/>
      <c r="AA153" s="30"/>
      <c r="AB153" s="30"/>
      <c r="AC153" s="30"/>
      <c r="AD153" s="30"/>
      <c r="AE153" s="30"/>
      <c r="AR153" s="160" t="s">
        <v>378</v>
      </c>
      <c r="AT153" s="160" t="s">
        <v>147</v>
      </c>
      <c r="AU153" s="160" t="s">
        <v>81</v>
      </c>
      <c r="AY153" s="18" t="s">
        <v>145</v>
      </c>
      <c r="BE153" s="161">
        <f>IF(N153="základná",J153,0)</f>
        <v>0</v>
      </c>
      <c r="BF153" s="161">
        <f>IF(N153="znížená",J153,0)</f>
        <v>0</v>
      </c>
      <c r="BG153" s="161">
        <f>IF(N153="zákl. prenesená",J153,0)</f>
        <v>0</v>
      </c>
      <c r="BH153" s="161">
        <f>IF(N153="zníž. prenesená",J153,0)</f>
        <v>0</v>
      </c>
      <c r="BI153" s="161">
        <f>IF(N153="nulová",J153,0)</f>
        <v>0</v>
      </c>
      <c r="BJ153" s="18" t="s">
        <v>152</v>
      </c>
      <c r="BK153" s="161">
        <f>ROUND(I153*H153,2)</f>
        <v>0</v>
      </c>
      <c r="BL153" s="18" t="s">
        <v>378</v>
      </c>
      <c r="BM153" s="160" t="s">
        <v>415</v>
      </c>
    </row>
    <row r="154" spans="1:65" s="2" customFormat="1" ht="6.9" customHeight="1">
      <c r="A154" s="30"/>
      <c r="B154" s="48"/>
      <c r="C154" s="49"/>
      <c r="D154" s="49"/>
      <c r="E154" s="49"/>
      <c r="F154" s="49"/>
      <c r="G154" s="49"/>
      <c r="H154" s="49"/>
      <c r="I154" s="49"/>
      <c r="J154" s="49"/>
      <c r="K154" s="49"/>
      <c r="L154" s="31"/>
      <c r="M154" s="30"/>
      <c r="O154" s="30"/>
      <c r="P154" s="30"/>
      <c r="Q154" s="30"/>
      <c r="R154" s="30"/>
      <c r="S154" s="30"/>
      <c r="T154" s="30"/>
      <c r="U154" s="30"/>
      <c r="V154" s="30"/>
      <c r="W154" s="30"/>
      <c r="X154" s="30"/>
      <c r="Y154" s="30"/>
      <c r="Z154" s="30"/>
      <c r="AA154" s="30"/>
      <c r="AB154" s="30"/>
      <c r="AC154" s="30"/>
      <c r="AD154" s="30"/>
      <c r="AE154" s="30"/>
    </row>
  </sheetData>
  <autoFilter ref="C122:K153" xr:uid="{00000000-0009-0000-0000-000002000000}"/>
  <mergeCells count="8">
    <mergeCell ref="E113:H113"/>
    <mergeCell ref="E115:H115"/>
    <mergeCell ref="L2:V2"/>
    <mergeCell ref="E7:H7"/>
    <mergeCell ref="E9:H9"/>
    <mergeCell ref="E27:H27"/>
    <mergeCell ref="E85:H85"/>
    <mergeCell ref="E87:H87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BM152"/>
  <sheetViews>
    <sheetView showGridLines="0" topLeftCell="A138" workbookViewId="0">
      <selection activeCell="I151" sqref="I125:I151"/>
    </sheetView>
  </sheetViews>
  <sheetFormatPr defaultRowHeight="14.4"/>
  <cols>
    <col min="1" max="1" width="8.28515625" style="1" customWidth="1"/>
    <col min="2" max="2" width="1.140625" style="1" customWidth="1"/>
    <col min="3" max="3" width="4.140625" style="1" customWidth="1"/>
    <col min="4" max="4" width="4.28515625" style="1" customWidth="1"/>
    <col min="5" max="5" width="17.140625" style="1" customWidth="1"/>
    <col min="6" max="6" width="50.85546875" style="1" customWidth="1"/>
    <col min="7" max="7" width="7.42578125" style="1" customWidth="1"/>
    <col min="8" max="8" width="14" style="1" customWidth="1"/>
    <col min="9" max="9" width="15.85546875" style="1" customWidth="1"/>
    <col min="10" max="10" width="22.28515625" style="1" customWidth="1"/>
    <col min="11" max="11" width="22.28515625" style="1" hidden="1" customWidth="1"/>
    <col min="12" max="12" width="9.28515625" style="1" customWidth="1"/>
    <col min="13" max="13" width="10.85546875" style="1" hidden="1" customWidth="1"/>
    <col min="14" max="14" width="9.28515625" style="1" hidden="1"/>
    <col min="15" max="20" width="14.140625" style="1" hidden="1" customWidth="1"/>
    <col min="21" max="21" width="16.28515625" style="1" hidden="1" customWidth="1"/>
    <col min="22" max="22" width="12.28515625" style="1" customWidth="1"/>
    <col min="23" max="23" width="16.28515625" style="1" customWidth="1"/>
    <col min="24" max="24" width="12.28515625" style="1" customWidth="1"/>
    <col min="25" max="25" width="15" style="1" customWidth="1"/>
    <col min="26" max="26" width="11" style="1" customWidth="1"/>
    <col min="27" max="27" width="15" style="1" customWidth="1"/>
    <col min="28" max="28" width="16.28515625" style="1" customWidth="1"/>
    <col min="29" max="29" width="11" style="1" customWidth="1"/>
    <col min="30" max="30" width="15" style="1" customWidth="1"/>
    <col min="31" max="31" width="16.28515625" style="1" customWidth="1"/>
    <col min="44" max="65" width="9.28515625" style="1" hidden="1"/>
  </cols>
  <sheetData>
    <row r="1" spans="1:46" ht="10.199999999999999">
      <c r="A1" s="94"/>
    </row>
    <row r="2" spans="1:46" s="1" customFormat="1" ht="36.9" customHeight="1">
      <c r="L2" s="231" t="s">
        <v>5</v>
      </c>
      <c r="M2" s="215"/>
      <c r="N2" s="215"/>
      <c r="O2" s="215"/>
      <c r="P2" s="215"/>
      <c r="Q2" s="215"/>
      <c r="R2" s="215"/>
      <c r="S2" s="215"/>
      <c r="T2" s="215"/>
      <c r="U2" s="215"/>
      <c r="V2" s="215"/>
      <c r="AT2" s="18" t="s">
        <v>88</v>
      </c>
    </row>
    <row r="3" spans="1:46" s="1" customFormat="1" ht="6.9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1"/>
      <c r="AT3" s="18" t="s">
        <v>73</v>
      </c>
    </row>
    <row r="4" spans="1:46" s="1" customFormat="1" ht="24.9" customHeight="1">
      <c r="B4" s="21"/>
      <c r="D4" s="22" t="s">
        <v>116</v>
      </c>
      <c r="L4" s="21"/>
      <c r="M4" s="95" t="s">
        <v>10</v>
      </c>
      <c r="AT4" s="18" t="s">
        <v>3</v>
      </c>
    </row>
    <row r="5" spans="1:46" s="1" customFormat="1" ht="6.9" customHeight="1">
      <c r="B5" s="21"/>
      <c r="L5" s="21"/>
    </row>
    <row r="6" spans="1:46" s="1" customFormat="1" ht="12" customHeight="1">
      <c r="B6" s="21"/>
      <c r="D6" s="27" t="s">
        <v>13</v>
      </c>
      <c r="L6" s="21"/>
    </row>
    <row r="7" spans="1:46" s="1" customFormat="1" ht="26.25" customHeight="1">
      <c r="B7" s="21"/>
      <c r="E7" s="244" t="str">
        <f>'Rekapitulácia stavby'!K6</f>
        <v>Oprava spevnených plôch a okolitého areálu Zimného štadióna v Banskej Bystrici</v>
      </c>
      <c r="F7" s="245"/>
      <c r="G7" s="245"/>
      <c r="H7" s="245"/>
      <c r="L7" s="21"/>
    </row>
    <row r="8" spans="1:46" s="2" customFormat="1" ht="12" customHeight="1">
      <c r="A8" s="30"/>
      <c r="B8" s="31"/>
      <c r="C8" s="30"/>
      <c r="D8" s="27" t="s">
        <v>117</v>
      </c>
      <c r="E8" s="30"/>
      <c r="F8" s="30"/>
      <c r="G8" s="30"/>
      <c r="H8" s="30"/>
      <c r="I8" s="30"/>
      <c r="J8" s="30"/>
      <c r="K8" s="30"/>
      <c r="L8" s="43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</row>
    <row r="9" spans="1:46" s="2" customFormat="1" ht="30" customHeight="1">
      <c r="A9" s="30"/>
      <c r="B9" s="31"/>
      <c r="C9" s="30"/>
      <c r="D9" s="30"/>
      <c r="E9" s="211" t="s">
        <v>416</v>
      </c>
      <c r="F9" s="246"/>
      <c r="G9" s="246"/>
      <c r="H9" s="246"/>
      <c r="I9" s="30"/>
      <c r="J9" s="30"/>
      <c r="K9" s="30"/>
      <c r="L9" s="43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</row>
    <row r="10" spans="1:46" s="2" customFormat="1" ht="10.199999999999999">
      <c r="A10" s="30"/>
      <c r="B10" s="31"/>
      <c r="C10" s="30"/>
      <c r="D10" s="30"/>
      <c r="E10" s="30"/>
      <c r="F10" s="30"/>
      <c r="G10" s="30"/>
      <c r="H10" s="30"/>
      <c r="I10" s="30"/>
      <c r="J10" s="30"/>
      <c r="K10" s="30"/>
      <c r="L10" s="43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</row>
    <row r="11" spans="1:46" s="2" customFormat="1" ht="12" customHeight="1">
      <c r="A11" s="30"/>
      <c r="B11" s="31"/>
      <c r="C11" s="30"/>
      <c r="D11" s="27" t="s">
        <v>15</v>
      </c>
      <c r="E11" s="30"/>
      <c r="F11" s="25" t="s">
        <v>1</v>
      </c>
      <c r="G11" s="30"/>
      <c r="H11" s="30"/>
      <c r="I11" s="27" t="s">
        <v>16</v>
      </c>
      <c r="J11" s="25" t="s">
        <v>1</v>
      </c>
      <c r="K11" s="30"/>
      <c r="L11" s="43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</row>
    <row r="12" spans="1:46" s="2" customFormat="1" ht="12" customHeight="1">
      <c r="A12" s="30"/>
      <c r="B12" s="31"/>
      <c r="C12" s="30"/>
      <c r="D12" s="27" t="s">
        <v>17</v>
      </c>
      <c r="E12" s="30"/>
      <c r="F12" s="25" t="s">
        <v>18</v>
      </c>
      <c r="G12" s="30"/>
      <c r="H12" s="30"/>
      <c r="I12" s="27" t="s">
        <v>19</v>
      </c>
      <c r="J12" s="56" t="str">
        <f>'Rekapitulácia stavby'!AN8</f>
        <v>10. 9. 2021</v>
      </c>
      <c r="K12" s="30"/>
      <c r="L12" s="43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</row>
    <row r="13" spans="1:46" s="2" customFormat="1" ht="10.8" customHeight="1">
      <c r="A13" s="30"/>
      <c r="B13" s="31"/>
      <c r="C13" s="30"/>
      <c r="D13" s="30"/>
      <c r="E13" s="30"/>
      <c r="F13" s="30"/>
      <c r="G13" s="30"/>
      <c r="H13" s="30"/>
      <c r="I13" s="30"/>
      <c r="J13" s="30"/>
      <c r="K13" s="30"/>
      <c r="L13" s="43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</row>
    <row r="14" spans="1:46" s="2" customFormat="1" ht="12" customHeight="1">
      <c r="A14" s="30"/>
      <c r="B14" s="31"/>
      <c r="C14" s="30"/>
      <c r="D14" s="27" t="s">
        <v>21</v>
      </c>
      <c r="E14" s="30"/>
      <c r="F14" s="30"/>
      <c r="G14" s="30"/>
      <c r="H14" s="30"/>
      <c r="I14" s="27" t="s">
        <v>22</v>
      </c>
      <c r="J14" s="25" t="s">
        <v>1</v>
      </c>
      <c r="K14" s="30"/>
      <c r="L14" s="43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</row>
    <row r="15" spans="1:46" s="2" customFormat="1" ht="18" customHeight="1">
      <c r="A15" s="30"/>
      <c r="B15" s="31"/>
      <c r="C15" s="30"/>
      <c r="D15" s="30"/>
      <c r="E15" s="25" t="s">
        <v>23</v>
      </c>
      <c r="F15" s="30"/>
      <c r="G15" s="30"/>
      <c r="H15" s="30"/>
      <c r="I15" s="27" t="s">
        <v>24</v>
      </c>
      <c r="J15" s="25" t="s">
        <v>1</v>
      </c>
      <c r="K15" s="30"/>
      <c r="L15" s="43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</row>
    <row r="16" spans="1:46" s="2" customFormat="1" ht="6.9" customHeight="1">
      <c r="A16" s="30"/>
      <c r="B16" s="31"/>
      <c r="C16" s="30"/>
      <c r="D16" s="30"/>
      <c r="E16" s="30"/>
      <c r="F16" s="30"/>
      <c r="G16" s="30"/>
      <c r="H16" s="30"/>
      <c r="I16" s="30"/>
      <c r="J16" s="30"/>
      <c r="K16" s="30"/>
      <c r="L16" s="43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</row>
    <row r="17" spans="1:31" s="2" customFormat="1" ht="12" customHeight="1">
      <c r="A17" s="30"/>
      <c r="B17" s="31"/>
      <c r="C17" s="30"/>
      <c r="D17" s="27" t="s">
        <v>25</v>
      </c>
      <c r="E17" s="30"/>
      <c r="F17" s="30"/>
      <c r="G17" s="30"/>
      <c r="H17" s="30"/>
      <c r="I17" s="27" t="s">
        <v>22</v>
      </c>
      <c r="J17" s="25" t="s">
        <v>1</v>
      </c>
      <c r="K17" s="30"/>
      <c r="L17" s="43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</row>
    <row r="18" spans="1:31" s="2" customFormat="1" ht="18" customHeight="1">
      <c r="A18" s="30"/>
      <c r="B18" s="31"/>
      <c r="C18" s="30"/>
      <c r="D18" s="30"/>
      <c r="E18" s="25" t="s">
        <v>26</v>
      </c>
      <c r="F18" s="30"/>
      <c r="G18" s="30"/>
      <c r="H18" s="30"/>
      <c r="I18" s="27" t="s">
        <v>24</v>
      </c>
      <c r="J18" s="25" t="s">
        <v>1</v>
      </c>
      <c r="K18" s="30"/>
      <c r="L18" s="43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</row>
    <row r="19" spans="1:31" s="2" customFormat="1" ht="6.9" customHeight="1">
      <c r="A19" s="30"/>
      <c r="B19" s="31"/>
      <c r="C19" s="30"/>
      <c r="D19" s="30"/>
      <c r="E19" s="30"/>
      <c r="F19" s="30"/>
      <c r="G19" s="30"/>
      <c r="H19" s="30"/>
      <c r="I19" s="30"/>
      <c r="J19" s="30"/>
      <c r="K19" s="30"/>
      <c r="L19" s="43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</row>
    <row r="20" spans="1:31" s="2" customFormat="1" ht="12" customHeight="1">
      <c r="A20" s="30"/>
      <c r="B20" s="31"/>
      <c r="C20" s="30"/>
      <c r="D20" s="27" t="s">
        <v>27</v>
      </c>
      <c r="E20" s="30"/>
      <c r="F20" s="30"/>
      <c r="G20" s="30"/>
      <c r="H20" s="30"/>
      <c r="I20" s="27" t="s">
        <v>22</v>
      </c>
      <c r="J20" s="25" t="s">
        <v>1</v>
      </c>
      <c r="K20" s="30"/>
      <c r="L20" s="43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</row>
    <row r="21" spans="1:31" s="2" customFormat="1" ht="18" customHeight="1">
      <c r="A21" s="30"/>
      <c r="B21" s="31"/>
      <c r="C21" s="30"/>
      <c r="D21" s="30"/>
      <c r="E21" s="25" t="s">
        <v>28</v>
      </c>
      <c r="F21" s="30"/>
      <c r="G21" s="30"/>
      <c r="H21" s="30"/>
      <c r="I21" s="27" t="s">
        <v>24</v>
      </c>
      <c r="J21" s="25" t="s">
        <v>1</v>
      </c>
      <c r="K21" s="30"/>
      <c r="L21" s="43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</row>
    <row r="22" spans="1:31" s="2" customFormat="1" ht="6.9" customHeight="1">
      <c r="A22" s="30"/>
      <c r="B22" s="31"/>
      <c r="C22" s="30"/>
      <c r="D22" s="30"/>
      <c r="E22" s="30"/>
      <c r="F22" s="30"/>
      <c r="G22" s="30"/>
      <c r="H22" s="30"/>
      <c r="I22" s="30"/>
      <c r="J22" s="30"/>
      <c r="K22" s="30"/>
      <c r="L22" s="43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</row>
    <row r="23" spans="1:31" s="2" customFormat="1" ht="12" customHeight="1">
      <c r="A23" s="30"/>
      <c r="B23" s="31"/>
      <c r="C23" s="30"/>
      <c r="D23" s="27" t="s">
        <v>30</v>
      </c>
      <c r="E23" s="30"/>
      <c r="F23" s="30"/>
      <c r="G23" s="30"/>
      <c r="H23" s="30"/>
      <c r="I23" s="27" t="s">
        <v>22</v>
      </c>
      <c r="J23" s="25" t="s">
        <v>1</v>
      </c>
      <c r="K23" s="30"/>
      <c r="L23" s="43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</row>
    <row r="24" spans="1:31" s="2" customFormat="1" ht="18" customHeight="1">
      <c r="A24" s="30"/>
      <c r="B24" s="31"/>
      <c r="C24" s="30"/>
      <c r="D24" s="30"/>
      <c r="E24" s="25" t="s">
        <v>31</v>
      </c>
      <c r="F24" s="30"/>
      <c r="G24" s="30"/>
      <c r="H24" s="30"/>
      <c r="I24" s="27" t="s">
        <v>24</v>
      </c>
      <c r="J24" s="25" t="s">
        <v>1</v>
      </c>
      <c r="K24" s="30"/>
      <c r="L24" s="43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</row>
    <row r="25" spans="1:31" s="2" customFormat="1" ht="6.9" customHeight="1">
      <c r="A25" s="30"/>
      <c r="B25" s="31"/>
      <c r="C25" s="30"/>
      <c r="D25" s="30"/>
      <c r="E25" s="30"/>
      <c r="F25" s="30"/>
      <c r="G25" s="30"/>
      <c r="H25" s="30"/>
      <c r="I25" s="30"/>
      <c r="J25" s="30"/>
      <c r="K25" s="30"/>
      <c r="L25" s="43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</row>
    <row r="26" spans="1:31" s="2" customFormat="1" ht="12" customHeight="1">
      <c r="A26" s="30"/>
      <c r="B26" s="31"/>
      <c r="C26" s="30"/>
      <c r="D26" s="27" t="s">
        <v>32</v>
      </c>
      <c r="E26" s="30"/>
      <c r="F26" s="30"/>
      <c r="G26" s="30"/>
      <c r="H26" s="30"/>
      <c r="I26" s="30"/>
      <c r="J26" s="30"/>
      <c r="K26" s="30"/>
      <c r="L26" s="43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</row>
    <row r="27" spans="1:31" s="8" customFormat="1" ht="16.5" customHeight="1">
      <c r="A27" s="96"/>
      <c r="B27" s="97"/>
      <c r="C27" s="96"/>
      <c r="D27" s="96"/>
      <c r="E27" s="217" t="s">
        <v>1</v>
      </c>
      <c r="F27" s="217"/>
      <c r="G27" s="217"/>
      <c r="H27" s="217"/>
      <c r="I27" s="96"/>
      <c r="J27" s="96"/>
      <c r="K27" s="96"/>
      <c r="L27" s="98"/>
      <c r="S27" s="96"/>
      <c r="T27" s="96"/>
      <c r="U27" s="96"/>
      <c r="V27" s="96"/>
      <c r="W27" s="96"/>
      <c r="X27" s="96"/>
      <c r="Y27" s="96"/>
      <c r="Z27" s="96"/>
      <c r="AA27" s="96"/>
      <c r="AB27" s="96"/>
      <c r="AC27" s="96"/>
      <c r="AD27" s="96"/>
      <c r="AE27" s="96"/>
    </row>
    <row r="28" spans="1:31" s="2" customFormat="1" ht="6.9" customHeight="1">
      <c r="A28" s="30"/>
      <c r="B28" s="31"/>
      <c r="C28" s="30"/>
      <c r="D28" s="30"/>
      <c r="E28" s="30"/>
      <c r="F28" s="30"/>
      <c r="G28" s="30"/>
      <c r="H28" s="30"/>
      <c r="I28" s="30"/>
      <c r="J28" s="30"/>
      <c r="K28" s="30"/>
      <c r="L28" s="43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</row>
    <row r="29" spans="1:31" s="2" customFormat="1" ht="6.9" customHeight="1">
      <c r="A29" s="30"/>
      <c r="B29" s="31"/>
      <c r="C29" s="30"/>
      <c r="D29" s="67"/>
      <c r="E29" s="67"/>
      <c r="F29" s="67"/>
      <c r="G29" s="67"/>
      <c r="H29" s="67"/>
      <c r="I29" s="67"/>
      <c r="J29" s="67"/>
      <c r="K29" s="67"/>
      <c r="L29" s="43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</row>
    <row r="30" spans="1:31" s="2" customFormat="1" ht="25.35" customHeight="1">
      <c r="A30" s="30"/>
      <c r="B30" s="31"/>
      <c r="C30" s="30"/>
      <c r="D30" s="99" t="s">
        <v>33</v>
      </c>
      <c r="E30" s="30"/>
      <c r="F30" s="30"/>
      <c r="G30" s="30"/>
      <c r="H30" s="30"/>
      <c r="I30" s="30"/>
      <c r="J30" s="72">
        <f>ROUND(J122, 2)</f>
        <v>0</v>
      </c>
      <c r="K30" s="30"/>
      <c r="L30" s="43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</row>
    <row r="31" spans="1:31" s="2" customFormat="1" ht="6.9" customHeight="1">
      <c r="A31" s="30"/>
      <c r="B31" s="31"/>
      <c r="C31" s="30"/>
      <c r="D31" s="67"/>
      <c r="E31" s="67"/>
      <c r="F31" s="67"/>
      <c r="G31" s="67"/>
      <c r="H31" s="67"/>
      <c r="I31" s="67"/>
      <c r="J31" s="67"/>
      <c r="K31" s="67"/>
      <c r="L31" s="43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</row>
    <row r="32" spans="1:31" s="2" customFormat="1" ht="14.4" customHeight="1">
      <c r="A32" s="30"/>
      <c r="B32" s="31"/>
      <c r="C32" s="30"/>
      <c r="D32" s="30"/>
      <c r="E32" s="30"/>
      <c r="F32" s="34" t="s">
        <v>35</v>
      </c>
      <c r="G32" s="30"/>
      <c r="H32" s="30"/>
      <c r="I32" s="34" t="s">
        <v>34</v>
      </c>
      <c r="J32" s="34" t="s">
        <v>36</v>
      </c>
      <c r="K32" s="30"/>
      <c r="L32" s="43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</row>
    <row r="33" spans="1:31" s="2" customFormat="1" ht="14.4" customHeight="1">
      <c r="A33" s="30"/>
      <c r="B33" s="31"/>
      <c r="C33" s="30"/>
      <c r="D33" s="100" t="s">
        <v>37</v>
      </c>
      <c r="E33" s="36" t="s">
        <v>38</v>
      </c>
      <c r="F33" s="101">
        <f>ROUND((SUM(BE122:BE151)),  2)</f>
        <v>0</v>
      </c>
      <c r="G33" s="102"/>
      <c r="H33" s="102"/>
      <c r="I33" s="103">
        <v>0.2</v>
      </c>
      <c r="J33" s="101">
        <f>ROUND(((SUM(BE122:BE151))*I33),  2)</f>
        <v>0</v>
      </c>
      <c r="K33" s="30"/>
      <c r="L33" s="43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</row>
    <row r="34" spans="1:31" s="2" customFormat="1" ht="14.4" customHeight="1">
      <c r="A34" s="30"/>
      <c r="B34" s="31"/>
      <c r="C34" s="30"/>
      <c r="D34" s="30"/>
      <c r="E34" s="36" t="s">
        <v>39</v>
      </c>
      <c r="F34" s="104">
        <f>ROUND((SUM(BF122:BF151)),  2)</f>
        <v>0</v>
      </c>
      <c r="G34" s="30"/>
      <c r="H34" s="30"/>
      <c r="I34" s="105">
        <v>0.2</v>
      </c>
      <c r="J34" s="104">
        <f>ROUND(((SUM(BF122:BF151))*I34),  2)</f>
        <v>0</v>
      </c>
      <c r="K34" s="30"/>
      <c r="L34" s="43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</row>
    <row r="35" spans="1:31" s="2" customFormat="1" ht="14.4" hidden="1" customHeight="1">
      <c r="A35" s="30"/>
      <c r="B35" s="31"/>
      <c r="C35" s="30"/>
      <c r="D35" s="30"/>
      <c r="E35" s="27" t="s">
        <v>40</v>
      </c>
      <c r="F35" s="104">
        <f>ROUND((SUM(BG122:BG151)),  2)</f>
        <v>0</v>
      </c>
      <c r="G35" s="30"/>
      <c r="H35" s="30"/>
      <c r="I35" s="105">
        <v>0.2</v>
      </c>
      <c r="J35" s="104">
        <f>0</f>
        <v>0</v>
      </c>
      <c r="K35" s="30"/>
      <c r="L35" s="43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</row>
    <row r="36" spans="1:31" s="2" customFormat="1" ht="14.4" hidden="1" customHeight="1">
      <c r="A36" s="30"/>
      <c r="B36" s="31"/>
      <c r="C36" s="30"/>
      <c r="D36" s="30"/>
      <c r="E36" s="27" t="s">
        <v>41</v>
      </c>
      <c r="F36" s="104">
        <f>ROUND((SUM(BH122:BH151)),  2)</f>
        <v>0</v>
      </c>
      <c r="G36" s="30"/>
      <c r="H36" s="30"/>
      <c r="I36" s="105">
        <v>0.2</v>
      </c>
      <c r="J36" s="104">
        <f>0</f>
        <v>0</v>
      </c>
      <c r="K36" s="30"/>
      <c r="L36" s="43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</row>
    <row r="37" spans="1:31" s="2" customFormat="1" ht="14.4" hidden="1" customHeight="1">
      <c r="A37" s="30"/>
      <c r="B37" s="31"/>
      <c r="C37" s="30"/>
      <c r="D37" s="30"/>
      <c r="E37" s="36" t="s">
        <v>42</v>
      </c>
      <c r="F37" s="101">
        <f>ROUND((SUM(BI122:BI151)),  2)</f>
        <v>0</v>
      </c>
      <c r="G37" s="102"/>
      <c r="H37" s="102"/>
      <c r="I37" s="103">
        <v>0</v>
      </c>
      <c r="J37" s="101">
        <f>0</f>
        <v>0</v>
      </c>
      <c r="K37" s="30"/>
      <c r="L37" s="43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</row>
    <row r="38" spans="1:31" s="2" customFormat="1" ht="6.9" customHeight="1">
      <c r="A38" s="30"/>
      <c r="B38" s="31"/>
      <c r="C38" s="30"/>
      <c r="D38" s="30"/>
      <c r="E38" s="30"/>
      <c r="F38" s="30"/>
      <c r="G38" s="30"/>
      <c r="H38" s="30"/>
      <c r="I38" s="30"/>
      <c r="J38" s="30"/>
      <c r="K38" s="30"/>
      <c r="L38" s="43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</row>
    <row r="39" spans="1:31" s="2" customFormat="1" ht="25.35" customHeight="1">
      <c r="A39" s="30"/>
      <c r="B39" s="31"/>
      <c r="C39" s="106"/>
      <c r="D39" s="107" t="s">
        <v>43</v>
      </c>
      <c r="E39" s="61"/>
      <c r="F39" s="61"/>
      <c r="G39" s="108" t="s">
        <v>44</v>
      </c>
      <c r="H39" s="109" t="s">
        <v>45</v>
      </c>
      <c r="I39" s="61"/>
      <c r="J39" s="110">
        <f>SUM(J30:J37)</f>
        <v>0</v>
      </c>
      <c r="K39" s="111"/>
      <c r="L39" s="43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</row>
    <row r="40" spans="1:31" s="2" customFormat="1" ht="14.4" customHeight="1">
      <c r="A40" s="30"/>
      <c r="B40" s="31"/>
      <c r="C40" s="30"/>
      <c r="D40" s="30"/>
      <c r="E40" s="30"/>
      <c r="F40" s="30"/>
      <c r="G40" s="30"/>
      <c r="H40" s="30"/>
      <c r="I40" s="30"/>
      <c r="J40" s="30"/>
      <c r="K40" s="30"/>
      <c r="L40" s="43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</row>
    <row r="41" spans="1:31" s="1" customFormat="1" ht="14.4" customHeight="1">
      <c r="B41" s="21"/>
      <c r="L41" s="21"/>
    </row>
    <row r="42" spans="1:31" s="1" customFormat="1" ht="14.4" customHeight="1">
      <c r="B42" s="21"/>
      <c r="L42" s="21"/>
    </row>
    <row r="43" spans="1:31" s="1" customFormat="1" ht="14.4" customHeight="1">
      <c r="B43" s="21"/>
      <c r="L43" s="21"/>
    </row>
    <row r="44" spans="1:31" s="1" customFormat="1" ht="14.4" customHeight="1">
      <c r="B44" s="21"/>
      <c r="L44" s="21"/>
    </row>
    <row r="45" spans="1:31" s="1" customFormat="1" ht="14.4" customHeight="1">
      <c r="B45" s="21"/>
      <c r="L45" s="21"/>
    </row>
    <row r="46" spans="1:31" s="1" customFormat="1" ht="14.4" customHeight="1">
      <c r="B46" s="21"/>
      <c r="L46" s="21"/>
    </row>
    <row r="47" spans="1:31" s="1" customFormat="1" ht="14.4" customHeight="1">
      <c r="B47" s="21"/>
      <c r="L47" s="21"/>
    </row>
    <row r="48" spans="1:31" s="1" customFormat="1" ht="14.4" customHeight="1">
      <c r="B48" s="21"/>
      <c r="L48" s="21"/>
    </row>
    <row r="49" spans="1:31" s="1" customFormat="1" ht="14.4" customHeight="1">
      <c r="B49" s="21"/>
      <c r="L49" s="21"/>
    </row>
    <row r="50" spans="1:31" s="2" customFormat="1" ht="14.4" customHeight="1">
      <c r="B50" s="43"/>
      <c r="D50" s="44" t="s">
        <v>46</v>
      </c>
      <c r="E50" s="45"/>
      <c r="F50" s="45"/>
      <c r="G50" s="44" t="s">
        <v>47</v>
      </c>
      <c r="H50" s="45"/>
      <c r="I50" s="45"/>
      <c r="J50" s="45"/>
      <c r="K50" s="45"/>
      <c r="L50" s="43"/>
    </row>
    <row r="51" spans="1:31" ht="10.199999999999999">
      <c r="B51" s="21"/>
      <c r="L51" s="21"/>
    </row>
    <row r="52" spans="1:31" ht="10.199999999999999">
      <c r="B52" s="21"/>
      <c r="L52" s="21"/>
    </row>
    <row r="53" spans="1:31" ht="10.199999999999999">
      <c r="B53" s="21"/>
      <c r="L53" s="21"/>
    </row>
    <row r="54" spans="1:31" ht="10.199999999999999">
      <c r="B54" s="21"/>
      <c r="L54" s="21"/>
    </row>
    <row r="55" spans="1:31" ht="10.199999999999999">
      <c r="B55" s="21"/>
      <c r="L55" s="21"/>
    </row>
    <row r="56" spans="1:31" ht="10.199999999999999">
      <c r="B56" s="21"/>
      <c r="L56" s="21"/>
    </row>
    <row r="57" spans="1:31" ht="10.199999999999999">
      <c r="B57" s="21"/>
      <c r="L57" s="21"/>
    </row>
    <row r="58" spans="1:31" ht="10.199999999999999">
      <c r="B58" s="21"/>
      <c r="L58" s="21"/>
    </row>
    <row r="59" spans="1:31" ht="10.199999999999999">
      <c r="B59" s="21"/>
      <c r="L59" s="21"/>
    </row>
    <row r="60" spans="1:31" ht="10.199999999999999">
      <c r="B60" s="21"/>
      <c r="L60" s="21"/>
    </row>
    <row r="61" spans="1:31" s="2" customFormat="1" ht="13.2">
      <c r="A61" s="30"/>
      <c r="B61" s="31"/>
      <c r="C61" s="30"/>
      <c r="D61" s="46" t="s">
        <v>48</v>
      </c>
      <c r="E61" s="33"/>
      <c r="F61" s="112" t="s">
        <v>49</v>
      </c>
      <c r="G61" s="46" t="s">
        <v>48</v>
      </c>
      <c r="H61" s="33"/>
      <c r="I61" s="33"/>
      <c r="J61" s="113" t="s">
        <v>49</v>
      </c>
      <c r="K61" s="33"/>
      <c r="L61" s="43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</row>
    <row r="62" spans="1:31" ht="10.199999999999999">
      <c r="B62" s="21"/>
      <c r="L62" s="21"/>
    </row>
    <row r="63" spans="1:31" ht="10.199999999999999">
      <c r="B63" s="21"/>
      <c r="L63" s="21"/>
    </row>
    <row r="64" spans="1:31" ht="10.199999999999999">
      <c r="B64" s="21"/>
      <c r="L64" s="21"/>
    </row>
    <row r="65" spans="1:31" s="2" customFormat="1" ht="13.2">
      <c r="A65" s="30"/>
      <c r="B65" s="31"/>
      <c r="C65" s="30"/>
      <c r="D65" s="44" t="s">
        <v>50</v>
      </c>
      <c r="E65" s="47"/>
      <c r="F65" s="47"/>
      <c r="G65" s="44" t="s">
        <v>51</v>
      </c>
      <c r="H65" s="47"/>
      <c r="I65" s="47"/>
      <c r="J65" s="47"/>
      <c r="K65" s="47"/>
      <c r="L65" s="43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</row>
    <row r="66" spans="1:31" ht="10.199999999999999">
      <c r="B66" s="21"/>
      <c r="L66" s="21"/>
    </row>
    <row r="67" spans="1:31" ht="10.199999999999999">
      <c r="B67" s="21"/>
      <c r="L67" s="21"/>
    </row>
    <row r="68" spans="1:31" ht="10.199999999999999">
      <c r="B68" s="21"/>
      <c r="L68" s="21"/>
    </row>
    <row r="69" spans="1:31" ht="10.199999999999999">
      <c r="B69" s="21"/>
      <c r="L69" s="21"/>
    </row>
    <row r="70" spans="1:31" ht="10.199999999999999">
      <c r="B70" s="21"/>
      <c r="L70" s="21"/>
    </row>
    <row r="71" spans="1:31" ht="10.199999999999999">
      <c r="B71" s="21"/>
      <c r="L71" s="21"/>
    </row>
    <row r="72" spans="1:31" ht="10.199999999999999">
      <c r="B72" s="21"/>
      <c r="L72" s="21"/>
    </row>
    <row r="73" spans="1:31" ht="10.199999999999999">
      <c r="B73" s="21"/>
      <c r="L73" s="21"/>
    </row>
    <row r="74" spans="1:31" ht="10.199999999999999">
      <c r="B74" s="21"/>
      <c r="L74" s="21"/>
    </row>
    <row r="75" spans="1:31" ht="10.199999999999999">
      <c r="B75" s="21"/>
      <c r="L75" s="21"/>
    </row>
    <row r="76" spans="1:31" s="2" customFormat="1" ht="13.2">
      <c r="A76" s="30"/>
      <c r="B76" s="31"/>
      <c r="C76" s="30"/>
      <c r="D76" s="46" t="s">
        <v>48</v>
      </c>
      <c r="E76" s="33"/>
      <c r="F76" s="112" t="s">
        <v>49</v>
      </c>
      <c r="G76" s="46" t="s">
        <v>48</v>
      </c>
      <c r="H76" s="33"/>
      <c r="I76" s="33"/>
      <c r="J76" s="113" t="s">
        <v>49</v>
      </c>
      <c r="K76" s="33"/>
      <c r="L76" s="43"/>
      <c r="S76" s="30"/>
      <c r="T76" s="30"/>
      <c r="U76" s="30"/>
      <c r="V76" s="30"/>
      <c r="W76" s="30"/>
      <c r="X76" s="30"/>
      <c r="Y76" s="30"/>
      <c r="Z76" s="30"/>
      <c r="AA76" s="30"/>
      <c r="AB76" s="30"/>
      <c r="AC76" s="30"/>
      <c r="AD76" s="30"/>
      <c r="AE76" s="30"/>
    </row>
    <row r="77" spans="1:31" s="2" customFormat="1" ht="14.4" customHeight="1">
      <c r="A77" s="30"/>
      <c r="B77" s="48"/>
      <c r="C77" s="49"/>
      <c r="D77" s="49"/>
      <c r="E77" s="49"/>
      <c r="F77" s="49"/>
      <c r="G77" s="49"/>
      <c r="H77" s="49"/>
      <c r="I77" s="49"/>
      <c r="J77" s="49"/>
      <c r="K77" s="49"/>
      <c r="L77" s="43"/>
      <c r="S77" s="30"/>
      <c r="T77" s="30"/>
      <c r="U77" s="30"/>
      <c r="V77" s="30"/>
      <c r="W77" s="30"/>
      <c r="X77" s="30"/>
      <c r="Y77" s="30"/>
      <c r="Z77" s="30"/>
      <c r="AA77" s="30"/>
      <c r="AB77" s="30"/>
      <c r="AC77" s="30"/>
      <c r="AD77" s="30"/>
      <c r="AE77" s="30"/>
    </row>
    <row r="81" spans="1:47" s="2" customFormat="1" ht="6.9" customHeight="1">
      <c r="A81" s="30"/>
      <c r="B81" s="50"/>
      <c r="C81" s="51"/>
      <c r="D81" s="51"/>
      <c r="E81" s="51"/>
      <c r="F81" s="51"/>
      <c r="G81" s="51"/>
      <c r="H81" s="51"/>
      <c r="I81" s="51"/>
      <c r="J81" s="51"/>
      <c r="K81" s="51"/>
      <c r="L81" s="43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</row>
    <row r="82" spans="1:47" s="2" customFormat="1" ht="24.9" customHeight="1">
      <c r="A82" s="30"/>
      <c r="B82" s="31"/>
      <c r="C82" s="22" t="s">
        <v>119</v>
      </c>
      <c r="D82" s="30"/>
      <c r="E82" s="30"/>
      <c r="F82" s="30"/>
      <c r="G82" s="30"/>
      <c r="H82" s="30"/>
      <c r="I82" s="30"/>
      <c r="J82" s="30"/>
      <c r="K82" s="30"/>
      <c r="L82" s="43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</row>
    <row r="83" spans="1:47" s="2" customFormat="1" ht="6.9" customHeight="1">
      <c r="A83" s="30"/>
      <c r="B83" s="31"/>
      <c r="C83" s="30"/>
      <c r="D83" s="30"/>
      <c r="E83" s="30"/>
      <c r="F83" s="30"/>
      <c r="G83" s="30"/>
      <c r="H83" s="30"/>
      <c r="I83" s="30"/>
      <c r="J83" s="30"/>
      <c r="K83" s="30"/>
      <c r="L83" s="43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</row>
    <row r="84" spans="1:47" s="2" customFormat="1" ht="12" customHeight="1">
      <c r="A84" s="30"/>
      <c r="B84" s="31"/>
      <c r="C84" s="27" t="s">
        <v>13</v>
      </c>
      <c r="D84" s="30"/>
      <c r="E84" s="30"/>
      <c r="F84" s="30"/>
      <c r="G84" s="30"/>
      <c r="H84" s="30"/>
      <c r="I84" s="30"/>
      <c r="J84" s="30"/>
      <c r="K84" s="30"/>
      <c r="L84" s="43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</row>
    <row r="85" spans="1:47" s="2" customFormat="1" ht="26.25" customHeight="1">
      <c r="A85" s="30"/>
      <c r="B85" s="31"/>
      <c r="C85" s="30"/>
      <c r="D85" s="30"/>
      <c r="E85" s="244" t="str">
        <f>E7</f>
        <v>Oprava spevnených plôch a okolitého areálu Zimného štadióna v Banskej Bystrici</v>
      </c>
      <c r="F85" s="245"/>
      <c r="G85" s="245"/>
      <c r="H85" s="245"/>
      <c r="I85" s="30"/>
      <c r="J85" s="30"/>
      <c r="K85" s="30"/>
      <c r="L85" s="43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</row>
    <row r="86" spans="1:47" s="2" customFormat="1" ht="12" customHeight="1">
      <c r="A86" s="30"/>
      <c r="B86" s="31"/>
      <c r="C86" s="27" t="s">
        <v>117</v>
      </c>
      <c r="D86" s="30"/>
      <c r="E86" s="30"/>
      <c r="F86" s="30"/>
      <c r="G86" s="30"/>
      <c r="H86" s="30"/>
      <c r="I86" s="30"/>
      <c r="J86" s="30"/>
      <c r="K86" s="30"/>
      <c r="L86" s="43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</row>
    <row r="87" spans="1:47" s="2" customFormat="1" ht="30" customHeight="1">
      <c r="A87" s="30"/>
      <c r="B87" s="31"/>
      <c r="C87" s="30"/>
      <c r="D87" s="30"/>
      <c r="E87" s="211" t="str">
        <f>E9</f>
        <v>SO01.2 - SO01.2  Oprava spevnených plôch - úprava sokla</v>
      </c>
      <c r="F87" s="246"/>
      <c r="G87" s="246"/>
      <c r="H87" s="246"/>
      <c r="I87" s="30"/>
      <c r="J87" s="30"/>
      <c r="K87" s="30"/>
      <c r="L87" s="43"/>
      <c r="S87" s="30"/>
      <c r="T87" s="30"/>
      <c r="U87" s="30"/>
      <c r="V87" s="30"/>
      <c r="W87" s="30"/>
      <c r="X87" s="30"/>
      <c r="Y87" s="30"/>
      <c r="Z87" s="30"/>
      <c r="AA87" s="30"/>
      <c r="AB87" s="30"/>
      <c r="AC87" s="30"/>
      <c r="AD87" s="30"/>
      <c r="AE87" s="30"/>
    </row>
    <row r="88" spans="1:47" s="2" customFormat="1" ht="6.9" customHeight="1">
      <c r="A88" s="30"/>
      <c r="B88" s="31"/>
      <c r="C88" s="30"/>
      <c r="D88" s="30"/>
      <c r="E88" s="30"/>
      <c r="F88" s="30"/>
      <c r="G88" s="30"/>
      <c r="H88" s="30"/>
      <c r="I88" s="30"/>
      <c r="J88" s="30"/>
      <c r="K88" s="30"/>
      <c r="L88" s="43"/>
      <c r="S88" s="30"/>
      <c r="T88" s="30"/>
      <c r="U88" s="30"/>
      <c r="V88" s="30"/>
      <c r="W88" s="30"/>
      <c r="X88" s="30"/>
      <c r="Y88" s="30"/>
      <c r="Z88" s="30"/>
      <c r="AA88" s="30"/>
      <c r="AB88" s="30"/>
      <c r="AC88" s="30"/>
      <c r="AD88" s="30"/>
      <c r="AE88" s="30"/>
    </row>
    <row r="89" spans="1:47" s="2" customFormat="1" ht="12" customHeight="1">
      <c r="A89" s="30"/>
      <c r="B89" s="31"/>
      <c r="C89" s="27" t="s">
        <v>17</v>
      </c>
      <c r="D89" s="30"/>
      <c r="E89" s="30"/>
      <c r="F89" s="25" t="str">
        <f>F12</f>
        <v>parc.č.4212,4211/2 k.ú.Banská Bystrica</v>
      </c>
      <c r="G89" s="30"/>
      <c r="H89" s="30"/>
      <c r="I89" s="27" t="s">
        <v>19</v>
      </c>
      <c r="J89" s="56" t="str">
        <f>IF(J12="","",J12)</f>
        <v>10. 9. 2021</v>
      </c>
      <c r="K89" s="30"/>
      <c r="L89" s="43"/>
      <c r="S89" s="30"/>
      <c r="T89" s="30"/>
      <c r="U89" s="30"/>
      <c r="V89" s="30"/>
      <c r="W89" s="30"/>
      <c r="X89" s="30"/>
      <c r="Y89" s="30"/>
      <c r="Z89" s="30"/>
      <c r="AA89" s="30"/>
      <c r="AB89" s="30"/>
      <c r="AC89" s="30"/>
      <c r="AD89" s="30"/>
      <c r="AE89" s="30"/>
    </row>
    <row r="90" spans="1:47" s="2" customFormat="1" ht="6.9" customHeight="1">
      <c r="A90" s="30"/>
      <c r="B90" s="31"/>
      <c r="C90" s="30"/>
      <c r="D90" s="30"/>
      <c r="E90" s="30"/>
      <c r="F90" s="30"/>
      <c r="G90" s="30"/>
      <c r="H90" s="30"/>
      <c r="I90" s="30"/>
      <c r="J90" s="30"/>
      <c r="K90" s="30"/>
      <c r="L90" s="43"/>
      <c r="S90" s="30"/>
      <c r="T90" s="30"/>
      <c r="U90" s="30"/>
      <c r="V90" s="30"/>
      <c r="W90" s="30"/>
      <c r="X90" s="30"/>
      <c r="Y90" s="30"/>
      <c r="Z90" s="30"/>
      <c r="AA90" s="30"/>
      <c r="AB90" s="30"/>
      <c r="AC90" s="30"/>
      <c r="AD90" s="30"/>
      <c r="AE90" s="30"/>
    </row>
    <row r="91" spans="1:47" s="2" customFormat="1" ht="15.15" customHeight="1">
      <c r="A91" s="30"/>
      <c r="B91" s="31"/>
      <c r="C91" s="27" t="s">
        <v>21</v>
      </c>
      <c r="D91" s="30"/>
      <c r="E91" s="30"/>
      <c r="F91" s="25" t="str">
        <f>E15</f>
        <v>MBB a.s.</v>
      </c>
      <c r="G91" s="30"/>
      <c r="H91" s="30"/>
      <c r="I91" s="27" t="s">
        <v>27</v>
      </c>
      <c r="J91" s="28" t="str">
        <f>E21</f>
        <v>CREAT s.r.o.</v>
      </c>
      <c r="K91" s="30"/>
      <c r="L91" s="43"/>
      <c r="S91" s="30"/>
      <c r="T91" s="30"/>
      <c r="U91" s="30"/>
      <c r="V91" s="30"/>
      <c r="W91" s="30"/>
      <c r="X91" s="30"/>
      <c r="Y91" s="30"/>
      <c r="Z91" s="30"/>
      <c r="AA91" s="30"/>
      <c r="AB91" s="30"/>
      <c r="AC91" s="30"/>
      <c r="AD91" s="30"/>
      <c r="AE91" s="30"/>
    </row>
    <row r="92" spans="1:47" s="2" customFormat="1" ht="15.15" customHeight="1">
      <c r="A92" s="30"/>
      <c r="B92" s="31"/>
      <c r="C92" s="27" t="s">
        <v>25</v>
      </c>
      <c r="D92" s="30"/>
      <c r="E92" s="30"/>
      <c r="F92" s="25" t="str">
        <f>IF(E18="","",E18)</f>
        <v>podľa výberového konania</v>
      </c>
      <c r="G92" s="30"/>
      <c r="H92" s="30"/>
      <c r="I92" s="27" t="s">
        <v>30</v>
      </c>
      <c r="J92" s="28" t="str">
        <f>E24</f>
        <v>Ing.Jedlička</v>
      </c>
      <c r="K92" s="30"/>
      <c r="L92" s="43"/>
      <c r="S92" s="30"/>
      <c r="T92" s="30"/>
      <c r="U92" s="30"/>
      <c r="V92" s="30"/>
      <c r="W92" s="30"/>
      <c r="X92" s="30"/>
      <c r="Y92" s="30"/>
      <c r="Z92" s="30"/>
      <c r="AA92" s="30"/>
      <c r="AB92" s="30"/>
      <c r="AC92" s="30"/>
      <c r="AD92" s="30"/>
      <c r="AE92" s="30"/>
    </row>
    <row r="93" spans="1:47" s="2" customFormat="1" ht="10.35" customHeight="1">
      <c r="A93" s="30"/>
      <c r="B93" s="31"/>
      <c r="C93" s="30"/>
      <c r="D93" s="30"/>
      <c r="E93" s="30"/>
      <c r="F93" s="30"/>
      <c r="G93" s="30"/>
      <c r="H93" s="30"/>
      <c r="I93" s="30"/>
      <c r="J93" s="30"/>
      <c r="K93" s="30"/>
      <c r="L93" s="43"/>
      <c r="S93" s="30"/>
      <c r="T93" s="30"/>
      <c r="U93" s="30"/>
      <c r="V93" s="30"/>
      <c r="W93" s="30"/>
      <c r="X93" s="30"/>
      <c r="Y93" s="30"/>
      <c r="Z93" s="30"/>
      <c r="AA93" s="30"/>
      <c r="AB93" s="30"/>
      <c r="AC93" s="30"/>
      <c r="AD93" s="30"/>
      <c r="AE93" s="30"/>
    </row>
    <row r="94" spans="1:47" s="2" customFormat="1" ht="29.25" customHeight="1">
      <c r="A94" s="30"/>
      <c r="B94" s="31"/>
      <c r="C94" s="114" t="s">
        <v>120</v>
      </c>
      <c r="D94" s="106"/>
      <c r="E94" s="106"/>
      <c r="F94" s="106"/>
      <c r="G94" s="106"/>
      <c r="H94" s="106"/>
      <c r="I94" s="106"/>
      <c r="J94" s="115" t="s">
        <v>121</v>
      </c>
      <c r="K94" s="106"/>
      <c r="L94" s="43"/>
      <c r="S94" s="30"/>
      <c r="T94" s="30"/>
      <c r="U94" s="30"/>
      <c r="V94" s="30"/>
      <c r="W94" s="30"/>
      <c r="X94" s="30"/>
      <c r="Y94" s="30"/>
      <c r="Z94" s="30"/>
      <c r="AA94" s="30"/>
      <c r="AB94" s="30"/>
      <c r="AC94" s="30"/>
      <c r="AD94" s="30"/>
      <c r="AE94" s="30"/>
    </row>
    <row r="95" spans="1:47" s="2" customFormat="1" ht="10.35" customHeight="1">
      <c r="A95" s="30"/>
      <c r="B95" s="31"/>
      <c r="C95" s="30"/>
      <c r="D95" s="30"/>
      <c r="E95" s="30"/>
      <c r="F95" s="30"/>
      <c r="G95" s="30"/>
      <c r="H95" s="30"/>
      <c r="I95" s="30"/>
      <c r="J95" s="30"/>
      <c r="K95" s="30"/>
      <c r="L95" s="43"/>
      <c r="S95" s="30"/>
      <c r="T95" s="30"/>
      <c r="U95" s="30"/>
      <c r="V95" s="30"/>
      <c r="W95" s="30"/>
      <c r="X95" s="30"/>
      <c r="Y95" s="30"/>
      <c r="Z95" s="30"/>
      <c r="AA95" s="30"/>
      <c r="AB95" s="30"/>
      <c r="AC95" s="30"/>
      <c r="AD95" s="30"/>
      <c r="AE95" s="30"/>
    </row>
    <row r="96" spans="1:47" s="2" customFormat="1" ht="22.8" customHeight="1">
      <c r="A96" s="30"/>
      <c r="B96" s="31"/>
      <c r="C96" s="116" t="s">
        <v>122</v>
      </c>
      <c r="D96" s="30"/>
      <c r="E96" s="30"/>
      <c r="F96" s="30"/>
      <c r="G96" s="30"/>
      <c r="H96" s="30"/>
      <c r="I96" s="30"/>
      <c r="J96" s="72">
        <f>J122</f>
        <v>0</v>
      </c>
      <c r="K96" s="30"/>
      <c r="L96" s="43"/>
      <c r="S96" s="30"/>
      <c r="T96" s="30"/>
      <c r="U96" s="30"/>
      <c r="V96" s="30"/>
      <c r="W96" s="30"/>
      <c r="X96" s="30"/>
      <c r="Y96" s="30"/>
      <c r="Z96" s="30"/>
      <c r="AA96" s="30"/>
      <c r="AB96" s="30"/>
      <c r="AC96" s="30"/>
      <c r="AD96" s="30"/>
      <c r="AE96" s="30"/>
      <c r="AU96" s="18" t="s">
        <v>123</v>
      </c>
    </row>
    <row r="97" spans="1:31" s="9" customFormat="1" ht="24.9" customHeight="1">
      <c r="B97" s="117"/>
      <c r="D97" s="118" t="s">
        <v>124</v>
      </c>
      <c r="E97" s="119"/>
      <c r="F97" s="119"/>
      <c r="G97" s="119"/>
      <c r="H97" s="119"/>
      <c r="I97" s="119"/>
      <c r="J97" s="120">
        <f>J123</f>
        <v>0</v>
      </c>
      <c r="L97" s="117"/>
    </row>
    <row r="98" spans="1:31" s="10" customFormat="1" ht="19.95" customHeight="1">
      <c r="B98" s="121"/>
      <c r="D98" s="122" t="s">
        <v>417</v>
      </c>
      <c r="E98" s="123"/>
      <c r="F98" s="123"/>
      <c r="G98" s="123"/>
      <c r="H98" s="123"/>
      <c r="I98" s="123"/>
      <c r="J98" s="124">
        <f>J124</f>
        <v>0</v>
      </c>
      <c r="L98" s="121"/>
    </row>
    <row r="99" spans="1:31" s="10" customFormat="1" ht="19.95" customHeight="1">
      <c r="B99" s="121"/>
      <c r="D99" s="122" t="s">
        <v>128</v>
      </c>
      <c r="E99" s="123"/>
      <c r="F99" s="123"/>
      <c r="G99" s="123"/>
      <c r="H99" s="123"/>
      <c r="I99" s="123"/>
      <c r="J99" s="124">
        <f>J141</f>
        <v>0</v>
      </c>
      <c r="L99" s="121"/>
    </row>
    <row r="100" spans="1:31" s="10" customFormat="1" ht="19.95" customHeight="1">
      <c r="B100" s="121"/>
      <c r="D100" s="122" t="s">
        <v>129</v>
      </c>
      <c r="E100" s="123"/>
      <c r="F100" s="123"/>
      <c r="G100" s="123"/>
      <c r="H100" s="123"/>
      <c r="I100" s="123"/>
      <c r="J100" s="124">
        <f>J146</f>
        <v>0</v>
      </c>
      <c r="L100" s="121"/>
    </row>
    <row r="101" spans="1:31" s="9" customFormat="1" ht="24.9" customHeight="1">
      <c r="B101" s="117"/>
      <c r="D101" s="118" t="s">
        <v>418</v>
      </c>
      <c r="E101" s="119"/>
      <c r="F101" s="119"/>
      <c r="G101" s="119"/>
      <c r="H101" s="119"/>
      <c r="I101" s="119"/>
      <c r="J101" s="120">
        <f>J148</f>
        <v>0</v>
      </c>
      <c r="L101" s="117"/>
    </row>
    <row r="102" spans="1:31" s="10" customFormat="1" ht="19.95" customHeight="1">
      <c r="B102" s="121"/>
      <c r="D102" s="122" t="s">
        <v>419</v>
      </c>
      <c r="E102" s="123"/>
      <c r="F102" s="123"/>
      <c r="G102" s="123"/>
      <c r="H102" s="123"/>
      <c r="I102" s="123"/>
      <c r="J102" s="124">
        <f>J149</f>
        <v>0</v>
      </c>
      <c r="L102" s="121"/>
    </row>
    <row r="103" spans="1:31" s="2" customFormat="1" ht="21.75" customHeight="1">
      <c r="A103" s="30"/>
      <c r="B103" s="31"/>
      <c r="C103" s="30"/>
      <c r="D103" s="30"/>
      <c r="E103" s="30"/>
      <c r="F103" s="30"/>
      <c r="G103" s="30"/>
      <c r="H103" s="30"/>
      <c r="I103" s="30"/>
      <c r="J103" s="30"/>
      <c r="K103" s="30"/>
      <c r="L103" s="43"/>
      <c r="S103" s="30"/>
      <c r="T103" s="30"/>
      <c r="U103" s="30"/>
      <c r="V103" s="30"/>
      <c r="W103" s="30"/>
      <c r="X103" s="30"/>
      <c r="Y103" s="30"/>
      <c r="Z103" s="30"/>
      <c r="AA103" s="30"/>
      <c r="AB103" s="30"/>
      <c r="AC103" s="30"/>
      <c r="AD103" s="30"/>
      <c r="AE103" s="30"/>
    </row>
    <row r="104" spans="1:31" s="2" customFormat="1" ht="6.9" customHeight="1">
      <c r="A104" s="30"/>
      <c r="B104" s="48"/>
      <c r="C104" s="49"/>
      <c r="D104" s="49"/>
      <c r="E104" s="49"/>
      <c r="F104" s="49"/>
      <c r="G104" s="49"/>
      <c r="H104" s="49"/>
      <c r="I104" s="49"/>
      <c r="J104" s="49"/>
      <c r="K104" s="49"/>
      <c r="L104" s="43"/>
      <c r="S104" s="30"/>
      <c r="T104" s="30"/>
      <c r="U104" s="30"/>
      <c r="V104" s="30"/>
      <c r="W104" s="30"/>
      <c r="X104" s="30"/>
      <c r="Y104" s="30"/>
      <c r="Z104" s="30"/>
      <c r="AA104" s="30"/>
      <c r="AB104" s="30"/>
      <c r="AC104" s="30"/>
      <c r="AD104" s="30"/>
      <c r="AE104" s="30"/>
    </row>
    <row r="108" spans="1:31" s="2" customFormat="1" ht="6.9" customHeight="1">
      <c r="A108" s="30"/>
      <c r="B108" s="50"/>
      <c r="C108" s="51"/>
      <c r="D108" s="51"/>
      <c r="E108" s="51"/>
      <c r="F108" s="51"/>
      <c r="G108" s="51"/>
      <c r="H108" s="51"/>
      <c r="I108" s="51"/>
      <c r="J108" s="51"/>
      <c r="K108" s="51"/>
      <c r="L108" s="43"/>
      <c r="S108" s="30"/>
      <c r="T108" s="30"/>
      <c r="U108" s="30"/>
      <c r="V108" s="30"/>
      <c r="W108" s="30"/>
      <c r="X108" s="30"/>
      <c r="Y108" s="30"/>
      <c r="Z108" s="30"/>
      <c r="AA108" s="30"/>
      <c r="AB108" s="30"/>
      <c r="AC108" s="30"/>
      <c r="AD108" s="30"/>
      <c r="AE108" s="30"/>
    </row>
    <row r="109" spans="1:31" s="2" customFormat="1" ht="24.9" customHeight="1">
      <c r="A109" s="30"/>
      <c r="B109" s="31"/>
      <c r="C109" s="22" t="s">
        <v>131</v>
      </c>
      <c r="D109" s="30"/>
      <c r="E109" s="30"/>
      <c r="F109" s="30"/>
      <c r="G109" s="30"/>
      <c r="H109" s="30"/>
      <c r="I109" s="30"/>
      <c r="J109" s="30"/>
      <c r="K109" s="30"/>
      <c r="L109" s="43"/>
      <c r="S109" s="30"/>
      <c r="T109" s="30"/>
      <c r="U109" s="30"/>
      <c r="V109" s="30"/>
      <c r="W109" s="30"/>
      <c r="X109" s="30"/>
      <c r="Y109" s="30"/>
      <c r="Z109" s="30"/>
      <c r="AA109" s="30"/>
      <c r="AB109" s="30"/>
      <c r="AC109" s="30"/>
      <c r="AD109" s="30"/>
      <c r="AE109" s="30"/>
    </row>
    <row r="110" spans="1:31" s="2" customFormat="1" ht="6.9" customHeight="1">
      <c r="A110" s="30"/>
      <c r="B110" s="31"/>
      <c r="C110" s="30"/>
      <c r="D110" s="30"/>
      <c r="E110" s="30"/>
      <c r="F110" s="30"/>
      <c r="G110" s="30"/>
      <c r="H110" s="30"/>
      <c r="I110" s="30"/>
      <c r="J110" s="30"/>
      <c r="K110" s="30"/>
      <c r="L110" s="43"/>
      <c r="S110" s="30"/>
      <c r="T110" s="30"/>
      <c r="U110" s="30"/>
      <c r="V110" s="30"/>
      <c r="W110" s="30"/>
      <c r="X110" s="30"/>
      <c r="Y110" s="30"/>
      <c r="Z110" s="30"/>
      <c r="AA110" s="30"/>
      <c r="AB110" s="30"/>
      <c r="AC110" s="30"/>
      <c r="AD110" s="30"/>
      <c r="AE110" s="30"/>
    </row>
    <row r="111" spans="1:31" s="2" customFormat="1" ht="12" customHeight="1">
      <c r="A111" s="30"/>
      <c r="B111" s="31"/>
      <c r="C111" s="27" t="s">
        <v>13</v>
      </c>
      <c r="D111" s="30"/>
      <c r="E111" s="30"/>
      <c r="F111" s="30"/>
      <c r="G111" s="30"/>
      <c r="H111" s="30"/>
      <c r="I111" s="30"/>
      <c r="J111" s="30"/>
      <c r="K111" s="30"/>
      <c r="L111" s="43"/>
      <c r="S111" s="30"/>
      <c r="T111" s="30"/>
      <c r="U111" s="30"/>
      <c r="V111" s="30"/>
      <c r="W111" s="30"/>
      <c r="X111" s="30"/>
      <c r="Y111" s="30"/>
      <c r="Z111" s="30"/>
      <c r="AA111" s="30"/>
      <c r="AB111" s="30"/>
      <c r="AC111" s="30"/>
      <c r="AD111" s="30"/>
      <c r="AE111" s="30"/>
    </row>
    <row r="112" spans="1:31" s="2" customFormat="1" ht="26.25" customHeight="1">
      <c r="A112" s="30"/>
      <c r="B112" s="31"/>
      <c r="C112" s="30"/>
      <c r="D112" s="30"/>
      <c r="E112" s="244" t="str">
        <f>E7</f>
        <v>Oprava spevnených plôch a okolitého areálu Zimného štadióna v Banskej Bystrici</v>
      </c>
      <c r="F112" s="245"/>
      <c r="G112" s="245"/>
      <c r="H112" s="245"/>
      <c r="I112" s="30"/>
      <c r="J112" s="30"/>
      <c r="K112" s="30"/>
      <c r="L112" s="43"/>
      <c r="S112" s="30"/>
      <c r="T112" s="30"/>
      <c r="U112" s="30"/>
      <c r="V112" s="30"/>
      <c r="W112" s="30"/>
      <c r="X112" s="30"/>
      <c r="Y112" s="30"/>
      <c r="Z112" s="30"/>
      <c r="AA112" s="30"/>
      <c r="AB112" s="30"/>
      <c r="AC112" s="30"/>
      <c r="AD112" s="30"/>
      <c r="AE112" s="30"/>
    </row>
    <row r="113" spans="1:65" s="2" customFormat="1" ht="12" customHeight="1">
      <c r="A113" s="30"/>
      <c r="B113" s="31"/>
      <c r="C113" s="27" t="s">
        <v>117</v>
      </c>
      <c r="D113" s="30"/>
      <c r="E113" s="30"/>
      <c r="F113" s="30"/>
      <c r="G113" s="30"/>
      <c r="H113" s="30"/>
      <c r="I113" s="30"/>
      <c r="J113" s="30"/>
      <c r="K113" s="30"/>
      <c r="L113" s="43"/>
      <c r="S113" s="30"/>
      <c r="T113" s="30"/>
      <c r="U113" s="30"/>
      <c r="V113" s="30"/>
      <c r="W113" s="30"/>
      <c r="X113" s="30"/>
      <c r="Y113" s="30"/>
      <c r="Z113" s="30"/>
      <c r="AA113" s="30"/>
      <c r="AB113" s="30"/>
      <c r="AC113" s="30"/>
      <c r="AD113" s="30"/>
      <c r="AE113" s="30"/>
    </row>
    <row r="114" spans="1:65" s="2" customFormat="1" ht="30" customHeight="1">
      <c r="A114" s="30"/>
      <c r="B114" s="31"/>
      <c r="C114" s="30"/>
      <c r="D114" s="30"/>
      <c r="E114" s="211" t="str">
        <f>E9</f>
        <v>SO01.2 - SO01.2  Oprava spevnených plôch - úprava sokla</v>
      </c>
      <c r="F114" s="246"/>
      <c r="G114" s="246"/>
      <c r="H114" s="246"/>
      <c r="I114" s="30"/>
      <c r="J114" s="30"/>
      <c r="K114" s="30"/>
      <c r="L114" s="43"/>
      <c r="S114" s="30"/>
      <c r="T114" s="30"/>
      <c r="U114" s="30"/>
      <c r="V114" s="30"/>
      <c r="W114" s="30"/>
      <c r="X114" s="30"/>
      <c r="Y114" s="30"/>
      <c r="Z114" s="30"/>
      <c r="AA114" s="30"/>
      <c r="AB114" s="30"/>
      <c r="AC114" s="30"/>
      <c r="AD114" s="30"/>
      <c r="AE114" s="30"/>
    </row>
    <row r="115" spans="1:65" s="2" customFormat="1" ht="6.9" customHeight="1">
      <c r="A115" s="30"/>
      <c r="B115" s="31"/>
      <c r="C115" s="30"/>
      <c r="D115" s="30"/>
      <c r="E115" s="30"/>
      <c r="F115" s="30"/>
      <c r="G115" s="30"/>
      <c r="H115" s="30"/>
      <c r="I115" s="30"/>
      <c r="J115" s="30"/>
      <c r="K115" s="30"/>
      <c r="L115" s="43"/>
      <c r="S115" s="30"/>
      <c r="T115" s="30"/>
      <c r="U115" s="30"/>
      <c r="V115" s="30"/>
      <c r="W115" s="30"/>
      <c r="X115" s="30"/>
      <c r="Y115" s="30"/>
      <c r="Z115" s="30"/>
      <c r="AA115" s="30"/>
      <c r="AB115" s="30"/>
      <c r="AC115" s="30"/>
      <c r="AD115" s="30"/>
      <c r="AE115" s="30"/>
    </row>
    <row r="116" spans="1:65" s="2" customFormat="1" ht="12" customHeight="1">
      <c r="A116" s="30"/>
      <c r="B116" s="31"/>
      <c r="C116" s="27" t="s">
        <v>17</v>
      </c>
      <c r="D116" s="30"/>
      <c r="E116" s="30"/>
      <c r="F116" s="25" t="str">
        <f>F12</f>
        <v>parc.č.4212,4211/2 k.ú.Banská Bystrica</v>
      </c>
      <c r="G116" s="30"/>
      <c r="H116" s="30"/>
      <c r="I116" s="27" t="s">
        <v>19</v>
      </c>
      <c r="J116" s="56" t="str">
        <f>IF(J12="","",J12)</f>
        <v>10. 9. 2021</v>
      </c>
      <c r="K116" s="30"/>
      <c r="L116" s="43"/>
      <c r="S116" s="30"/>
      <c r="T116" s="30"/>
      <c r="U116" s="30"/>
      <c r="V116" s="30"/>
      <c r="W116" s="30"/>
      <c r="X116" s="30"/>
      <c r="Y116" s="30"/>
      <c r="Z116" s="30"/>
      <c r="AA116" s="30"/>
      <c r="AB116" s="30"/>
      <c r="AC116" s="30"/>
      <c r="AD116" s="30"/>
      <c r="AE116" s="30"/>
    </row>
    <row r="117" spans="1:65" s="2" customFormat="1" ht="6.9" customHeight="1">
      <c r="A117" s="30"/>
      <c r="B117" s="31"/>
      <c r="C117" s="30"/>
      <c r="D117" s="30"/>
      <c r="E117" s="30"/>
      <c r="F117" s="30"/>
      <c r="G117" s="30"/>
      <c r="H117" s="30"/>
      <c r="I117" s="30"/>
      <c r="J117" s="30"/>
      <c r="K117" s="30"/>
      <c r="L117" s="43"/>
      <c r="S117" s="30"/>
      <c r="T117" s="30"/>
      <c r="U117" s="30"/>
      <c r="V117" s="30"/>
      <c r="W117" s="30"/>
      <c r="X117" s="30"/>
      <c r="Y117" s="30"/>
      <c r="Z117" s="30"/>
      <c r="AA117" s="30"/>
      <c r="AB117" s="30"/>
      <c r="AC117" s="30"/>
      <c r="AD117" s="30"/>
      <c r="AE117" s="30"/>
    </row>
    <row r="118" spans="1:65" s="2" customFormat="1" ht="15.15" customHeight="1">
      <c r="A118" s="30"/>
      <c r="B118" s="31"/>
      <c r="C118" s="27" t="s">
        <v>21</v>
      </c>
      <c r="D118" s="30"/>
      <c r="E118" s="30"/>
      <c r="F118" s="25" t="str">
        <f>E15</f>
        <v>MBB a.s.</v>
      </c>
      <c r="G118" s="30"/>
      <c r="H118" s="30"/>
      <c r="I118" s="27" t="s">
        <v>27</v>
      </c>
      <c r="J118" s="28" t="str">
        <f>E21</f>
        <v>CREAT s.r.o.</v>
      </c>
      <c r="K118" s="30"/>
      <c r="L118" s="43"/>
      <c r="S118" s="30"/>
      <c r="T118" s="30"/>
      <c r="U118" s="30"/>
      <c r="V118" s="30"/>
      <c r="W118" s="30"/>
      <c r="X118" s="30"/>
      <c r="Y118" s="30"/>
      <c r="Z118" s="30"/>
      <c r="AA118" s="30"/>
      <c r="AB118" s="30"/>
      <c r="AC118" s="30"/>
      <c r="AD118" s="30"/>
      <c r="AE118" s="30"/>
    </row>
    <row r="119" spans="1:65" s="2" customFormat="1" ht="15.15" customHeight="1">
      <c r="A119" s="30"/>
      <c r="B119" s="31"/>
      <c r="C119" s="27" t="s">
        <v>25</v>
      </c>
      <c r="D119" s="30"/>
      <c r="E119" s="30"/>
      <c r="F119" s="25" t="str">
        <f>IF(E18="","",E18)</f>
        <v>podľa výberového konania</v>
      </c>
      <c r="G119" s="30"/>
      <c r="H119" s="30"/>
      <c r="I119" s="27" t="s">
        <v>30</v>
      </c>
      <c r="J119" s="28" t="str">
        <f>E24</f>
        <v>Ing.Jedlička</v>
      </c>
      <c r="K119" s="30"/>
      <c r="L119" s="43"/>
      <c r="S119" s="30"/>
      <c r="T119" s="30"/>
      <c r="U119" s="30"/>
      <c r="V119" s="30"/>
      <c r="W119" s="30"/>
      <c r="X119" s="30"/>
      <c r="Y119" s="30"/>
      <c r="Z119" s="30"/>
      <c r="AA119" s="30"/>
      <c r="AB119" s="30"/>
      <c r="AC119" s="30"/>
      <c r="AD119" s="30"/>
      <c r="AE119" s="30"/>
    </row>
    <row r="120" spans="1:65" s="2" customFormat="1" ht="10.35" customHeight="1">
      <c r="A120" s="30"/>
      <c r="B120" s="31"/>
      <c r="C120" s="30"/>
      <c r="D120" s="30"/>
      <c r="E120" s="30"/>
      <c r="F120" s="30"/>
      <c r="G120" s="30"/>
      <c r="H120" s="30"/>
      <c r="I120" s="30"/>
      <c r="J120" s="30"/>
      <c r="K120" s="30"/>
      <c r="L120" s="43"/>
      <c r="S120" s="30"/>
      <c r="T120" s="30"/>
      <c r="U120" s="30"/>
      <c r="V120" s="30"/>
      <c r="W120" s="30"/>
      <c r="X120" s="30"/>
      <c r="Y120" s="30"/>
      <c r="Z120" s="30"/>
      <c r="AA120" s="30"/>
      <c r="AB120" s="30"/>
      <c r="AC120" s="30"/>
      <c r="AD120" s="30"/>
      <c r="AE120" s="30"/>
    </row>
    <row r="121" spans="1:65" s="11" customFormat="1" ht="29.25" customHeight="1">
      <c r="A121" s="125"/>
      <c r="B121" s="126"/>
      <c r="C121" s="127" t="s">
        <v>132</v>
      </c>
      <c r="D121" s="128" t="s">
        <v>58</v>
      </c>
      <c r="E121" s="128" t="s">
        <v>54</v>
      </c>
      <c r="F121" s="128" t="s">
        <v>55</v>
      </c>
      <c r="G121" s="128" t="s">
        <v>133</v>
      </c>
      <c r="H121" s="128" t="s">
        <v>134</v>
      </c>
      <c r="I121" s="128" t="s">
        <v>135</v>
      </c>
      <c r="J121" s="129" t="s">
        <v>121</v>
      </c>
      <c r="K121" s="130" t="s">
        <v>136</v>
      </c>
      <c r="L121" s="131"/>
      <c r="M121" s="63" t="s">
        <v>1</v>
      </c>
      <c r="N121" s="64" t="s">
        <v>37</v>
      </c>
      <c r="O121" s="64" t="s">
        <v>137</v>
      </c>
      <c r="P121" s="64" t="s">
        <v>138</v>
      </c>
      <c r="Q121" s="64" t="s">
        <v>139</v>
      </c>
      <c r="R121" s="64" t="s">
        <v>140</v>
      </c>
      <c r="S121" s="64" t="s">
        <v>141</v>
      </c>
      <c r="T121" s="65" t="s">
        <v>142</v>
      </c>
      <c r="U121" s="125"/>
      <c r="V121" s="125"/>
      <c r="W121" s="125"/>
      <c r="X121" s="125"/>
      <c r="Y121" s="125"/>
      <c r="Z121" s="125"/>
      <c r="AA121" s="125"/>
      <c r="AB121" s="125"/>
      <c r="AC121" s="125"/>
      <c r="AD121" s="125"/>
      <c r="AE121" s="125"/>
    </row>
    <row r="122" spans="1:65" s="2" customFormat="1" ht="22.8" customHeight="1">
      <c r="A122" s="30"/>
      <c r="B122" s="31"/>
      <c r="C122" s="70" t="s">
        <v>122</v>
      </c>
      <c r="D122" s="30"/>
      <c r="E122" s="30"/>
      <c r="F122" s="30"/>
      <c r="G122" s="30"/>
      <c r="H122" s="30"/>
      <c r="I122" s="30"/>
      <c r="J122" s="132">
        <f>BK122</f>
        <v>0</v>
      </c>
      <c r="K122" s="30"/>
      <c r="L122" s="31"/>
      <c r="M122" s="66"/>
      <c r="N122" s="57"/>
      <c r="O122" s="67"/>
      <c r="P122" s="133">
        <f>P123+P148</f>
        <v>580.19885799999997</v>
      </c>
      <c r="Q122" s="67"/>
      <c r="R122" s="133">
        <f>R123+R148</f>
        <v>9.2174160000000001</v>
      </c>
      <c r="S122" s="67"/>
      <c r="T122" s="134">
        <f>T123+T148</f>
        <v>0</v>
      </c>
      <c r="U122" s="30"/>
      <c r="V122" s="30"/>
      <c r="W122" s="30"/>
      <c r="X122" s="30"/>
      <c r="Y122" s="30"/>
      <c r="Z122" s="30"/>
      <c r="AA122" s="30"/>
      <c r="AB122" s="30"/>
      <c r="AC122" s="30"/>
      <c r="AD122" s="30"/>
      <c r="AE122" s="30"/>
      <c r="AT122" s="18" t="s">
        <v>72</v>
      </c>
      <c r="AU122" s="18" t="s">
        <v>123</v>
      </c>
      <c r="BK122" s="135">
        <f>BK123+BK148</f>
        <v>0</v>
      </c>
    </row>
    <row r="123" spans="1:65" s="12" customFormat="1" ht="25.95" customHeight="1">
      <c r="B123" s="136"/>
      <c r="D123" s="137" t="s">
        <v>72</v>
      </c>
      <c r="E123" s="138" t="s">
        <v>143</v>
      </c>
      <c r="F123" s="138" t="s">
        <v>144</v>
      </c>
      <c r="J123" s="139">
        <f>BK123</f>
        <v>0</v>
      </c>
      <c r="L123" s="136"/>
      <c r="M123" s="140"/>
      <c r="N123" s="141"/>
      <c r="O123" s="141"/>
      <c r="P123" s="142">
        <f>P124+P141+P146</f>
        <v>478.785706</v>
      </c>
      <c r="Q123" s="141"/>
      <c r="R123" s="142">
        <f>R124+R141+R146</f>
        <v>8.2085519999999992</v>
      </c>
      <c r="S123" s="141"/>
      <c r="T123" s="143">
        <f>T124+T141+T146</f>
        <v>0</v>
      </c>
      <c r="AR123" s="137" t="s">
        <v>81</v>
      </c>
      <c r="AT123" s="144" t="s">
        <v>72</v>
      </c>
      <c r="AU123" s="144" t="s">
        <v>73</v>
      </c>
      <c r="AY123" s="137" t="s">
        <v>145</v>
      </c>
      <c r="BK123" s="145">
        <f>BK124+BK141+BK146</f>
        <v>0</v>
      </c>
    </row>
    <row r="124" spans="1:65" s="12" customFormat="1" ht="22.8" customHeight="1">
      <c r="B124" s="136"/>
      <c r="D124" s="137" t="s">
        <v>72</v>
      </c>
      <c r="E124" s="146" t="s">
        <v>169</v>
      </c>
      <c r="F124" s="146" t="s">
        <v>420</v>
      </c>
      <c r="J124" s="147">
        <f>BK124</f>
        <v>0</v>
      </c>
      <c r="L124" s="136"/>
      <c r="M124" s="140"/>
      <c r="N124" s="141"/>
      <c r="O124" s="141"/>
      <c r="P124" s="142">
        <f>SUM(P125:P140)</f>
        <v>451.99562399999996</v>
      </c>
      <c r="Q124" s="141"/>
      <c r="R124" s="142">
        <f>SUM(R125:R140)</f>
        <v>8.2085519999999992</v>
      </c>
      <c r="S124" s="141"/>
      <c r="T124" s="143">
        <f>SUM(T125:T140)</f>
        <v>0</v>
      </c>
      <c r="AR124" s="137" t="s">
        <v>81</v>
      </c>
      <c r="AT124" s="144" t="s">
        <v>72</v>
      </c>
      <c r="AU124" s="144" t="s">
        <v>81</v>
      </c>
      <c r="AY124" s="137" t="s">
        <v>145</v>
      </c>
      <c r="BK124" s="145">
        <f>SUM(BK125:BK140)</f>
        <v>0</v>
      </c>
    </row>
    <row r="125" spans="1:65" s="2" customFormat="1" ht="24.15" customHeight="1">
      <c r="A125" s="30"/>
      <c r="B125" s="148"/>
      <c r="C125" s="149" t="s">
        <v>81</v>
      </c>
      <c r="D125" s="149" t="s">
        <v>147</v>
      </c>
      <c r="E125" s="150" t="s">
        <v>421</v>
      </c>
      <c r="F125" s="151" t="s">
        <v>422</v>
      </c>
      <c r="G125" s="152" t="s">
        <v>150</v>
      </c>
      <c r="H125" s="153">
        <v>223.2</v>
      </c>
      <c r="I125" s="153"/>
      <c r="J125" s="154">
        <f>ROUND(I125*H125,2)</f>
        <v>0</v>
      </c>
      <c r="K125" s="155"/>
      <c r="L125" s="31"/>
      <c r="M125" s="156" t="s">
        <v>1</v>
      </c>
      <c r="N125" s="157" t="s">
        <v>39</v>
      </c>
      <c r="O125" s="158">
        <v>9.6320000000000003E-2</v>
      </c>
      <c r="P125" s="158">
        <f>O125*H125</f>
        <v>21.498624</v>
      </c>
      <c r="Q125" s="158">
        <v>6.4000000000000003E-3</v>
      </c>
      <c r="R125" s="158">
        <f>Q125*H125</f>
        <v>1.42848</v>
      </c>
      <c r="S125" s="158">
        <v>0</v>
      </c>
      <c r="T125" s="159">
        <f>S125*H125</f>
        <v>0</v>
      </c>
      <c r="U125" s="30"/>
      <c r="V125" s="30"/>
      <c r="W125" s="30"/>
      <c r="X125" s="30"/>
      <c r="Y125" s="30"/>
      <c r="Z125" s="30"/>
      <c r="AA125" s="30"/>
      <c r="AB125" s="30"/>
      <c r="AC125" s="30"/>
      <c r="AD125" s="30"/>
      <c r="AE125" s="30"/>
      <c r="AR125" s="160" t="s">
        <v>151</v>
      </c>
      <c r="AT125" s="160" t="s">
        <v>147</v>
      </c>
      <c r="AU125" s="160" t="s">
        <v>152</v>
      </c>
      <c r="AY125" s="18" t="s">
        <v>145</v>
      </c>
      <c r="BE125" s="161">
        <f>IF(N125="základná",J125,0)</f>
        <v>0</v>
      </c>
      <c r="BF125" s="161">
        <f>IF(N125="znížená",J125,0)</f>
        <v>0</v>
      </c>
      <c r="BG125" s="161">
        <f>IF(N125="zákl. prenesená",J125,0)</f>
        <v>0</v>
      </c>
      <c r="BH125" s="161">
        <f>IF(N125="zníž. prenesená",J125,0)</f>
        <v>0</v>
      </c>
      <c r="BI125" s="161">
        <f>IF(N125="nulová",J125,0)</f>
        <v>0</v>
      </c>
      <c r="BJ125" s="18" t="s">
        <v>152</v>
      </c>
      <c r="BK125" s="161">
        <f>ROUND(I125*H125,2)</f>
        <v>0</v>
      </c>
      <c r="BL125" s="18" t="s">
        <v>151</v>
      </c>
      <c r="BM125" s="160" t="s">
        <v>423</v>
      </c>
    </row>
    <row r="126" spans="1:65" s="13" customFormat="1" ht="10.199999999999999">
      <c r="B126" s="176"/>
      <c r="D126" s="177" t="s">
        <v>424</v>
      </c>
      <c r="E126" s="178" t="s">
        <v>1</v>
      </c>
      <c r="F126" s="179" t="s">
        <v>425</v>
      </c>
      <c r="H126" s="178" t="s">
        <v>1</v>
      </c>
      <c r="L126" s="176"/>
      <c r="M126" s="180"/>
      <c r="N126" s="181"/>
      <c r="O126" s="181"/>
      <c r="P126" s="181"/>
      <c r="Q126" s="181"/>
      <c r="R126" s="181"/>
      <c r="S126" s="181"/>
      <c r="T126" s="182"/>
      <c r="AT126" s="178" t="s">
        <v>424</v>
      </c>
      <c r="AU126" s="178" t="s">
        <v>152</v>
      </c>
      <c r="AV126" s="13" t="s">
        <v>81</v>
      </c>
      <c r="AW126" s="13" t="s">
        <v>29</v>
      </c>
      <c r="AX126" s="13" t="s">
        <v>73</v>
      </c>
      <c r="AY126" s="178" t="s">
        <v>145</v>
      </c>
    </row>
    <row r="127" spans="1:65" s="14" customFormat="1" ht="10.199999999999999">
      <c r="B127" s="183"/>
      <c r="D127" s="177" t="s">
        <v>424</v>
      </c>
      <c r="E127" s="184" t="s">
        <v>1</v>
      </c>
      <c r="F127" s="185" t="s">
        <v>426</v>
      </c>
      <c r="H127" s="186">
        <v>223.2</v>
      </c>
      <c r="L127" s="183"/>
      <c r="M127" s="187"/>
      <c r="N127" s="188"/>
      <c r="O127" s="188"/>
      <c r="P127" s="188"/>
      <c r="Q127" s="188"/>
      <c r="R127" s="188"/>
      <c r="S127" s="188"/>
      <c r="T127" s="189"/>
      <c r="AT127" s="184" t="s">
        <v>424</v>
      </c>
      <c r="AU127" s="184" t="s">
        <v>152</v>
      </c>
      <c r="AV127" s="14" t="s">
        <v>152</v>
      </c>
      <c r="AW127" s="14" t="s">
        <v>29</v>
      </c>
      <c r="AX127" s="14" t="s">
        <v>73</v>
      </c>
      <c r="AY127" s="184" t="s">
        <v>145</v>
      </c>
    </row>
    <row r="128" spans="1:65" s="15" customFormat="1" ht="10.199999999999999">
      <c r="B128" s="190"/>
      <c r="D128" s="177" t="s">
        <v>424</v>
      </c>
      <c r="E128" s="191" t="s">
        <v>1</v>
      </c>
      <c r="F128" s="192" t="s">
        <v>427</v>
      </c>
      <c r="H128" s="193">
        <v>223.2</v>
      </c>
      <c r="L128" s="190"/>
      <c r="M128" s="194"/>
      <c r="N128" s="195"/>
      <c r="O128" s="195"/>
      <c r="P128" s="195"/>
      <c r="Q128" s="195"/>
      <c r="R128" s="195"/>
      <c r="S128" s="195"/>
      <c r="T128" s="196"/>
      <c r="AT128" s="191" t="s">
        <v>424</v>
      </c>
      <c r="AU128" s="191" t="s">
        <v>152</v>
      </c>
      <c r="AV128" s="15" t="s">
        <v>151</v>
      </c>
      <c r="AW128" s="15" t="s">
        <v>29</v>
      </c>
      <c r="AX128" s="15" t="s">
        <v>81</v>
      </c>
      <c r="AY128" s="191" t="s">
        <v>145</v>
      </c>
    </row>
    <row r="129" spans="1:65" s="2" customFormat="1" ht="24.15" customHeight="1">
      <c r="A129" s="30"/>
      <c r="B129" s="148"/>
      <c r="C129" s="149" t="s">
        <v>152</v>
      </c>
      <c r="D129" s="149" t="s">
        <v>147</v>
      </c>
      <c r="E129" s="150" t="s">
        <v>428</v>
      </c>
      <c r="F129" s="151" t="s">
        <v>429</v>
      </c>
      <c r="G129" s="152" t="s">
        <v>150</v>
      </c>
      <c r="H129" s="153">
        <v>148.80000000000001</v>
      </c>
      <c r="I129" s="153"/>
      <c r="J129" s="154">
        <f>ROUND(I129*H129,2)</f>
        <v>0</v>
      </c>
      <c r="K129" s="155"/>
      <c r="L129" s="31"/>
      <c r="M129" s="156" t="s">
        <v>1</v>
      </c>
      <c r="N129" s="157" t="s">
        <v>39</v>
      </c>
      <c r="O129" s="158">
        <v>0.34799999999999998</v>
      </c>
      <c r="P129" s="158">
        <f>O129*H129</f>
        <v>51.782400000000003</v>
      </c>
      <c r="Q129" s="158">
        <v>2.32E-3</v>
      </c>
      <c r="R129" s="158">
        <f>Q129*H129</f>
        <v>0.34521600000000002</v>
      </c>
      <c r="S129" s="158">
        <v>0</v>
      </c>
      <c r="T129" s="159">
        <f>S129*H129</f>
        <v>0</v>
      </c>
      <c r="U129" s="30"/>
      <c r="V129" s="30"/>
      <c r="W129" s="30"/>
      <c r="X129" s="30"/>
      <c r="Y129" s="30"/>
      <c r="Z129" s="30"/>
      <c r="AA129" s="30"/>
      <c r="AB129" s="30"/>
      <c r="AC129" s="30"/>
      <c r="AD129" s="30"/>
      <c r="AE129" s="30"/>
      <c r="AR129" s="160" t="s">
        <v>151</v>
      </c>
      <c r="AT129" s="160" t="s">
        <v>147</v>
      </c>
      <c r="AU129" s="160" t="s">
        <v>152</v>
      </c>
      <c r="AY129" s="18" t="s">
        <v>145</v>
      </c>
      <c r="BE129" s="161">
        <f>IF(N129="základná",J129,0)</f>
        <v>0</v>
      </c>
      <c r="BF129" s="161">
        <f>IF(N129="znížená",J129,0)</f>
        <v>0</v>
      </c>
      <c r="BG129" s="161">
        <f>IF(N129="zákl. prenesená",J129,0)</f>
        <v>0</v>
      </c>
      <c r="BH129" s="161">
        <f>IF(N129="zníž. prenesená",J129,0)</f>
        <v>0</v>
      </c>
      <c r="BI129" s="161">
        <f>IF(N129="nulová",J129,0)</f>
        <v>0</v>
      </c>
      <c r="BJ129" s="18" t="s">
        <v>152</v>
      </c>
      <c r="BK129" s="161">
        <f>ROUND(I129*H129,2)</f>
        <v>0</v>
      </c>
      <c r="BL129" s="18" t="s">
        <v>151</v>
      </c>
      <c r="BM129" s="160" t="s">
        <v>430</v>
      </c>
    </row>
    <row r="130" spans="1:65" s="14" customFormat="1" ht="10.199999999999999">
      <c r="B130" s="183"/>
      <c r="D130" s="177" t="s">
        <v>424</v>
      </c>
      <c r="E130" s="184" t="s">
        <v>1</v>
      </c>
      <c r="F130" s="185" t="s">
        <v>431</v>
      </c>
      <c r="H130" s="186">
        <v>148.80000000000001</v>
      </c>
      <c r="L130" s="183"/>
      <c r="M130" s="187"/>
      <c r="N130" s="188"/>
      <c r="O130" s="188"/>
      <c r="P130" s="188"/>
      <c r="Q130" s="188"/>
      <c r="R130" s="188"/>
      <c r="S130" s="188"/>
      <c r="T130" s="189"/>
      <c r="AT130" s="184" t="s">
        <v>424</v>
      </c>
      <c r="AU130" s="184" t="s">
        <v>152</v>
      </c>
      <c r="AV130" s="14" t="s">
        <v>152</v>
      </c>
      <c r="AW130" s="14" t="s">
        <v>29</v>
      </c>
      <c r="AX130" s="14" t="s">
        <v>73</v>
      </c>
      <c r="AY130" s="184" t="s">
        <v>145</v>
      </c>
    </row>
    <row r="131" spans="1:65" s="15" customFormat="1" ht="10.199999999999999">
      <c r="B131" s="190"/>
      <c r="D131" s="177" t="s">
        <v>424</v>
      </c>
      <c r="E131" s="191" t="s">
        <v>1</v>
      </c>
      <c r="F131" s="192" t="s">
        <v>427</v>
      </c>
      <c r="H131" s="193">
        <v>148.80000000000001</v>
      </c>
      <c r="L131" s="190"/>
      <c r="M131" s="194"/>
      <c r="N131" s="195"/>
      <c r="O131" s="195"/>
      <c r="P131" s="195"/>
      <c r="Q131" s="195"/>
      <c r="R131" s="195"/>
      <c r="S131" s="195"/>
      <c r="T131" s="196"/>
      <c r="AT131" s="191" t="s">
        <v>424</v>
      </c>
      <c r="AU131" s="191" t="s">
        <v>152</v>
      </c>
      <c r="AV131" s="15" t="s">
        <v>151</v>
      </c>
      <c r="AW131" s="15" t="s">
        <v>29</v>
      </c>
      <c r="AX131" s="15" t="s">
        <v>81</v>
      </c>
      <c r="AY131" s="191" t="s">
        <v>145</v>
      </c>
    </row>
    <row r="132" spans="1:65" s="2" customFormat="1" ht="24.15" customHeight="1">
      <c r="A132" s="30"/>
      <c r="B132" s="148"/>
      <c r="C132" s="149" t="s">
        <v>157</v>
      </c>
      <c r="D132" s="149" t="s">
        <v>147</v>
      </c>
      <c r="E132" s="150" t="s">
        <v>432</v>
      </c>
      <c r="F132" s="151" t="s">
        <v>433</v>
      </c>
      <c r="G132" s="152" t="s">
        <v>150</v>
      </c>
      <c r="H132" s="153">
        <v>223.2</v>
      </c>
      <c r="I132" s="153"/>
      <c r="J132" s="154">
        <f>ROUND(I132*H132,2)</f>
        <v>0</v>
      </c>
      <c r="K132" s="155"/>
      <c r="L132" s="31"/>
      <c r="M132" s="156" t="s">
        <v>1</v>
      </c>
      <c r="N132" s="157" t="s">
        <v>39</v>
      </c>
      <c r="O132" s="158">
        <v>0.11085</v>
      </c>
      <c r="P132" s="158">
        <f>O132*H132</f>
        <v>24.741720000000001</v>
      </c>
      <c r="Q132" s="158">
        <v>4.15E-3</v>
      </c>
      <c r="R132" s="158">
        <f>Q132*H132</f>
        <v>0.92627999999999999</v>
      </c>
      <c r="S132" s="158">
        <v>0</v>
      </c>
      <c r="T132" s="159">
        <f>S132*H132</f>
        <v>0</v>
      </c>
      <c r="U132" s="30"/>
      <c r="V132" s="30"/>
      <c r="W132" s="30"/>
      <c r="X132" s="30"/>
      <c r="Y132" s="30"/>
      <c r="Z132" s="30"/>
      <c r="AA132" s="30"/>
      <c r="AB132" s="30"/>
      <c r="AC132" s="30"/>
      <c r="AD132" s="30"/>
      <c r="AE132" s="30"/>
      <c r="AR132" s="160" t="s">
        <v>151</v>
      </c>
      <c r="AT132" s="160" t="s">
        <v>147</v>
      </c>
      <c r="AU132" s="160" t="s">
        <v>152</v>
      </c>
      <c r="AY132" s="18" t="s">
        <v>145</v>
      </c>
      <c r="BE132" s="161">
        <f>IF(N132="základná",J132,0)</f>
        <v>0</v>
      </c>
      <c r="BF132" s="161">
        <f>IF(N132="znížená",J132,0)</f>
        <v>0</v>
      </c>
      <c r="BG132" s="161">
        <f>IF(N132="zákl. prenesená",J132,0)</f>
        <v>0</v>
      </c>
      <c r="BH132" s="161">
        <f>IF(N132="zníž. prenesená",J132,0)</f>
        <v>0</v>
      </c>
      <c r="BI132" s="161">
        <f>IF(N132="nulová",J132,0)</f>
        <v>0</v>
      </c>
      <c r="BJ132" s="18" t="s">
        <v>152</v>
      </c>
      <c r="BK132" s="161">
        <f>ROUND(I132*H132,2)</f>
        <v>0</v>
      </c>
      <c r="BL132" s="18" t="s">
        <v>151</v>
      </c>
      <c r="BM132" s="160" t="s">
        <v>434</v>
      </c>
    </row>
    <row r="133" spans="1:65" s="2" customFormat="1" ht="33" customHeight="1">
      <c r="A133" s="30"/>
      <c r="B133" s="148"/>
      <c r="C133" s="149" t="s">
        <v>151</v>
      </c>
      <c r="D133" s="149" t="s">
        <v>147</v>
      </c>
      <c r="E133" s="150" t="s">
        <v>435</v>
      </c>
      <c r="F133" s="151" t="s">
        <v>1210</v>
      </c>
      <c r="G133" s="152" t="s">
        <v>150</v>
      </c>
      <c r="H133" s="153">
        <v>223.2</v>
      </c>
      <c r="I133" s="153"/>
      <c r="J133" s="154">
        <f>ROUND(I133*H133,2)</f>
        <v>0</v>
      </c>
      <c r="K133" s="155"/>
      <c r="L133" s="31"/>
      <c r="M133" s="156" t="s">
        <v>1</v>
      </c>
      <c r="N133" s="157" t="s">
        <v>39</v>
      </c>
      <c r="O133" s="158">
        <v>0.79262999999999995</v>
      </c>
      <c r="P133" s="158">
        <f>O133*H133</f>
        <v>176.91501599999998</v>
      </c>
      <c r="Q133" s="158">
        <v>1.1679999999999999E-2</v>
      </c>
      <c r="R133" s="158">
        <f>Q133*H133</f>
        <v>2.6069759999999995</v>
      </c>
      <c r="S133" s="158">
        <v>0</v>
      </c>
      <c r="T133" s="159">
        <f>S133*H133</f>
        <v>0</v>
      </c>
      <c r="U133" s="30"/>
      <c r="V133" s="30"/>
      <c r="W133" s="30"/>
      <c r="X133" s="30"/>
      <c r="Y133" s="30"/>
      <c r="Z133" s="30"/>
      <c r="AA133" s="30"/>
      <c r="AB133" s="30"/>
      <c r="AC133" s="30"/>
      <c r="AD133" s="30"/>
      <c r="AE133" s="30"/>
      <c r="AR133" s="160" t="s">
        <v>151</v>
      </c>
      <c r="AT133" s="160" t="s">
        <v>147</v>
      </c>
      <c r="AU133" s="160" t="s">
        <v>152</v>
      </c>
      <c r="AY133" s="18" t="s">
        <v>145</v>
      </c>
      <c r="BE133" s="161">
        <f>IF(N133="základná",J133,0)</f>
        <v>0</v>
      </c>
      <c r="BF133" s="161">
        <f>IF(N133="znížená",J133,0)</f>
        <v>0</v>
      </c>
      <c r="BG133" s="161">
        <f>IF(N133="zákl. prenesená",J133,0)</f>
        <v>0</v>
      </c>
      <c r="BH133" s="161">
        <f>IF(N133="zníž. prenesená",J133,0)</f>
        <v>0</v>
      </c>
      <c r="BI133" s="161">
        <f>IF(N133="nulová",J133,0)</f>
        <v>0</v>
      </c>
      <c r="BJ133" s="18" t="s">
        <v>152</v>
      </c>
      <c r="BK133" s="161">
        <f>ROUND(I133*H133,2)</f>
        <v>0</v>
      </c>
      <c r="BL133" s="18" t="s">
        <v>151</v>
      </c>
      <c r="BM133" s="160" t="s">
        <v>436</v>
      </c>
    </row>
    <row r="134" spans="1:65" s="13" customFormat="1" ht="10.199999999999999">
      <c r="B134" s="176"/>
      <c r="D134" s="177" t="s">
        <v>424</v>
      </c>
      <c r="E134" s="178" t="s">
        <v>1</v>
      </c>
      <c r="F134" s="179" t="s">
        <v>437</v>
      </c>
      <c r="H134" s="178" t="s">
        <v>1</v>
      </c>
      <c r="L134" s="176"/>
      <c r="M134" s="180"/>
      <c r="N134" s="181"/>
      <c r="O134" s="181"/>
      <c r="P134" s="181"/>
      <c r="Q134" s="181"/>
      <c r="R134" s="181"/>
      <c r="S134" s="181"/>
      <c r="T134" s="182"/>
      <c r="AT134" s="178" t="s">
        <v>424</v>
      </c>
      <c r="AU134" s="178" t="s">
        <v>152</v>
      </c>
      <c r="AV134" s="13" t="s">
        <v>81</v>
      </c>
      <c r="AW134" s="13" t="s">
        <v>29</v>
      </c>
      <c r="AX134" s="13" t="s">
        <v>73</v>
      </c>
      <c r="AY134" s="178" t="s">
        <v>145</v>
      </c>
    </row>
    <row r="135" spans="1:65" s="14" customFormat="1" ht="10.199999999999999">
      <c r="B135" s="183"/>
      <c r="D135" s="177" t="s">
        <v>424</v>
      </c>
      <c r="E135" s="184" t="s">
        <v>1</v>
      </c>
      <c r="F135" s="185" t="s">
        <v>426</v>
      </c>
      <c r="H135" s="186">
        <v>223.2</v>
      </c>
      <c r="L135" s="183"/>
      <c r="M135" s="187"/>
      <c r="N135" s="188"/>
      <c r="O135" s="188"/>
      <c r="P135" s="188"/>
      <c r="Q135" s="188"/>
      <c r="R135" s="188"/>
      <c r="S135" s="188"/>
      <c r="T135" s="189"/>
      <c r="AT135" s="184" t="s">
        <v>424</v>
      </c>
      <c r="AU135" s="184" t="s">
        <v>152</v>
      </c>
      <c r="AV135" s="14" t="s">
        <v>152</v>
      </c>
      <c r="AW135" s="14" t="s">
        <v>29</v>
      </c>
      <c r="AX135" s="14" t="s">
        <v>73</v>
      </c>
      <c r="AY135" s="184" t="s">
        <v>145</v>
      </c>
    </row>
    <row r="136" spans="1:65" s="15" customFormat="1" ht="10.199999999999999">
      <c r="B136" s="190"/>
      <c r="D136" s="177" t="s">
        <v>424</v>
      </c>
      <c r="E136" s="191" t="s">
        <v>1</v>
      </c>
      <c r="F136" s="192" t="s">
        <v>427</v>
      </c>
      <c r="H136" s="193">
        <v>223.2</v>
      </c>
      <c r="L136" s="190"/>
      <c r="M136" s="194"/>
      <c r="N136" s="195"/>
      <c r="O136" s="195"/>
      <c r="P136" s="195"/>
      <c r="Q136" s="195"/>
      <c r="R136" s="195"/>
      <c r="S136" s="195"/>
      <c r="T136" s="196"/>
      <c r="AT136" s="191" t="s">
        <v>424</v>
      </c>
      <c r="AU136" s="191" t="s">
        <v>152</v>
      </c>
      <c r="AV136" s="15" t="s">
        <v>151</v>
      </c>
      <c r="AW136" s="15" t="s">
        <v>29</v>
      </c>
      <c r="AX136" s="15" t="s">
        <v>81</v>
      </c>
      <c r="AY136" s="191" t="s">
        <v>145</v>
      </c>
    </row>
    <row r="137" spans="1:65" s="2" customFormat="1" ht="33" customHeight="1">
      <c r="A137" s="30"/>
      <c r="B137" s="148"/>
      <c r="C137" s="149" t="s">
        <v>165</v>
      </c>
      <c r="D137" s="149" t="s">
        <v>147</v>
      </c>
      <c r="E137" s="150" t="s">
        <v>438</v>
      </c>
      <c r="F137" s="151" t="s">
        <v>1211</v>
      </c>
      <c r="G137" s="152" t="s">
        <v>150</v>
      </c>
      <c r="H137" s="153">
        <v>223.2</v>
      </c>
      <c r="I137" s="153"/>
      <c r="J137" s="154">
        <f>ROUND(I137*H137,2)</f>
        <v>0</v>
      </c>
      <c r="K137" s="155"/>
      <c r="L137" s="31"/>
      <c r="M137" s="156" t="s">
        <v>1</v>
      </c>
      <c r="N137" s="157" t="s">
        <v>39</v>
      </c>
      <c r="O137" s="158">
        <v>0.79327000000000003</v>
      </c>
      <c r="P137" s="158">
        <f>O137*H137</f>
        <v>177.057864</v>
      </c>
      <c r="Q137" s="158">
        <v>1.2999999999999999E-2</v>
      </c>
      <c r="R137" s="158">
        <f>Q137*H137</f>
        <v>2.9015999999999997</v>
      </c>
      <c r="S137" s="158">
        <v>0</v>
      </c>
      <c r="T137" s="159">
        <f>S137*H137</f>
        <v>0</v>
      </c>
      <c r="U137" s="30"/>
      <c r="V137" s="30"/>
      <c r="W137" s="30"/>
      <c r="X137" s="30"/>
      <c r="Y137" s="30"/>
      <c r="Z137" s="30"/>
      <c r="AA137" s="30"/>
      <c r="AB137" s="30"/>
      <c r="AC137" s="30"/>
      <c r="AD137" s="30"/>
      <c r="AE137" s="30"/>
      <c r="AR137" s="160" t="s">
        <v>151</v>
      </c>
      <c r="AT137" s="160" t="s">
        <v>147</v>
      </c>
      <c r="AU137" s="160" t="s">
        <v>152</v>
      </c>
      <c r="AY137" s="18" t="s">
        <v>145</v>
      </c>
      <c r="BE137" s="161">
        <f>IF(N137="základná",J137,0)</f>
        <v>0</v>
      </c>
      <c r="BF137" s="161">
        <f>IF(N137="znížená",J137,0)</f>
        <v>0</v>
      </c>
      <c r="BG137" s="161">
        <f>IF(N137="zákl. prenesená",J137,0)</f>
        <v>0</v>
      </c>
      <c r="BH137" s="161">
        <f>IF(N137="zníž. prenesená",J137,0)</f>
        <v>0</v>
      </c>
      <c r="BI137" s="161">
        <f>IF(N137="nulová",J137,0)</f>
        <v>0</v>
      </c>
      <c r="BJ137" s="18" t="s">
        <v>152</v>
      </c>
      <c r="BK137" s="161">
        <f>ROUND(I137*H137,2)</f>
        <v>0</v>
      </c>
      <c r="BL137" s="18" t="s">
        <v>151</v>
      </c>
      <c r="BM137" s="160" t="s">
        <v>439</v>
      </c>
    </row>
    <row r="138" spans="1:65" s="13" customFormat="1" ht="10.199999999999999">
      <c r="B138" s="176"/>
      <c r="D138" s="177" t="s">
        <v>424</v>
      </c>
      <c r="E138" s="178" t="s">
        <v>1</v>
      </c>
      <c r="F138" s="179" t="s">
        <v>437</v>
      </c>
      <c r="H138" s="178" t="s">
        <v>1</v>
      </c>
      <c r="L138" s="176"/>
      <c r="M138" s="180"/>
      <c r="N138" s="181"/>
      <c r="O138" s="181"/>
      <c r="P138" s="181"/>
      <c r="Q138" s="181"/>
      <c r="R138" s="181"/>
      <c r="S138" s="181"/>
      <c r="T138" s="182"/>
      <c r="AT138" s="178" t="s">
        <v>424</v>
      </c>
      <c r="AU138" s="178" t="s">
        <v>152</v>
      </c>
      <c r="AV138" s="13" t="s">
        <v>81</v>
      </c>
      <c r="AW138" s="13" t="s">
        <v>29</v>
      </c>
      <c r="AX138" s="13" t="s">
        <v>73</v>
      </c>
      <c r="AY138" s="178" t="s">
        <v>145</v>
      </c>
    </row>
    <row r="139" spans="1:65" s="14" customFormat="1" ht="10.199999999999999">
      <c r="B139" s="183"/>
      <c r="D139" s="177" t="s">
        <v>424</v>
      </c>
      <c r="E139" s="184" t="s">
        <v>1</v>
      </c>
      <c r="F139" s="185" t="s">
        <v>426</v>
      </c>
      <c r="H139" s="186">
        <v>223.2</v>
      </c>
      <c r="L139" s="183"/>
      <c r="M139" s="187"/>
      <c r="N139" s="188"/>
      <c r="O139" s="188"/>
      <c r="P139" s="188"/>
      <c r="Q139" s="188"/>
      <c r="R139" s="188"/>
      <c r="S139" s="188"/>
      <c r="T139" s="189"/>
      <c r="AT139" s="184" t="s">
        <v>424</v>
      </c>
      <c r="AU139" s="184" t="s">
        <v>152</v>
      </c>
      <c r="AV139" s="14" t="s">
        <v>152</v>
      </c>
      <c r="AW139" s="14" t="s">
        <v>29</v>
      </c>
      <c r="AX139" s="14" t="s">
        <v>73</v>
      </c>
      <c r="AY139" s="184" t="s">
        <v>145</v>
      </c>
    </row>
    <row r="140" spans="1:65" s="15" customFormat="1" ht="10.199999999999999">
      <c r="B140" s="190"/>
      <c r="D140" s="177" t="s">
        <v>424</v>
      </c>
      <c r="E140" s="191" t="s">
        <v>1</v>
      </c>
      <c r="F140" s="192" t="s">
        <v>427</v>
      </c>
      <c r="H140" s="193">
        <v>223.2</v>
      </c>
      <c r="L140" s="190"/>
      <c r="M140" s="194"/>
      <c r="N140" s="195"/>
      <c r="O140" s="195"/>
      <c r="P140" s="195"/>
      <c r="Q140" s="195"/>
      <c r="R140" s="195"/>
      <c r="S140" s="195"/>
      <c r="T140" s="196"/>
      <c r="AT140" s="191" t="s">
        <v>424</v>
      </c>
      <c r="AU140" s="191" t="s">
        <v>152</v>
      </c>
      <c r="AV140" s="15" t="s">
        <v>151</v>
      </c>
      <c r="AW140" s="15" t="s">
        <v>29</v>
      </c>
      <c r="AX140" s="15" t="s">
        <v>81</v>
      </c>
      <c r="AY140" s="191" t="s">
        <v>145</v>
      </c>
    </row>
    <row r="141" spans="1:65" s="12" customFormat="1" ht="22.8" customHeight="1">
      <c r="B141" s="136"/>
      <c r="D141" s="137" t="s">
        <v>72</v>
      </c>
      <c r="E141" s="146" t="s">
        <v>182</v>
      </c>
      <c r="F141" s="146" t="s">
        <v>277</v>
      </c>
      <c r="J141" s="147">
        <f>BK141</f>
        <v>0</v>
      </c>
      <c r="L141" s="136"/>
      <c r="M141" s="140"/>
      <c r="N141" s="141"/>
      <c r="O141" s="141"/>
      <c r="P141" s="142">
        <f>SUM(P142:P145)</f>
        <v>19.418399999999998</v>
      </c>
      <c r="Q141" s="141"/>
      <c r="R141" s="142">
        <f>SUM(R142:R145)</f>
        <v>0</v>
      </c>
      <c r="S141" s="141"/>
      <c r="T141" s="143">
        <f>SUM(T142:T145)</f>
        <v>0</v>
      </c>
      <c r="AR141" s="137" t="s">
        <v>81</v>
      </c>
      <c r="AT141" s="144" t="s">
        <v>72</v>
      </c>
      <c r="AU141" s="144" t="s">
        <v>81</v>
      </c>
      <c r="AY141" s="137" t="s">
        <v>145</v>
      </c>
      <c r="BK141" s="145">
        <f>SUM(BK142:BK145)</f>
        <v>0</v>
      </c>
    </row>
    <row r="142" spans="1:65" s="2" customFormat="1" ht="24.15" customHeight="1">
      <c r="A142" s="30"/>
      <c r="B142" s="148"/>
      <c r="C142" s="149" t="s">
        <v>169</v>
      </c>
      <c r="D142" s="149" t="s">
        <v>147</v>
      </c>
      <c r="E142" s="150" t="s">
        <v>440</v>
      </c>
      <c r="F142" s="151" t="s">
        <v>441</v>
      </c>
      <c r="G142" s="152" t="s">
        <v>150</v>
      </c>
      <c r="H142" s="153">
        <v>223.2</v>
      </c>
      <c r="I142" s="153"/>
      <c r="J142" s="154">
        <f>ROUND(I142*H142,2)</f>
        <v>0</v>
      </c>
      <c r="K142" s="155"/>
      <c r="L142" s="31"/>
      <c r="M142" s="156" t="s">
        <v>1</v>
      </c>
      <c r="N142" s="157" t="s">
        <v>39</v>
      </c>
      <c r="O142" s="158">
        <v>8.6999999999999994E-2</v>
      </c>
      <c r="P142" s="158">
        <f>O142*H142</f>
        <v>19.418399999999998</v>
      </c>
      <c r="Q142" s="158">
        <v>0</v>
      </c>
      <c r="R142" s="158">
        <f>Q142*H142</f>
        <v>0</v>
      </c>
      <c r="S142" s="158">
        <v>0</v>
      </c>
      <c r="T142" s="159">
        <f>S142*H142</f>
        <v>0</v>
      </c>
      <c r="U142" s="30"/>
      <c r="V142" s="30"/>
      <c r="W142" s="30"/>
      <c r="X142" s="30"/>
      <c r="Y142" s="30"/>
      <c r="Z142" s="30"/>
      <c r="AA142" s="30"/>
      <c r="AB142" s="30"/>
      <c r="AC142" s="30"/>
      <c r="AD142" s="30"/>
      <c r="AE142" s="30"/>
      <c r="AR142" s="160" t="s">
        <v>151</v>
      </c>
      <c r="AT142" s="160" t="s">
        <v>147</v>
      </c>
      <c r="AU142" s="160" t="s">
        <v>152</v>
      </c>
      <c r="AY142" s="18" t="s">
        <v>145</v>
      </c>
      <c r="BE142" s="161">
        <f>IF(N142="základná",J142,0)</f>
        <v>0</v>
      </c>
      <c r="BF142" s="161">
        <f>IF(N142="znížená",J142,0)</f>
        <v>0</v>
      </c>
      <c r="BG142" s="161">
        <f>IF(N142="zákl. prenesená",J142,0)</f>
        <v>0</v>
      </c>
      <c r="BH142" s="161">
        <f>IF(N142="zníž. prenesená",J142,0)</f>
        <v>0</v>
      </c>
      <c r="BI142" s="161">
        <f>IF(N142="nulová",J142,0)</f>
        <v>0</v>
      </c>
      <c r="BJ142" s="18" t="s">
        <v>152</v>
      </c>
      <c r="BK142" s="161">
        <f>ROUND(I142*H142,2)</f>
        <v>0</v>
      </c>
      <c r="BL142" s="18" t="s">
        <v>151</v>
      </c>
      <c r="BM142" s="160" t="s">
        <v>442</v>
      </c>
    </row>
    <row r="143" spans="1:65" s="13" customFormat="1" ht="10.199999999999999">
      <c r="B143" s="176"/>
      <c r="D143" s="177" t="s">
        <v>424</v>
      </c>
      <c r="E143" s="178" t="s">
        <v>1</v>
      </c>
      <c r="F143" s="179" t="s">
        <v>443</v>
      </c>
      <c r="H143" s="178" t="s">
        <v>1</v>
      </c>
      <c r="L143" s="176"/>
      <c r="M143" s="180"/>
      <c r="N143" s="181"/>
      <c r="O143" s="181"/>
      <c r="P143" s="181"/>
      <c r="Q143" s="181"/>
      <c r="R143" s="181"/>
      <c r="S143" s="181"/>
      <c r="T143" s="182"/>
      <c r="AT143" s="178" t="s">
        <v>424</v>
      </c>
      <c r="AU143" s="178" t="s">
        <v>152</v>
      </c>
      <c r="AV143" s="13" t="s">
        <v>81</v>
      </c>
      <c r="AW143" s="13" t="s">
        <v>29</v>
      </c>
      <c r="AX143" s="13" t="s">
        <v>73</v>
      </c>
      <c r="AY143" s="178" t="s">
        <v>145</v>
      </c>
    </row>
    <row r="144" spans="1:65" s="14" customFormat="1" ht="10.199999999999999">
      <c r="B144" s="183"/>
      <c r="D144" s="177" t="s">
        <v>424</v>
      </c>
      <c r="E144" s="184" t="s">
        <v>1</v>
      </c>
      <c r="F144" s="185" t="s">
        <v>426</v>
      </c>
      <c r="H144" s="186">
        <v>223.2</v>
      </c>
      <c r="L144" s="183"/>
      <c r="M144" s="187"/>
      <c r="N144" s="188"/>
      <c r="O144" s="188"/>
      <c r="P144" s="188"/>
      <c r="Q144" s="188"/>
      <c r="R144" s="188"/>
      <c r="S144" s="188"/>
      <c r="T144" s="189"/>
      <c r="AT144" s="184" t="s">
        <v>424</v>
      </c>
      <c r="AU144" s="184" t="s">
        <v>152</v>
      </c>
      <c r="AV144" s="14" t="s">
        <v>152</v>
      </c>
      <c r="AW144" s="14" t="s">
        <v>29</v>
      </c>
      <c r="AX144" s="14" t="s">
        <v>73</v>
      </c>
      <c r="AY144" s="184" t="s">
        <v>145</v>
      </c>
    </row>
    <row r="145" spans="1:65" s="15" customFormat="1" ht="10.199999999999999">
      <c r="B145" s="190"/>
      <c r="D145" s="177" t="s">
        <v>424</v>
      </c>
      <c r="E145" s="191" t="s">
        <v>1</v>
      </c>
      <c r="F145" s="192" t="s">
        <v>427</v>
      </c>
      <c r="H145" s="193">
        <v>223.2</v>
      </c>
      <c r="L145" s="190"/>
      <c r="M145" s="194"/>
      <c r="N145" s="195"/>
      <c r="O145" s="195"/>
      <c r="P145" s="195"/>
      <c r="Q145" s="195"/>
      <c r="R145" s="195"/>
      <c r="S145" s="195"/>
      <c r="T145" s="196"/>
      <c r="AT145" s="191" t="s">
        <v>424</v>
      </c>
      <c r="AU145" s="191" t="s">
        <v>152</v>
      </c>
      <c r="AV145" s="15" t="s">
        <v>151</v>
      </c>
      <c r="AW145" s="15" t="s">
        <v>29</v>
      </c>
      <c r="AX145" s="15" t="s">
        <v>81</v>
      </c>
      <c r="AY145" s="191" t="s">
        <v>145</v>
      </c>
    </row>
    <row r="146" spans="1:65" s="12" customFormat="1" ht="22.8" customHeight="1">
      <c r="B146" s="136"/>
      <c r="D146" s="137" t="s">
        <v>72</v>
      </c>
      <c r="E146" s="146" t="s">
        <v>366</v>
      </c>
      <c r="F146" s="146" t="s">
        <v>367</v>
      </c>
      <c r="J146" s="147">
        <f>BK146</f>
        <v>0</v>
      </c>
      <c r="L146" s="136"/>
      <c r="M146" s="140"/>
      <c r="N146" s="141"/>
      <c r="O146" s="141"/>
      <c r="P146" s="142">
        <f>P147</f>
        <v>7.3716819999999998</v>
      </c>
      <c r="Q146" s="141"/>
      <c r="R146" s="142">
        <f>R147</f>
        <v>0</v>
      </c>
      <c r="S146" s="141"/>
      <c r="T146" s="143">
        <f>T147</f>
        <v>0</v>
      </c>
      <c r="AR146" s="137" t="s">
        <v>81</v>
      </c>
      <c r="AT146" s="144" t="s">
        <v>72</v>
      </c>
      <c r="AU146" s="144" t="s">
        <v>81</v>
      </c>
      <c r="AY146" s="137" t="s">
        <v>145</v>
      </c>
      <c r="BK146" s="145">
        <f>BK147</f>
        <v>0</v>
      </c>
    </row>
    <row r="147" spans="1:65" s="2" customFormat="1" ht="24.15" customHeight="1">
      <c r="A147" s="30"/>
      <c r="B147" s="148"/>
      <c r="C147" s="149" t="s">
        <v>173</v>
      </c>
      <c r="D147" s="149" t="s">
        <v>147</v>
      </c>
      <c r="E147" s="150" t="s">
        <v>444</v>
      </c>
      <c r="F147" s="151" t="s">
        <v>445</v>
      </c>
      <c r="G147" s="152" t="s">
        <v>202</v>
      </c>
      <c r="H147" s="153">
        <v>8.2089999999999996</v>
      </c>
      <c r="I147" s="153"/>
      <c r="J147" s="154">
        <f>ROUND(I147*H147,2)</f>
        <v>0</v>
      </c>
      <c r="K147" s="155"/>
      <c r="L147" s="31"/>
      <c r="M147" s="156" t="s">
        <v>1</v>
      </c>
      <c r="N147" s="157" t="s">
        <v>39</v>
      </c>
      <c r="O147" s="158">
        <v>0.89800000000000002</v>
      </c>
      <c r="P147" s="158">
        <f>O147*H147</f>
        <v>7.3716819999999998</v>
      </c>
      <c r="Q147" s="158">
        <v>0</v>
      </c>
      <c r="R147" s="158">
        <f>Q147*H147</f>
        <v>0</v>
      </c>
      <c r="S147" s="158">
        <v>0</v>
      </c>
      <c r="T147" s="159">
        <f>S147*H147</f>
        <v>0</v>
      </c>
      <c r="U147" s="30"/>
      <c r="V147" s="30"/>
      <c r="W147" s="30"/>
      <c r="X147" s="30"/>
      <c r="Y147" s="30"/>
      <c r="Z147" s="30"/>
      <c r="AA147" s="30"/>
      <c r="AB147" s="30"/>
      <c r="AC147" s="30"/>
      <c r="AD147" s="30"/>
      <c r="AE147" s="30"/>
      <c r="AR147" s="160" t="s">
        <v>151</v>
      </c>
      <c r="AT147" s="160" t="s">
        <v>147</v>
      </c>
      <c r="AU147" s="160" t="s">
        <v>152</v>
      </c>
      <c r="AY147" s="18" t="s">
        <v>145</v>
      </c>
      <c r="BE147" s="161">
        <f>IF(N147="základná",J147,0)</f>
        <v>0</v>
      </c>
      <c r="BF147" s="161">
        <f>IF(N147="znížená",J147,0)</f>
        <v>0</v>
      </c>
      <c r="BG147" s="161">
        <f>IF(N147="zákl. prenesená",J147,0)</f>
        <v>0</v>
      </c>
      <c r="BH147" s="161">
        <f>IF(N147="zníž. prenesená",J147,0)</f>
        <v>0</v>
      </c>
      <c r="BI147" s="161">
        <f>IF(N147="nulová",J147,0)</f>
        <v>0</v>
      </c>
      <c r="BJ147" s="18" t="s">
        <v>152</v>
      </c>
      <c r="BK147" s="161">
        <f>ROUND(I147*H147,2)</f>
        <v>0</v>
      </c>
      <c r="BL147" s="18" t="s">
        <v>151</v>
      </c>
      <c r="BM147" s="160" t="s">
        <v>446</v>
      </c>
    </row>
    <row r="148" spans="1:65" s="12" customFormat="1" ht="25.95" customHeight="1">
      <c r="B148" s="136"/>
      <c r="D148" s="137" t="s">
        <v>72</v>
      </c>
      <c r="E148" s="138" t="s">
        <v>447</v>
      </c>
      <c r="F148" s="138" t="s">
        <v>448</v>
      </c>
      <c r="J148" s="139">
        <f>BK148</f>
        <v>0</v>
      </c>
      <c r="L148" s="136"/>
      <c r="M148" s="140"/>
      <c r="N148" s="141"/>
      <c r="O148" s="141"/>
      <c r="P148" s="142">
        <f>P149</f>
        <v>101.413152</v>
      </c>
      <c r="Q148" s="141"/>
      <c r="R148" s="142">
        <f>R149</f>
        <v>1.008864</v>
      </c>
      <c r="S148" s="141"/>
      <c r="T148" s="143">
        <f>T149</f>
        <v>0</v>
      </c>
      <c r="AR148" s="137" t="s">
        <v>152</v>
      </c>
      <c r="AT148" s="144" t="s">
        <v>72</v>
      </c>
      <c r="AU148" s="144" t="s">
        <v>73</v>
      </c>
      <c r="AY148" s="137" t="s">
        <v>145</v>
      </c>
      <c r="BK148" s="145">
        <f>BK149</f>
        <v>0</v>
      </c>
    </row>
    <row r="149" spans="1:65" s="12" customFormat="1" ht="22.8" customHeight="1">
      <c r="B149" s="136"/>
      <c r="D149" s="137" t="s">
        <v>72</v>
      </c>
      <c r="E149" s="146" t="s">
        <v>449</v>
      </c>
      <c r="F149" s="146" t="s">
        <v>450</v>
      </c>
      <c r="J149" s="147">
        <f>BK149</f>
        <v>0</v>
      </c>
      <c r="L149" s="136"/>
      <c r="M149" s="140"/>
      <c r="N149" s="141"/>
      <c r="O149" s="141"/>
      <c r="P149" s="142">
        <f>SUM(P150:P151)</f>
        <v>101.413152</v>
      </c>
      <c r="Q149" s="141"/>
      <c r="R149" s="142">
        <f>SUM(R150:R151)</f>
        <v>1.008864</v>
      </c>
      <c r="S149" s="141"/>
      <c r="T149" s="143">
        <f>SUM(T150:T151)</f>
        <v>0</v>
      </c>
      <c r="AR149" s="137" t="s">
        <v>152</v>
      </c>
      <c r="AT149" s="144" t="s">
        <v>72</v>
      </c>
      <c r="AU149" s="144" t="s">
        <v>81</v>
      </c>
      <c r="AY149" s="137" t="s">
        <v>145</v>
      </c>
      <c r="BK149" s="145">
        <f>SUM(BK150:BK151)</f>
        <v>0</v>
      </c>
    </row>
    <row r="150" spans="1:65" s="2" customFormat="1" ht="44.25" customHeight="1">
      <c r="A150" s="30"/>
      <c r="B150" s="148"/>
      <c r="C150" s="149" t="s">
        <v>178</v>
      </c>
      <c r="D150" s="149" t="s">
        <v>147</v>
      </c>
      <c r="E150" s="150" t="s">
        <v>451</v>
      </c>
      <c r="F150" s="151" t="s">
        <v>452</v>
      </c>
      <c r="G150" s="152" t="s">
        <v>150</v>
      </c>
      <c r="H150" s="153">
        <v>223.2</v>
      </c>
      <c r="I150" s="153"/>
      <c r="J150" s="154">
        <f>ROUND(I150*H150,2)</f>
        <v>0</v>
      </c>
      <c r="K150" s="155"/>
      <c r="L150" s="31"/>
      <c r="M150" s="156" t="s">
        <v>1</v>
      </c>
      <c r="N150" s="157" t="s">
        <v>39</v>
      </c>
      <c r="O150" s="158">
        <v>0.45435999999999999</v>
      </c>
      <c r="P150" s="158">
        <f>O150*H150</f>
        <v>101.413152</v>
      </c>
      <c r="Q150" s="158">
        <v>4.5199999999999997E-3</v>
      </c>
      <c r="R150" s="158">
        <f>Q150*H150</f>
        <v>1.008864</v>
      </c>
      <c r="S150" s="158">
        <v>0</v>
      </c>
      <c r="T150" s="159">
        <f>S150*H150</f>
        <v>0</v>
      </c>
      <c r="U150" s="30"/>
      <c r="V150" s="30"/>
      <c r="W150" s="30"/>
      <c r="X150" s="30"/>
      <c r="Y150" s="30"/>
      <c r="Z150" s="30"/>
      <c r="AA150" s="30"/>
      <c r="AB150" s="30"/>
      <c r="AC150" s="30"/>
      <c r="AD150" s="30"/>
      <c r="AE150" s="30"/>
      <c r="AR150" s="160" t="s">
        <v>212</v>
      </c>
      <c r="AT150" s="160" t="s">
        <v>147</v>
      </c>
      <c r="AU150" s="160" t="s">
        <v>152</v>
      </c>
      <c r="AY150" s="18" t="s">
        <v>145</v>
      </c>
      <c r="BE150" s="161">
        <f>IF(N150="základná",J150,0)</f>
        <v>0</v>
      </c>
      <c r="BF150" s="161">
        <f>IF(N150="znížená",J150,0)</f>
        <v>0</v>
      </c>
      <c r="BG150" s="161">
        <f>IF(N150="zákl. prenesená",J150,0)</f>
        <v>0</v>
      </c>
      <c r="BH150" s="161">
        <f>IF(N150="zníž. prenesená",J150,0)</f>
        <v>0</v>
      </c>
      <c r="BI150" s="161">
        <f>IF(N150="nulová",J150,0)</f>
        <v>0</v>
      </c>
      <c r="BJ150" s="18" t="s">
        <v>152</v>
      </c>
      <c r="BK150" s="161">
        <f>ROUND(I150*H150,2)</f>
        <v>0</v>
      </c>
      <c r="BL150" s="18" t="s">
        <v>212</v>
      </c>
      <c r="BM150" s="160" t="s">
        <v>453</v>
      </c>
    </row>
    <row r="151" spans="1:65" s="2" customFormat="1" ht="24.15" customHeight="1">
      <c r="A151" s="30"/>
      <c r="B151" s="148"/>
      <c r="C151" s="149" t="s">
        <v>182</v>
      </c>
      <c r="D151" s="149" t="s">
        <v>147</v>
      </c>
      <c r="E151" s="150" t="s">
        <v>454</v>
      </c>
      <c r="F151" s="151" t="s">
        <v>455</v>
      </c>
      <c r="G151" s="152" t="s">
        <v>456</v>
      </c>
      <c r="H151" s="153">
        <v>2.6</v>
      </c>
      <c r="I151" s="153"/>
      <c r="J151" s="154">
        <f>ROUND(I151*H151,2)</f>
        <v>0</v>
      </c>
      <c r="K151" s="155"/>
      <c r="L151" s="31"/>
      <c r="M151" s="172" t="s">
        <v>1</v>
      </c>
      <c r="N151" s="173" t="s">
        <v>39</v>
      </c>
      <c r="O151" s="174">
        <v>0</v>
      </c>
      <c r="P151" s="174">
        <f>O151*H151</f>
        <v>0</v>
      </c>
      <c r="Q151" s="174">
        <v>0</v>
      </c>
      <c r="R151" s="174">
        <f>Q151*H151</f>
        <v>0</v>
      </c>
      <c r="S151" s="174">
        <v>0</v>
      </c>
      <c r="T151" s="175">
        <f>S151*H151</f>
        <v>0</v>
      </c>
      <c r="U151" s="30"/>
      <c r="V151" s="30"/>
      <c r="W151" s="30"/>
      <c r="X151" s="30"/>
      <c r="Y151" s="30"/>
      <c r="Z151" s="30"/>
      <c r="AA151" s="30"/>
      <c r="AB151" s="30"/>
      <c r="AC151" s="30"/>
      <c r="AD151" s="30"/>
      <c r="AE151" s="30"/>
      <c r="AR151" s="160" t="s">
        <v>212</v>
      </c>
      <c r="AT151" s="160" t="s">
        <v>147</v>
      </c>
      <c r="AU151" s="160" t="s">
        <v>152</v>
      </c>
      <c r="AY151" s="18" t="s">
        <v>145</v>
      </c>
      <c r="BE151" s="161">
        <f>IF(N151="základná",J151,0)</f>
        <v>0</v>
      </c>
      <c r="BF151" s="161">
        <f>IF(N151="znížená",J151,0)</f>
        <v>0</v>
      </c>
      <c r="BG151" s="161">
        <f>IF(N151="zákl. prenesená",J151,0)</f>
        <v>0</v>
      </c>
      <c r="BH151" s="161">
        <f>IF(N151="zníž. prenesená",J151,0)</f>
        <v>0</v>
      </c>
      <c r="BI151" s="161">
        <f>IF(N151="nulová",J151,0)</f>
        <v>0</v>
      </c>
      <c r="BJ151" s="18" t="s">
        <v>152</v>
      </c>
      <c r="BK151" s="161">
        <f>ROUND(I151*H151,2)</f>
        <v>0</v>
      </c>
      <c r="BL151" s="18" t="s">
        <v>212</v>
      </c>
      <c r="BM151" s="160" t="s">
        <v>457</v>
      </c>
    </row>
    <row r="152" spans="1:65" s="2" customFormat="1" ht="6.9" customHeight="1">
      <c r="A152" s="30"/>
      <c r="B152" s="48"/>
      <c r="C152" s="49"/>
      <c r="D152" s="49"/>
      <c r="E152" s="49"/>
      <c r="F152" s="49"/>
      <c r="G152" s="49"/>
      <c r="H152" s="49"/>
      <c r="I152" s="49"/>
      <c r="J152" s="49"/>
      <c r="K152" s="49"/>
      <c r="L152" s="31"/>
      <c r="M152" s="30"/>
      <c r="O152" s="30"/>
      <c r="P152" s="30"/>
      <c r="Q152" s="30"/>
      <c r="R152" s="30"/>
      <c r="S152" s="30"/>
      <c r="T152" s="30"/>
      <c r="U152" s="30"/>
      <c r="V152" s="30"/>
      <c r="W152" s="30"/>
      <c r="X152" s="30"/>
      <c r="Y152" s="30"/>
      <c r="Z152" s="30"/>
      <c r="AA152" s="30"/>
      <c r="AB152" s="30"/>
      <c r="AC152" s="30"/>
      <c r="AD152" s="30"/>
      <c r="AE152" s="30"/>
    </row>
  </sheetData>
  <autoFilter ref="C121:K151" xr:uid="{00000000-0009-0000-0000-000003000000}"/>
  <mergeCells count="8">
    <mergeCell ref="E112:H112"/>
    <mergeCell ref="E114:H114"/>
    <mergeCell ref="L2:V2"/>
    <mergeCell ref="E7:H7"/>
    <mergeCell ref="E9:H9"/>
    <mergeCell ref="E27:H27"/>
    <mergeCell ref="E85:H85"/>
    <mergeCell ref="E87:H87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BM176"/>
  <sheetViews>
    <sheetView showGridLines="0" topLeftCell="A154" workbookViewId="0">
      <selection activeCell="I175" sqref="I126:I175"/>
    </sheetView>
  </sheetViews>
  <sheetFormatPr defaultRowHeight="14.4"/>
  <cols>
    <col min="1" max="1" width="8.28515625" style="1" customWidth="1"/>
    <col min="2" max="2" width="1.140625" style="1" customWidth="1"/>
    <col min="3" max="3" width="4.140625" style="1" customWidth="1"/>
    <col min="4" max="4" width="4.28515625" style="1" customWidth="1"/>
    <col min="5" max="5" width="17.140625" style="1" customWidth="1"/>
    <col min="6" max="6" width="50.85546875" style="1" customWidth="1"/>
    <col min="7" max="7" width="7.42578125" style="1" customWidth="1"/>
    <col min="8" max="8" width="14" style="1" customWidth="1"/>
    <col min="9" max="9" width="15.85546875" style="1" customWidth="1"/>
    <col min="10" max="10" width="22.28515625" style="1" customWidth="1"/>
    <col min="11" max="11" width="22.28515625" style="1" hidden="1" customWidth="1"/>
    <col min="12" max="12" width="9.28515625" style="1" customWidth="1"/>
    <col min="13" max="13" width="10.85546875" style="1" hidden="1" customWidth="1"/>
    <col min="14" max="14" width="9.28515625" style="1" hidden="1"/>
    <col min="15" max="20" width="14.140625" style="1" hidden="1" customWidth="1"/>
    <col min="21" max="21" width="16.28515625" style="1" hidden="1" customWidth="1"/>
    <col min="22" max="22" width="12.28515625" style="1" customWidth="1"/>
    <col min="23" max="23" width="16.28515625" style="1" customWidth="1"/>
    <col min="24" max="24" width="12.28515625" style="1" customWidth="1"/>
    <col min="25" max="25" width="15" style="1" customWidth="1"/>
    <col min="26" max="26" width="11" style="1" customWidth="1"/>
    <col min="27" max="27" width="15" style="1" customWidth="1"/>
    <col min="28" max="28" width="16.28515625" style="1" customWidth="1"/>
    <col min="29" max="29" width="11" style="1" customWidth="1"/>
    <col min="30" max="30" width="15" style="1" customWidth="1"/>
    <col min="31" max="31" width="16.28515625" style="1" customWidth="1"/>
    <col min="44" max="65" width="9.28515625" style="1" hidden="1"/>
  </cols>
  <sheetData>
    <row r="1" spans="1:46" ht="10.199999999999999">
      <c r="A1" s="94"/>
    </row>
    <row r="2" spans="1:46" s="1" customFormat="1" ht="36.9" customHeight="1">
      <c r="L2" s="231" t="s">
        <v>5</v>
      </c>
      <c r="M2" s="215"/>
      <c r="N2" s="215"/>
      <c r="O2" s="215"/>
      <c r="P2" s="215"/>
      <c r="Q2" s="215"/>
      <c r="R2" s="215"/>
      <c r="S2" s="215"/>
      <c r="T2" s="215"/>
      <c r="U2" s="215"/>
      <c r="V2" s="215"/>
      <c r="AT2" s="18" t="s">
        <v>91</v>
      </c>
    </row>
    <row r="3" spans="1:46" s="1" customFormat="1" ht="6.9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1"/>
      <c r="AT3" s="18" t="s">
        <v>73</v>
      </c>
    </row>
    <row r="4" spans="1:46" s="1" customFormat="1" ht="24.9" customHeight="1">
      <c r="B4" s="21"/>
      <c r="D4" s="22" t="s">
        <v>116</v>
      </c>
      <c r="L4" s="21"/>
      <c r="M4" s="95" t="s">
        <v>10</v>
      </c>
      <c r="AT4" s="18" t="s">
        <v>3</v>
      </c>
    </row>
    <row r="5" spans="1:46" s="1" customFormat="1" ht="6.9" customHeight="1">
      <c r="B5" s="21"/>
      <c r="L5" s="21"/>
    </row>
    <row r="6" spans="1:46" s="1" customFormat="1" ht="12" customHeight="1">
      <c r="B6" s="21"/>
      <c r="D6" s="27" t="s">
        <v>13</v>
      </c>
      <c r="L6" s="21"/>
    </row>
    <row r="7" spans="1:46" s="1" customFormat="1" ht="26.25" customHeight="1">
      <c r="B7" s="21"/>
      <c r="E7" s="244" t="str">
        <f>'Rekapitulácia stavby'!K6</f>
        <v>Oprava spevnených plôch a okolitého areálu Zimného štadióna v Banskej Bystrici</v>
      </c>
      <c r="F7" s="245"/>
      <c r="G7" s="245"/>
      <c r="H7" s="245"/>
      <c r="L7" s="21"/>
    </row>
    <row r="8" spans="1:46" s="2" customFormat="1" ht="12" customHeight="1">
      <c r="A8" s="30"/>
      <c r="B8" s="31"/>
      <c r="C8" s="30"/>
      <c r="D8" s="27" t="s">
        <v>117</v>
      </c>
      <c r="E8" s="30"/>
      <c r="F8" s="30"/>
      <c r="G8" s="30"/>
      <c r="H8" s="30"/>
      <c r="I8" s="30"/>
      <c r="J8" s="30"/>
      <c r="K8" s="30"/>
      <c r="L8" s="43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</row>
    <row r="9" spans="1:46" s="2" customFormat="1" ht="30" customHeight="1">
      <c r="A9" s="30"/>
      <c r="B9" s="31"/>
      <c r="C9" s="30"/>
      <c r="D9" s="30"/>
      <c r="E9" s="211" t="s">
        <v>458</v>
      </c>
      <c r="F9" s="246"/>
      <c r="G9" s="246"/>
      <c r="H9" s="246"/>
      <c r="I9" s="30"/>
      <c r="J9" s="30"/>
      <c r="K9" s="30"/>
      <c r="L9" s="43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</row>
    <row r="10" spans="1:46" s="2" customFormat="1" ht="10.199999999999999">
      <c r="A10" s="30"/>
      <c r="B10" s="31"/>
      <c r="C10" s="30"/>
      <c r="D10" s="30"/>
      <c r="E10" s="30"/>
      <c r="F10" s="30"/>
      <c r="G10" s="30"/>
      <c r="H10" s="30"/>
      <c r="I10" s="30"/>
      <c r="J10" s="30"/>
      <c r="K10" s="30"/>
      <c r="L10" s="43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</row>
    <row r="11" spans="1:46" s="2" customFormat="1" ht="12" customHeight="1">
      <c r="A11" s="30"/>
      <c r="B11" s="31"/>
      <c r="C11" s="30"/>
      <c r="D11" s="27" t="s">
        <v>15</v>
      </c>
      <c r="E11" s="30"/>
      <c r="F11" s="25" t="s">
        <v>1</v>
      </c>
      <c r="G11" s="30"/>
      <c r="H11" s="30"/>
      <c r="I11" s="27" t="s">
        <v>16</v>
      </c>
      <c r="J11" s="25" t="s">
        <v>1</v>
      </c>
      <c r="K11" s="30"/>
      <c r="L11" s="43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</row>
    <row r="12" spans="1:46" s="2" customFormat="1" ht="12" customHeight="1">
      <c r="A12" s="30"/>
      <c r="B12" s="31"/>
      <c r="C12" s="30"/>
      <c r="D12" s="27" t="s">
        <v>17</v>
      </c>
      <c r="E12" s="30"/>
      <c r="F12" s="25" t="s">
        <v>18</v>
      </c>
      <c r="G12" s="30"/>
      <c r="H12" s="30"/>
      <c r="I12" s="27" t="s">
        <v>19</v>
      </c>
      <c r="J12" s="56" t="str">
        <f>'Rekapitulácia stavby'!AN8</f>
        <v>10. 9. 2021</v>
      </c>
      <c r="K12" s="30"/>
      <c r="L12" s="43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</row>
    <row r="13" spans="1:46" s="2" customFormat="1" ht="10.8" customHeight="1">
      <c r="A13" s="30"/>
      <c r="B13" s="31"/>
      <c r="C13" s="30"/>
      <c r="D13" s="30"/>
      <c r="E13" s="30"/>
      <c r="F13" s="30"/>
      <c r="G13" s="30"/>
      <c r="H13" s="30"/>
      <c r="I13" s="30"/>
      <c r="J13" s="30"/>
      <c r="K13" s="30"/>
      <c r="L13" s="43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</row>
    <row r="14" spans="1:46" s="2" customFormat="1" ht="12" customHeight="1">
      <c r="A14" s="30"/>
      <c r="B14" s="31"/>
      <c r="C14" s="30"/>
      <c r="D14" s="27" t="s">
        <v>21</v>
      </c>
      <c r="E14" s="30"/>
      <c r="F14" s="30"/>
      <c r="G14" s="30"/>
      <c r="H14" s="30"/>
      <c r="I14" s="27" t="s">
        <v>22</v>
      </c>
      <c r="J14" s="25" t="s">
        <v>1</v>
      </c>
      <c r="K14" s="30"/>
      <c r="L14" s="43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</row>
    <row r="15" spans="1:46" s="2" customFormat="1" ht="18" customHeight="1">
      <c r="A15" s="30"/>
      <c r="B15" s="31"/>
      <c r="C15" s="30"/>
      <c r="D15" s="30"/>
      <c r="E15" s="25" t="s">
        <v>23</v>
      </c>
      <c r="F15" s="30"/>
      <c r="G15" s="30"/>
      <c r="H15" s="30"/>
      <c r="I15" s="27" t="s">
        <v>24</v>
      </c>
      <c r="J15" s="25" t="s">
        <v>1</v>
      </c>
      <c r="K15" s="30"/>
      <c r="L15" s="43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</row>
    <row r="16" spans="1:46" s="2" customFormat="1" ht="6.9" customHeight="1">
      <c r="A16" s="30"/>
      <c r="B16" s="31"/>
      <c r="C16" s="30"/>
      <c r="D16" s="30"/>
      <c r="E16" s="30"/>
      <c r="F16" s="30"/>
      <c r="G16" s="30"/>
      <c r="H16" s="30"/>
      <c r="I16" s="30"/>
      <c r="J16" s="30"/>
      <c r="K16" s="30"/>
      <c r="L16" s="43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</row>
    <row r="17" spans="1:31" s="2" customFormat="1" ht="12" customHeight="1">
      <c r="A17" s="30"/>
      <c r="B17" s="31"/>
      <c r="C17" s="30"/>
      <c r="D17" s="27" t="s">
        <v>25</v>
      </c>
      <c r="E17" s="30"/>
      <c r="F17" s="30"/>
      <c r="G17" s="30"/>
      <c r="H17" s="30"/>
      <c r="I17" s="27" t="s">
        <v>22</v>
      </c>
      <c r="J17" s="25" t="s">
        <v>1</v>
      </c>
      <c r="K17" s="30"/>
      <c r="L17" s="43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</row>
    <row r="18" spans="1:31" s="2" customFormat="1" ht="18" customHeight="1">
      <c r="A18" s="30"/>
      <c r="B18" s="31"/>
      <c r="C18" s="30"/>
      <c r="D18" s="30"/>
      <c r="E18" s="25" t="s">
        <v>26</v>
      </c>
      <c r="F18" s="30"/>
      <c r="G18" s="30"/>
      <c r="H18" s="30"/>
      <c r="I18" s="27" t="s">
        <v>24</v>
      </c>
      <c r="J18" s="25" t="s">
        <v>1</v>
      </c>
      <c r="K18" s="30"/>
      <c r="L18" s="43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</row>
    <row r="19" spans="1:31" s="2" customFormat="1" ht="6.9" customHeight="1">
      <c r="A19" s="30"/>
      <c r="B19" s="31"/>
      <c r="C19" s="30"/>
      <c r="D19" s="30"/>
      <c r="E19" s="30"/>
      <c r="F19" s="30"/>
      <c r="G19" s="30"/>
      <c r="H19" s="30"/>
      <c r="I19" s="30"/>
      <c r="J19" s="30"/>
      <c r="K19" s="30"/>
      <c r="L19" s="43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</row>
    <row r="20" spans="1:31" s="2" customFormat="1" ht="12" customHeight="1">
      <c r="A20" s="30"/>
      <c r="B20" s="31"/>
      <c r="C20" s="30"/>
      <c r="D20" s="27" t="s">
        <v>27</v>
      </c>
      <c r="E20" s="30"/>
      <c r="F20" s="30"/>
      <c r="G20" s="30"/>
      <c r="H20" s="30"/>
      <c r="I20" s="27" t="s">
        <v>22</v>
      </c>
      <c r="J20" s="25" t="s">
        <v>1</v>
      </c>
      <c r="K20" s="30"/>
      <c r="L20" s="43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</row>
    <row r="21" spans="1:31" s="2" customFormat="1" ht="18" customHeight="1">
      <c r="A21" s="30"/>
      <c r="B21" s="31"/>
      <c r="C21" s="30"/>
      <c r="D21" s="30"/>
      <c r="E21" s="25" t="s">
        <v>28</v>
      </c>
      <c r="F21" s="30"/>
      <c r="G21" s="30"/>
      <c r="H21" s="30"/>
      <c r="I21" s="27" t="s">
        <v>24</v>
      </c>
      <c r="J21" s="25" t="s">
        <v>1</v>
      </c>
      <c r="K21" s="30"/>
      <c r="L21" s="43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</row>
    <row r="22" spans="1:31" s="2" customFormat="1" ht="6.9" customHeight="1">
      <c r="A22" s="30"/>
      <c r="B22" s="31"/>
      <c r="C22" s="30"/>
      <c r="D22" s="30"/>
      <c r="E22" s="30"/>
      <c r="F22" s="30"/>
      <c r="G22" s="30"/>
      <c r="H22" s="30"/>
      <c r="I22" s="30"/>
      <c r="J22" s="30"/>
      <c r="K22" s="30"/>
      <c r="L22" s="43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</row>
    <row r="23" spans="1:31" s="2" customFormat="1" ht="12" customHeight="1">
      <c r="A23" s="30"/>
      <c r="B23" s="31"/>
      <c r="C23" s="30"/>
      <c r="D23" s="27" t="s">
        <v>30</v>
      </c>
      <c r="E23" s="30"/>
      <c r="F23" s="30"/>
      <c r="G23" s="30"/>
      <c r="H23" s="30"/>
      <c r="I23" s="27" t="s">
        <v>22</v>
      </c>
      <c r="J23" s="25" t="s">
        <v>1</v>
      </c>
      <c r="K23" s="30"/>
      <c r="L23" s="43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</row>
    <row r="24" spans="1:31" s="2" customFormat="1" ht="18" customHeight="1">
      <c r="A24" s="30"/>
      <c r="B24" s="31"/>
      <c r="C24" s="30"/>
      <c r="D24" s="30"/>
      <c r="E24" s="25" t="s">
        <v>31</v>
      </c>
      <c r="F24" s="30"/>
      <c r="G24" s="30"/>
      <c r="H24" s="30"/>
      <c r="I24" s="27" t="s">
        <v>24</v>
      </c>
      <c r="J24" s="25" t="s">
        <v>1</v>
      </c>
      <c r="K24" s="30"/>
      <c r="L24" s="43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</row>
    <row r="25" spans="1:31" s="2" customFormat="1" ht="6.9" customHeight="1">
      <c r="A25" s="30"/>
      <c r="B25" s="31"/>
      <c r="C25" s="30"/>
      <c r="D25" s="30"/>
      <c r="E25" s="30"/>
      <c r="F25" s="30"/>
      <c r="G25" s="30"/>
      <c r="H25" s="30"/>
      <c r="I25" s="30"/>
      <c r="J25" s="30"/>
      <c r="K25" s="30"/>
      <c r="L25" s="43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</row>
    <row r="26" spans="1:31" s="2" customFormat="1" ht="12" customHeight="1">
      <c r="A26" s="30"/>
      <c r="B26" s="31"/>
      <c r="C26" s="30"/>
      <c r="D26" s="27" t="s">
        <v>32</v>
      </c>
      <c r="E26" s="30"/>
      <c r="F26" s="30"/>
      <c r="G26" s="30"/>
      <c r="H26" s="30"/>
      <c r="I26" s="30"/>
      <c r="J26" s="30"/>
      <c r="K26" s="30"/>
      <c r="L26" s="43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</row>
    <row r="27" spans="1:31" s="8" customFormat="1" ht="16.5" customHeight="1">
      <c r="A27" s="96"/>
      <c r="B27" s="97"/>
      <c r="C27" s="96"/>
      <c r="D27" s="96"/>
      <c r="E27" s="217" t="s">
        <v>1</v>
      </c>
      <c r="F27" s="217"/>
      <c r="G27" s="217"/>
      <c r="H27" s="217"/>
      <c r="I27" s="96"/>
      <c r="J27" s="96"/>
      <c r="K27" s="96"/>
      <c r="L27" s="98"/>
      <c r="S27" s="96"/>
      <c r="T27" s="96"/>
      <c r="U27" s="96"/>
      <c r="V27" s="96"/>
      <c r="W27" s="96"/>
      <c r="X27" s="96"/>
      <c r="Y27" s="96"/>
      <c r="Z27" s="96"/>
      <c r="AA27" s="96"/>
      <c r="AB27" s="96"/>
      <c r="AC27" s="96"/>
      <c r="AD27" s="96"/>
      <c r="AE27" s="96"/>
    </row>
    <row r="28" spans="1:31" s="2" customFormat="1" ht="6.9" customHeight="1">
      <c r="A28" s="30"/>
      <c r="B28" s="31"/>
      <c r="C28" s="30"/>
      <c r="D28" s="30"/>
      <c r="E28" s="30"/>
      <c r="F28" s="30"/>
      <c r="G28" s="30"/>
      <c r="H28" s="30"/>
      <c r="I28" s="30"/>
      <c r="J28" s="30"/>
      <c r="K28" s="30"/>
      <c r="L28" s="43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</row>
    <row r="29" spans="1:31" s="2" customFormat="1" ht="6.9" customHeight="1">
      <c r="A29" s="30"/>
      <c r="B29" s="31"/>
      <c r="C29" s="30"/>
      <c r="D29" s="67"/>
      <c r="E29" s="67"/>
      <c r="F29" s="67"/>
      <c r="G29" s="67"/>
      <c r="H29" s="67"/>
      <c r="I29" s="67"/>
      <c r="J29" s="67"/>
      <c r="K29" s="67"/>
      <c r="L29" s="43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</row>
    <row r="30" spans="1:31" s="2" customFormat="1" ht="25.35" customHeight="1">
      <c r="A30" s="30"/>
      <c r="B30" s="31"/>
      <c r="C30" s="30"/>
      <c r="D30" s="99" t="s">
        <v>33</v>
      </c>
      <c r="E30" s="30"/>
      <c r="F30" s="30"/>
      <c r="G30" s="30"/>
      <c r="H30" s="30"/>
      <c r="I30" s="30"/>
      <c r="J30" s="72">
        <f>ROUND(J123, 2)</f>
        <v>0</v>
      </c>
      <c r="K30" s="30"/>
      <c r="L30" s="43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</row>
    <row r="31" spans="1:31" s="2" customFormat="1" ht="6.9" customHeight="1">
      <c r="A31" s="30"/>
      <c r="B31" s="31"/>
      <c r="C31" s="30"/>
      <c r="D31" s="67"/>
      <c r="E31" s="67"/>
      <c r="F31" s="67"/>
      <c r="G31" s="67"/>
      <c r="H31" s="67"/>
      <c r="I31" s="67"/>
      <c r="J31" s="67"/>
      <c r="K31" s="67"/>
      <c r="L31" s="43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</row>
    <row r="32" spans="1:31" s="2" customFormat="1" ht="14.4" customHeight="1">
      <c r="A32" s="30"/>
      <c r="B32" s="31"/>
      <c r="C32" s="30"/>
      <c r="D32" s="30"/>
      <c r="E32" s="30"/>
      <c r="F32" s="34" t="s">
        <v>35</v>
      </c>
      <c r="G32" s="30"/>
      <c r="H32" s="30"/>
      <c r="I32" s="34" t="s">
        <v>34</v>
      </c>
      <c r="J32" s="34" t="s">
        <v>36</v>
      </c>
      <c r="K32" s="30"/>
      <c r="L32" s="43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</row>
    <row r="33" spans="1:31" s="2" customFormat="1" ht="14.4" customHeight="1">
      <c r="A33" s="30"/>
      <c r="B33" s="31"/>
      <c r="C33" s="30"/>
      <c r="D33" s="100" t="s">
        <v>37</v>
      </c>
      <c r="E33" s="36" t="s">
        <v>38</v>
      </c>
      <c r="F33" s="101">
        <f>ROUND((SUM(BE123:BE175)),  2)</f>
        <v>0</v>
      </c>
      <c r="G33" s="102"/>
      <c r="H33" s="102"/>
      <c r="I33" s="103">
        <v>0.2</v>
      </c>
      <c r="J33" s="101">
        <f>ROUND(((SUM(BE123:BE175))*I33),  2)</f>
        <v>0</v>
      </c>
      <c r="K33" s="30"/>
      <c r="L33" s="43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</row>
    <row r="34" spans="1:31" s="2" customFormat="1" ht="14.4" customHeight="1">
      <c r="A34" s="30"/>
      <c r="B34" s="31"/>
      <c r="C34" s="30"/>
      <c r="D34" s="30"/>
      <c r="E34" s="36" t="s">
        <v>39</v>
      </c>
      <c r="F34" s="104">
        <f>ROUND((SUM(BF123:BF175)),  2)</f>
        <v>0</v>
      </c>
      <c r="G34" s="30"/>
      <c r="H34" s="30"/>
      <c r="I34" s="105">
        <v>0.2</v>
      </c>
      <c r="J34" s="104">
        <f>ROUND(((SUM(BF123:BF175))*I34),  2)</f>
        <v>0</v>
      </c>
      <c r="K34" s="30"/>
      <c r="L34" s="43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</row>
    <row r="35" spans="1:31" s="2" customFormat="1" ht="14.4" hidden="1" customHeight="1">
      <c r="A35" s="30"/>
      <c r="B35" s="31"/>
      <c r="C35" s="30"/>
      <c r="D35" s="30"/>
      <c r="E35" s="27" t="s">
        <v>40</v>
      </c>
      <c r="F35" s="104">
        <f>ROUND((SUM(BG123:BG175)),  2)</f>
        <v>0</v>
      </c>
      <c r="G35" s="30"/>
      <c r="H35" s="30"/>
      <c r="I35" s="105">
        <v>0.2</v>
      </c>
      <c r="J35" s="104">
        <f>0</f>
        <v>0</v>
      </c>
      <c r="K35" s="30"/>
      <c r="L35" s="43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</row>
    <row r="36" spans="1:31" s="2" customFormat="1" ht="14.4" hidden="1" customHeight="1">
      <c r="A36" s="30"/>
      <c r="B36" s="31"/>
      <c r="C36" s="30"/>
      <c r="D36" s="30"/>
      <c r="E36" s="27" t="s">
        <v>41</v>
      </c>
      <c r="F36" s="104">
        <f>ROUND((SUM(BH123:BH175)),  2)</f>
        <v>0</v>
      </c>
      <c r="G36" s="30"/>
      <c r="H36" s="30"/>
      <c r="I36" s="105">
        <v>0.2</v>
      </c>
      <c r="J36" s="104">
        <f>0</f>
        <v>0</v>
      </c>
      <c r="K36" s="30"/>
      <c r="L36" s="43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</row>
    <row r="37" spans="1:31" s="2" customFormat="1" ht="14.4" hidden="1" customHeight="1">
      <c r="A37" s="30"/>
      <c r="B37" s="31"/>
      <c r="C37" s="30"/>
      <c r="D37" s="30"/>
      <c r="E37" s="36" t="s">
        <v>42</v>
      </c>
      <c r="F37" s="101">
        <f>ROUND((SUM(BI123:BI175)),  2)</f>
        <v>0</v>
      </c>
      <c r="G37" s="102"/>
      <c r="H37" s="102"/>
      <c r="I37" s="103">
        <v>0</v>
      </c>
      <c r="J37" s="101">
        <f>0</f>
        <v>0</v>
      </c>
      <c r="K37" s="30"/>
      <c r="L37" s="43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</row>
    <row r="38" spans="1:31" s="2" customFormat="1" ht="6.9" customHeight="1">
      <c r="A38" s="30"/>
      <c r="B38" s="31"/>
      <c r="C38" s="30"/>
      <c r="D38" s="30"/>
      <c r="E38" s="30"/>
      <c r="F38" s="30"/>
      <c r="G38" s="30"/>
      <c r="H38" s="30"/>
      <c r="I38" s="30"/>
      <c r="J38" s="30"/>
      <c r="K38" s="30"/>
      <c r="L38" s="43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</row>
    <row r="39" spans="1:31" s="2" customFormat="1" ht="25.35" customHeight="1">
      <c r="A39" s="30"/>
      <c r="B39" s="31"/>
      <c r="C39" s="106"/>
      <c r="D39" s="107" t="s">
        <v>43</v>
      </c>
      <c r="E39" s="61"/>
      <c r="F39" s="61"/>
      <c r="G39" s="108" t="s">
        <v>44</v>
      </c>
      <c r="H39" s="109" t="s">
        <v>45</v>
      </c>
      <c r="I39" s="61"/>
      <c r="J39" s="110">
        <f>SUM(J30:J37)</f>
        <v>0</v>
      </c>
      <c r="K39" s="111"/>
      <c r="L39" s="43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</row>
    <row r="40" spans="1:31" s="2" customFormat="1" ht="14.4" customHeight="1">
      <c r="A40" s="30"/>
      <c r="B40" s="31"/>
      <c r="C40" s="30"/>
      <c r="D40" s="30"/>
      <c r="E40" s="30"/>
      <c r="F40" s="30"/>
      <c r="G40" s="30"/>
      <c r="H40" s="30"/>
      <c r="I40" s="30"/>
      <c r="J40" s="30"/>
      <c r="K40" s="30"/>
      <c r="L40" s="43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</row>
    <row r="41" spans="1:31" s="1" customFormat="1" ht="14.4" customHeight="1">
      <c r="B41" s="21"/>
      <c r="L41" s="21"/>
    </row>
    <row r="42" spans="1:31" s="1" customFormat="1" ht="14.4" customHeight="1">
      <c r="B42" s="21"/>
      <c r="L42" s="21"/>
    </row>
    <row r="43" spans="1:31" s="1" customFormat="1" ht="14.4" customHeight="1">
      <c r="B43" s="21"/>
      <c r="L43" s="21"/>
    </row>
    <row r="44" spans="1:31" s="1" customFormat="1" ht="14.4" customHeight="1">
      <c r="B44" s="21"/>
      <c r="L44" s="21"/>
    </row>
    <row r="45" spans="1:31" s="1" customFormat="1" ht="14.4" customHeight="1">
      <c r="B45" s="21"/>
      <c r="L45" s="21"/>
    </row>
    <row r="46" spans="1:31" s="1" customFormat="1" ht="14.4" customHeight="1">
      <c r="B46" s="21"/>
      <c r="L46" s="21"/>
    </row>
    <row r="47" spans="1:31" s="1" customFormat="1" ht="14.4" customHeight="1">
      <c r="B47" s="21"/>
      <c r="L47" s="21"/>
    </row>
    <row r="48" spans="1:31" s="1" customFormat="1" ht="14.4" customHeight="1">
      <c r="B48" s="21"/>
      <c r="L48" s="21"/>
    </row>
    <row r="49" spans="1:31" s="1" customFormat="1" ht="14.4" customHeight="1">
      <c r="B49" s="21"/>
      <c r="L49" s="21"/>
    </row>
    <row r="50" spans="1:31" s="2" customFormat="1" ht="14.4" customHeight="1">
      <c r="B50" s="43"/>
      <c r="D50" s="44" t="s">
        <v>46</v>
      </c>
      <c r="E50" s="45"/>
      <c r="F50" s="45"/>
      <c r="G50" s="44" t="s">
        <v>47</v>
      </c>
      <c r="H50" s="45"/>
      <c r="I50" s="45"/>
      <c r="J50" s="45"/>
      <c r="K50" s="45"/>
      <c r="L50" s="43"/>
    </row>
    <row r="51" spans="1:31" ht="10.199999999999999">
      <c r="B51" s="21"/>
      <c r="L51" s="21"/>
    </row>
    <row r="52" spans="1:31" ht="10.199999999999999">
      <c r="B52" s="21"/>
      <c r="L52" s="21"/>
    </row>
    <row r="53" spans="1:31" ht="10.199999999999999">
      <c r="B53" s="21"/>
      <c r="L53" s="21"/>
    </row>
    <row r="54" spans="1:31" ht="10.199999999999999">
      <c r="B54" s="21"/>
      <c r="L54" s="21"/>
    </row>
    <row r="55" spans="1:31" ht="10.199999999999999">
      <c r="B55" s="21"/>
      <c r="L55" s="21"/>
    </row>
    <row r="56" spans="1:31" ht="10.199999999999999">
      <c r="B56" s="21"/>
      <c r="L56" s="21"/>
    </row>
    <row r="57" spans="1:31" ht="10.199999999999999">
      <c r="B57" s="21"/>
      <c r="L57" s="21"/>
    </row>
    <row r="58" spans="1:31" ht="10.199999999999999">
      <c r="B58" s="21"/>
      <c r="L58" s="21"/>
    </row>
    <row r="59" spans="1:31" ht="10.199999999999999">
      <c r="B59" s="21"/>
      <c r="L59" s="21"/>
    </row>
    <row r="60" spans="1:31" ht="10.199999999999999">
      <c r="B60" s="21"/>
      <c r="L60" s="21"/>
    </row>
    <row r="61" spans="1:31" s="2" customFormat="1" ht="13.2">
      <c r="A61" s="30"/>
      <c r="B61" s="31"/>
      <c r="C61" s="30"/>
      <c r="D61" s="46" t="s">
        <v>48</v>
      </c>
      <c r="E61" s="33"/>
      <c r="F61" s="112" t="s">
        <v>49</v>
      </c>
      <c r="G61" s="46" t="s">
        <v>48</v>
      </c>
      <c r="H61" s="33"/>
      <c r="I61" s="33"/>
      <c r="J61" s="113" t="s">
        <v>49</v>
      </c>
      <c r="K61" s="33"/>
      <c r="L61" s="43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</row>
    <row r="62" spans="1:31" ht="10.199999999999999">
      <c r="B62" s="21"/>
      <c r="L62" s="21"/>
    </row>
    <row r="63" spans="1:31" ht="10.199999999999999">
      <c r="B63" s="21"/>
      <c r="L63" s="21"/>
    </row>
    <row r="64" spans="1:31" ht="10.199999999999999">
      <c r="B64" s="21"/>
      <c r="L64" s="21"/>
    </row>
    <row r="65" spans="1:31" s="2" customFormat="1" ht="13.2">
      <c r="A65" s="30"/>
      <c r="B65" s="31"/>
      <c r="C65" s="30"/>
      <c r="D65" s="44" t="s">
        <v>50</v>
      </c>
      <c r="E65" s="47"/>
      <c r="F65" s="47"/>
      <c r="G65" s="44" t="s">
        <v>51</v>
      </c>
      <c r="H65" s="47"/>
      <c r="I65" s="47"/>
      <c r="J65" s="47"/>
      <c r="K65" s="47"/>
      <c r="L65" s="43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</row>
    <row r="66" spans="1:31" ht="10.199999999999999">
      <c r="B66" s="21"/>
      <c r="L66" s="21"/>
    </row>
    <row r="67" spans="1:31" ht="10.199999999999999">
      <c r="B67" s="21"/>
      <c r="L67" s="21"/>
    </row>
    <row r="68" spans="1:31" ht="10.199999999999999">
      <c r="B68" s="21"/>
      <c r="L68" s="21"/>
    </row>
    <row r="69" spans="1:31" ht="10.199999999999999">
      <c r="B69" s="21"/>
      <c r="L69" s="21"/>
    </row>
    <row r="70" spans="1:31" ht="10.199999999999999">
      <c r="B70" s="21"/>
      <c r="L70" s="21"/>
    </row>
    <row r="71" spans="1:31" ht="10.199999999999999">
      <c r="B71" s="21"/>
      <c r="L71" s="21"/>
    </row>
    <row r="72" spans="1:31" ht="10.199999999999999">
      <c r="B72" s="21"/>
      <c r="L72" s="21"/>
    </row>
    <row r="73" spans="1:31" ht="10.199999999999999">
      <c r="B73" s="21"/>
      <c r="L73" s="21"/>
    </row>
    <row r="74" spans="1:31" ht="10.199999999999999">
      <c r="B74" s="21"/>
      <c r="L74" s="21"/>
    </row>
    <row r="75" spans="1:31" ht="10.199999999999999">
      <c r="B75" s="21"/>
      <c r="L75" s="21"/>
    </row>
    <row r="76" spans="1:31" s="2" customFormat="1" ht="13.2">
      <c r="A76" s="30"/>
      <c r="B76" s="31"/>
      <c r="C76" s="30"/>
      <c r="D76" s="46" t="s">
        <v>48</v>
      </c>
      <c r="E76" s="33"/>
      <c r="F76" s="112" t="s">
        <v>49</v>
      </c>
      <c r="G76" s="46" t="s">
        <v>48</v>
      </c>
      <c r="H76" s="33"/>
      <c r="I76" s="33"/>
      <c r="J76" s="113" t="s">
        <v>49</v>
      </c>
      <c r="K76" s="33"/>
      <c r="L76" s="43"/>
      <c r="S76" s="30"/>
      <c r="T76" s="30"/>
      <c r="U76" s="30"/>
      <c r="V76" s="30"/>
      <c r="W76" s="30"/>
      <c r="X76" s="30"/>
      <c r="Y76" s="30"/>
      <c r="Z76" s="30"/>
      <c r="AA76" s="30"/>
      <c r="AB76" s="30"/>
      <c r="AC76" s="30"/>
      <c r="AD76" s="30"/>
      <c r="AE76" s="30"/>
    </row>
    <row r="77" spans="1:31" s="2" customFormat="1" ht="14.4" customHeight="1">
      <c r="A77" s="30"/>
      <c r="B77" s="48"/>
      <c r="C77" s="49"/>
      <c r="D77" s="49"/>
      <c r="E77" s="49"/>
      <c r="F77" s="49"/>
      <c r="G77" s="49"/>
      <c r="H77" s="49"/>
      <c r="I77" s="49"/>
      <c r="J77" s="49"/>
      <c r="K77" s="49"/>
      <c r="L77" s="43"/>
      <c r="S77" s="30"/>
      <c r="T77" s="30"/>
      <c r="U77" s="30"/>
      <c r="V77" s="30"/>
      <c r="W77" s="30"/>
      <c r="X77" s="30"/>
      <c r="Y77" s="30"/>
      <c r="Z77" s="30"/>
      <c r="AA77" s="30"/>
      <c r="AB77" s="30"/>
      <c r="AC77" s="30"/>
      <c r="AD77" s="30"/>
      <c r="AE77" s="30"/>
    </row>
    <row r="81" spans="1:47" s="2" customFormat="1" ht="6.9" customHeight="1">
      <c r="A81" s="30"/>
      <c r="B81" s="50"/>
      <c r="C81" s="51"/>
      <c r="D81" s="51"/>
      <c r="E81" s="51"/>
      <c r="F81" s="51"/>
      <c r="G81" s="51"/>
      <c r="H81" s="51"/>
      <c r="I81" s="51"/>
      <c r="J81" s="51"/>
      <c r="K81" s="51"/>
      <c r="L81" s="43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</row>
    <row r="82" spans="1:47" s="2" customFormat="1" ht="24.9" customHeight="1">
      <c r="A82" s="30"/>
      <c r="B82" s="31"/>
      <c r="C82" s="22" t="s">
        <v>119</v>
      </c>
      <c r="D82" s="30"/>
      <c r="E82" s="30"/>
      <c r="F82" s="30"/>
      <c r="G82" s="30"/>
      <c r="H82" s="30"/>
      <c r="I82" s="30"/>
      <c r="J82" s="30"/>
      <c r="K82" s="30"/>
      <c r="L82" s="43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</row>
    <row r="83" spans="1:47" s="2" customFormat="1" ht="6.9" customHeight="1">
      <c r="A83" s="30"/>
      <c r="B83" s="31"/>
      <c r="C83" s="30"/>
      <c r="D83" s="30"/>
      <c r="E83" s="30"/>
      <c r="F83" s="30"/>
      <c r="G83" s="30"/>
      <c r="H83" s="30"/>
      <c r="I83" s="30"/>
      <c r="J83" s="30"/>
      <c r="K83" s="30"/>
      <c r="L83" s="43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</row>
    <row r="84" spans="1:47" s="2" customFormat="1" ht="12" customHeight="1">
      <c r="A84" s="30"/>
      <c r="B84" s="31"/>
      <c r="C84" s="27" t="s">
        <v>13</v>
      </c>
      <c r="D84" s="30"/>
      <c r="E84" s="30"/>
      <c r="F84" s="30"/>
      <c r="G84" s="30"/>
      <c r="H84" s="30"/>
      <c r="I84" s="30"/>
      <c r="J84" s="30"/>
      <c r="K84" s="30"/>
      <c r="L84" s="43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</row>
    <row r="85" spans="1:47" s="2" customFormat="1" ht="26.25" customHeight="1">
      <c r="A85" s="30"/>
      <c r="B85" s="31"/>
      <c r="C85" s="30"/>
      <c r="D85" s="30"/>
      <c r="E85" s="244" t="str">
        <f>E7</f>
        <v>Oprava spevnených plôch a okolitého areálu Zimného štadióna v Banskej Bystrici</v>
      </c>
      <c r="F85" s="245"/>
      <c r="G85" s="245"/>
      <c r="H85" s="245"/>
      <c r="I85" s="30"/>
      <c r="J85" s="30"/>
      <c r="K85" s="30"/>
      <c r="L85" s="43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</row>
    <row r="86" spans="1:47" s="2" customFormat="1" ht="12" customHeight="1">
      <c r="A86" s="30"/>
      <c r="B86" s="31"/>
      <c r="C86" s="27" t="s">
        <v>117</v>
      </c>
      <c r="D86" s="30"/>
      <c r="E86" s="30"/>
      <c r="F86" s="30"/>
      <c r="G86" s="30"/>
      <c r="H86" s="30"/>
      <c r="I86" s="30"/>
      <c r="J86" s="30"/>
      <c r="K86" s="30"/>
      <c r="L86" s="43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</row>
    <row r="87" spans="1:47" s="2" customFormat="1" ht="30" customHeight="1">
      <c r="A87" s="30"/>
      <c r="B87" s="31"/>
      <c r="C87" s="30"/>
      <c r="D87" s="30"/>
      <c r="E87" s="211" t="str">
        <f>E9</f>
        <v>SO01.3 - SO01.3  Oprava spevnených plôch - terénne schody</v>
      </c>
      <c r="F87" s="246"/>
      <c r="G87" s="246"/>
      <c r="H87" s="246"/>
      <c r="I87" s="30"/>
      <c r="J87" s="30"/>
      <c r="K87" s="30"/>
      <c r="L87" s="43"/>
      <c r="S87" s="30"/>
      <c r="T87" s="30"/>
      <c r="U87" s="30"/>
      <c r="V87" s="30"/>
      <c r="W87" s="30"/>
      <c r="X87" s="30"/>
      <c r="Y87" s="30"/>
      <c r="Z87" s="30"/>
      <c r="AA87" s="30"/>
      <c r="AB87" s="30"/>
      <c r="AC87" s="30"/>
      <c r="AD87" s="30"/>
      <c r="AE87" s="30"/>
    </row>
    <row r="88" spans="1:47" s="2" customFormat="1" ht="6.9" customHeight="1">
      <c r="A88" s="30"/>
      <c r="B88" s="31"/>
      <c r="C88" s="30"/>
      <c r="D88" s="30"/>
      <c r="E88" s="30"/>
      <c r="F88" s="30"/>
      <c r="G88" s="30"/>
      <c r="H88" s="30"/>
      <c r="I88" s="30"/>
      <c r="J88" s="30"/>
      <c r="K88" s="30"/>
      <c r="L88" s="43"/>
      <c r="S88" s="30"/>
      <c r="T88" s="30"/>
      <c r="U88" s="30"/>
      <c r="V88" s="30"/>
      <c r="W88" s="30"/>
      <c r="X88" s="30"/>
      <c r="Y88" s="30"/>
      <c r="Z88" s="30"/>
      <c r="AA88" s="30"/>
      <c r="AB88" s="30"/>
      <c r="AC88" s="30"/>
      <c r="AD88" s="30"/>
      <c r="AE88" s="30"/>
    </row>
    <row r="89" spans="1:47" s="2" customFormat="1" ht="12" customHeight="1">
      <c r="A89" s="30"/>
      <c r="B89" s="31"/>
      <c r="C89" s="27" t="s">
        <v>17</v>
      </c>
      <c r="D89" s="30"/>
      <c r="E89" s="30"/>
      <c r="F89" s="25" t="str">
        <f>F12</f>
        <v>parc.č.4212,4211/2 k.ú.Banská Bystrica</v>
      </c>
      <c r="G89" s="30"/>
      <c r="H89" s="30"/>
      <c r="I89" s="27" t="s">
        <v>19</v>
      </c>
      <c r="J89" s="56" t="str">
        <f>IF(J12="","",J12)</f>
        <v>10. 9. 2021</v>
      </c>
      <c r="K89" s="30"/>
      <c r="L89" s="43"/>
      <c r="S89" s="30"/>
      <c r="T89" s="30"/>
      <c r="U89" s="30"/>
      <c r="V89" s="30"/>
      <c r="W89" s="30"/>
      <c r="X89" s="30"/>
      <c r="Y89" s="30"/>
      <c r="Z89" s="30"/>
      <c r="AA89" s="30"/>
      <c r="AB89" s="30"/>
      <c r="AC89" s="30"/>
      <c r="AD89" s="30"/>
      <c r="AE89" s="30"/>
    </row>
    <row r="90" spans="1:47" s="2" customFormat="1" ht="6.9" customHeight="1">
      <c r="A90" s="30"/>
      <c r="B90" s="31"/>
      <c r="C90" s="30"/>
      <c r="D90" s="30"/>
      <c r="E90" s="30"/>
      <c r="F90" s="30"/>
      <c r="G90" s="30"/>
      <c r="H90" s="30"/>
      <c r="I90" s="30"/>
      <c r="J90" s="30"/>
      <c r="K90" s="30"/>
      <c r="L90" s="43"/>
      <c r="S90" s="30"/>
      <c r="T90" s="30"/>
      <c r="U90" s="30"/>
      <c r="V90" s="30"/>
      <c r="W90" s="30"/>
      <c r="X90" s="30"/>
      <c r="Y90" s="30"/>
      <c r="Z90" s="30"/>
      <c r="AA90" s="30"/>
      <c r="AB90" s="30"/>
      <c r="AC90" s="30"/>
      <c r="AD90" s="30"/>
      <c r="AE90" s="30"/>
    </row>
    <row r="91" spans="1:47" s="2" customFormat="1" ht="15.15" customHeight="1">
      <c r="A91" s="30"/>
      <c r="B91" s="31"/>
      <c r="C91" s="27" t="s">
        <v>21</v>
      </c>
      <c r="D91" s="30"/>
      <c r="E91" s="30"/>
      <c r="F91" s="25" t="str">
        <f>E15</f>
        <v>MBB a.s.</v>
      </c>
      <c r="G91" s="30"/>
      <c r="H91" s="30"/>
      <c r="I91" s="27" t="s">
        <v>27</v>
      </c>
      <c r="J91" s="28" t="str">
        <f>E21</f>
        <v>CREAT s.r.o.</v>
      </c>
      <c r="K91" s="30"/>
      <c r="L91" s="43"/>
      <c r="S91" s="30"/>
      <c r="T91" s="30"/>
      <c r="U91" s="30"/>
      <c r="V91" s="30"/>
      <c r="W91" s="30"/>
      <c r="X91" s="30"/>
      <c r="Y91" s="30"/>
      <c r="Z91" s="30"/>
      <c r="AA91" s="30"/>
      <c r="AB91" s="30"/>
      <c r="AC91" s="30"/>
      <c r="AD91" s="30"/>
      <c r="AE91" s="30"/>
    </row>
    <row r="92" spans="1:47" s="2" customFormat="1" ht="15.15" customHeight="1">
      <c r="A92" s="30"/>
      <c r="B92" s="31"/>
      <c r="C92" s="27" t="s">
        <v>25</v>
      </c>
      <c r="D92" s="30"/>
      <c r="E92" s="30"/>
      <c r="F92" s="25" t="str">
        <f>IF(E18="","",E18)</f>
        <v>podľa výberového konania</v>
      </c>
      <c r="G92" s="30"/>
      <c r="H92" s="30"/>
      <c r="I92" s="27" t="s">
        <v>30</v>
      </c>
      <c r="J92" s="28" t="str">
        <f>E24</f>
        <v>Ing.Jedlička</v>
      </c>
      <c r="K92" s="30"/>
      <c r="L92" s="43"/>
      <c r="S92" s="30"/>
      <c r="T92" s="30"/>
      <c r="U92" s="30"/>
      <c r="V92" s="30"/>
      <c r="W92" s="30"/>
      <c r="X92" s="30"/>
      <c r="Y92" s="30"/>
      <c r="Z92" s="30"/>
      <c r="AA92" s="30"/>
      <c r="AB92" s="30"/>
      <c r="AC92" s="30"/>
      <c r="AD92" s="30"/>
      <c r="AE92" s="30"/>
    </row>
    <row r="93" spans="1:47" s="2" customFormat="1" ht="10.35" customHeight="1">
      <c r="A93" s="30"/>
      <c r="B93" s="31"/>
      <c r="C93" s="30"/>
      <c r="D93" s="30"/>
      <c r="E93" s="30"/>
      <c r="F93" s="30"/>
      <c r="G93" s="30"/>
      <c r="H93" s="30"/>
      <c r="I93" s="30"/>
      <c r="J93" s="30"/>
      <c r="K93" s="30"/>
      <c r="L93" s="43"/>
      <c r="S93" s="30"/>
      <c r="T93" s="30"/>
      <c r="U93" s="30"/>
      <c r="V93" s="30"/>
      <c r="W93" s="30"/>
      <c r="X93" s="30"/>
      <c r="Y93" s="30"/>
      <c r="Z93" s="30"/>
      <c r="AA93" s="30"/>
      <c r="AB93" s="30"/>
      <c r="AC93" s="30"/>
      <c r="AD93" s="30"/>
      <c r="AE93" s="30"/>
    </row>
    <row r="94" spans="1:47" s="2" customFormat="1" ht="29.25" customHeight="1">
      <c r="A94" s="30"/>
      <c r="B94" s="31"/>
      <c r="C94" s="114" t="s">
        <v>120</v>
      </c>
      <c r="D94" s="106"/>
      <c r="E94" s="106"/>
      <c r="F94" s="106"/>
      <c r="G94" s="106"/>
      <c r="H94" s="106"/>
      <c r="I94" s="106"/>
      <c r="J94" s="115" t="s">
        <v>121</v>
      </c>
      <c r="K94" s="106"/>
      <c r="L94" s="43"/>
      <c r="S94" s="30"/>
      <c r="T94" s="30"/>
      <c r="U94" s="30"/>
      <c r="V94" s="30"/>
      <c r="W94" s="30"/>
      <c r="X94" s="30"/>
      <c r="Y94" s="30"/>
      <c r="Z94" s="30"/>
      <c r="AA94" s="30"/>
      <c r="AB94" s="30"/>
      <c r="AC94" s="30"/>
      <c r="AD94" s="30"/>
      <c r="AE94" s="30"/>
    </row>
    <row r="95" spans="1:47" s="2" customFormat="1" ht="10.35" customHeight="1">
      <c r="A95" s="30"/>
      <c r="B95" s="31"/>
      <c r="C95" s="30"/>
      <c r="D95" s="30"/>
      <c r="E95" s="30"/>
      <c r="F95" s="30"/>
      <c r="G95" s="30"/>
      <c r="H95" s="30"/>
      <c r="I95" s="30"/>
      <c r="J95" s="30"/>
      <c r="K95" s="30"/>
      <c r="L95" s="43"/>
      <c r="S95" s="30"/>
      <c r="T95" s="30"/>
      <c r="U95" s="30"/>
      <c r="V95" s="30"/>
      <c r="W95" s="30"/>
      <c r="X95" s="30"/>
      <c r="Y95" s="30"/>
      <c r="Z95" s="30"/>
      <c r="AA95" s="30"/>
      <c r="AB95" s="30"/>
      <c r="AC95" s="30"/>
      <c r="AD95" s="30"/>
      <c r="AE95" s="30"/>
    </row>
    <row r="96" spans="1:47" s="2" customFormat="1" ht="22.8" customHeight="1">
      <c r="A96" s="30"/>
      <c r="B96" s="31"/>
      <c r="C96" s="116" t="s">
        <v>122</v>
      </c>
      <c r="D96" s="30"/>
      <c r="E96" s="30"/>
      <c r="F96" s="30"/>
      <c r="G96" s="30"/>
      <c r="H96" s="30"/>
      <c r="I96" s="30"/>
      <c r="J96" s="72">
        <f>J123</f>
        <v>0</v>
      </c>
      <c r="K96" s="30"/>
      <c r="L96" s="43"/>
      <c r="S96" s="30"/>
      <c r="T96" s="30"/>
      <c r="U96" s="30"/>
      <c r="V96" s="30"/>
      <c r="W96" s="30"/>
      <c r="X96" s="30"/>
      <c r="Y96" s="30"/>
      <c r="Z96" s="30"/>
      <c r="AA96" s="30"/>
      <c r="AB96" s="30"/>
      <c r="AC96" s="30"/>
      <c r="AD96" s="30"/>
      <c r="AE96" s="30"/>
      <c r="AU96" s="18" t="s">
        <v>123</v>
      </c>
    </row>
    <row r="97" spans="1:31" s="9" customFormat="1" ht="24.9" customHeight="1">
      <c r="B97" s="117"/>
      <c r="D97" s="118" t="s">
        <v>124</v>
      </c>
      <c r="E97" s="119"/>
      <c r="F97" s="119"/>
      <c r="G97" s="119"/>
      <c r="H97" s="119"/>
      <c r="I97" s="119"/>
      <c r="J97" s="120">
        <f>J124</f>
        <v>0</v>
      </c>
      <c r="L97" s="117"/>
    </row>
    <row r="98" spans="1:31" s="10" customFormat="1" ht="19.95" customHeight="1">
      <c r="B98" s="121"/>
      <c r="D98" s="122" t="s">
        <v>125</v>
      </c>
      <c r="E98" s="123"/>
      <c r="F98" s="123"/>
      <c r="G98" s="123"/>
      <c r="H98" s="123"/>
      <c r="I98" s="123"/>
      <c r="J98" s="124">
        <f>J125</f>
        <v>0</v>
      </c>
      <c r="L98" s="121"/>
    </row>
    <row r="99" spans="1:31" s="10" customFormat="1" ht="19.95" customHeight="1">
      <c r="B99" s="121"/>
      <c r="D99" s="122" t="s">
        <v>459</v>
      </c>
      <c r="E99" s="123"/>
      <c r="F99" s="123"/>
      <c r="G99" s="123"/>
      <c r="H99" s="123"/>
      <c r="I99" s="123"/>
      <c r="J99" s="124">
        <f>J136</f>
        <v>0</v>
      </c>
      <c r="L99" s="121"/>
    </row>
    <row r="100" spans="1:31" s="10" customFormat="1" ht="19.95" customHeight="1">
      <c r="B100" s="121"/>
      <c r="D100" s="122" t="s">
        <v>126</v>
      </c>
      <c r="E100" s="123"/>
      <c r="F100" s="123"/>
      <c r="G100" s="123"/>
      <c r="H100" s="123"/>
      <c r="I100" s="123"/>
      <c r="J100" s="124">
        <f>J140</f>
        <v>0</v>
      </c>
      <c r="L100" s="121"/>
    </row>
    <row r="101" spans="1:31" s="10" customFormat="1" ht="19.95" customHeight="1">
      <c r="B101" s="121"/>
      <c r="D101" s="122" t="s">
        <v>127</v>
      </c>
      <c r="E101" s="123"/>
      <c r="F101" s="123"/>
      <c r="G101" s="123"/>
      <c r="H101" s="123"/>
      <c r="I101" s="123"/>
      <c r="J101" s="124">
        <f>J142</f>
        <v>0</v>
      </c>
      <c r="L101" s="121"/>
    </row>
    <row r="102" spans="1:31" s="10" customFormat="1" ht="19.95" customHeight="1">
      <c r="B102" s="121"/>
      <c r="D102" s="122" t="s">
        <v>128</v>
      </c>
      <c r="E102" s="123"/>
      <c r="F102" s="123"/>
      <c r="G102" s="123"/>
      <c r="H102" s="123"/>
      <c r="I102" s="123"/>
      <c r="J102" s="124">
        <f>J160</f>
        <v>0</v>
      </c>
      <c r="L102" s="121"/>
    </row>
    <row r="103" spans="1:31" s="10" customFormat="1" ht="19.95" customHeight="1">
      <c r="B103" s="121"/>
      <c r="D103" s="122" t="s">
        <v>129</v>
      </c>
      <c r="E103" s="123"/>
      <c r="F103" s="123"/>
      <c r="G103" s="123"/>
      <c r="H103" s="123"/>
      <c r="I103" s="123"/>
      <c r="J103" s="124">
        <f>J174</f>
        <v>0</v>
      </c>
      <c r="L103" s="121"/>
    </row>
    <row r="104" spans="1:31" s="2" customFormat="1" ht="21.75" customHeight="1">
      <c r="A104" s="30"/>
      <c r="B104" s="31"/>
      <c r="C104" s="30"/>
      <c r="D104" s="30"/>
      <c r="E104" s="30"/>
      <c r="F104" s="30"/>
      <c r="G104" s="30"/>
      <c r="H104" s="30"/>
      <c r="I104" s="30"/>
      <c r="J104" s="30"/>
      <c r="K104" s="30"/>
      <c r="L104" s="43"/>
      <c r="S104" s="30"/>
      <c r="T104" s="30"/>
      <c r="U104" s="30"/>
      <c r="V104" s="30"/>
      <c r="W104" s="30"/>
      <c r="X104" s="30"/>
      <c r="Y104" s="30"/>
      <c r="Z104" s="30"/>
      <c r="AA104" s="30"/>
      <c r="AB104" s="30"/>
      <c r="AC104" s="30"/>
      <c r="AD104" s="30"/>
      <c r="AE104" s="30"/>
    </row>
    <row r="105" spans="1:31" s="2" customFormat="1" ht="6.9" customHeight="1">
      <c r="A105" s="30"/>
      <c r="B105" s="48"/>
      <c r="C105" s="49"/>
      <c r="D105" s="49"/>
      <c r="E105" s="49"/>
      <c r="F105" s="49"/>
      <c r="G105" s="49"/>
      <c r="H105" s="49"/>
      <c r="I105" s="49"/>
      <c r="J105" s="49"/>
      <c r="K105" s="49"/>
      <c r="L105" s="43"/>
      <c r="S105" s="30"/>
      <c r="T105" s="30"/>
      <c r="U105" s="30"/>
      <c r="V105" s="30"/>
      <c r="W105" s="30"/>
      <c r="X105" s="30"/>
      <c r="Y105" s="30"/>
      <c r="Z105" s="30"/>
      <c r="AA105" s="30"/>
      <c r="AB105" s="30"/>
      <c r="AC105" s="30"/>
      <c r="AD105" s="30"/>
      <c r="AE105" s="30"/>
    </row>
    <row r="109" spans="1:31" s="2" customFormat="1" ht="6.9" customHeight="1">
      <c r="A109" s="30"/>
      <c r="B109" s="50"/>
      <c r="C109" s="51"/>
      <c r="D109" s="51"/>
      <c r="E109" s="51"/>
      <c r="F109" s="51"/>
      <c r="G109" s="51"/>
      <c r="H109" s="51"/>
      <c r="I109" s="51"/>
      <c r="J109" s="51"/>
      <c r="K109" s="51"/>
      <c r="L109" s="43"/>
      <c r="S109" s="30"/>
      <c r="T109" s="30"/>
      <c r="U109" s="30"/>
      <c r="V109" s="30"/>
      <c r="W109" s="30"/>
      <c r="X109" s="30"/>
      <c r="Y109" s="30"/>
      <c r="Z109" s="30"/>
      <c r="AA109" s="30"/>
      <c r="AB109" s="30"/>
      <c r="AC109" s="30"/>
      <c r="AD109" s="30"/>
      <c r="AE109" s="30"/>
    </row>
    <row r="110" spans="1:31" s="2" customFormat="1" ht="24.9" customHeight="1">
      <c r="A110" s="30"/>
      <c r="B110" s="31"/>
      <c r="C110" s="22" t="s">
        <v>131</v>
      </c>
      <c r="D110" s="30"/>
      <c r="E110" s="30"/>
      <c r="F110" s="30"/>
      <c r="G110" s="30"/>
      <c r="H110" s="30"/>
      <c r="I110" s="30"/>
      <c r="J110" s="30"/>
      <c r="K110" s="30"/>
      <c r="L110" s="43"/>
      <c r="S110" s="30"/>
      <c r="T110" s="30"/>
      <c r="U110" s="30"/>
      <c r="V110" s="30"/>
      <c r="W110" s="30"/>
      <c r="X110" s="30"/>
      <c r="Y110" s="30"/>
      <c r="Z110" s="30"/>
      <c r="AA110" s="30"/>
      <c r="AB110" s="30"/>
      <c r="AC110" s="30"/>
      <c r="AD110" s="30"/>
      <c r="AE110" s="30"/>
    </row>
    <row r="111" spans="1:31" s="2" customFormat="1" ht="6.9" customHeight="1">
      <c r="A111" s="30"/>
      <c r="B111" s="31"/>
      <c r="C111" s="30"/>
      <c r="D111" s="30"/>
      <c r="E111" s="30"/>
      <c r="F111" s="30"/>
      <c r="G111" s="30"/>
      <c r="H111" s="30"/>
      <c r="I111" s="30"/>
      <c r="J111" s="30"/>
      <c r="K111" s="30"/>
      <c r="L111" s="43"/>
      <c r="S111" s="30"/>
      <c r="T111" s="30"/>
      <c r="U111" s="30"/>
      <c r="V111" s="30"/>
      <c r="W111" s="30"/>
      <c r="X111" s="30"/>
      <c r="Y111" s="30"/>
      <c r="Z111" s="30"/>
      <c r="AA111" s="30"/>
      <c r="AB111" s="30"/>
      <c r="AC111" s="30"/>
      <c r="AD111" s="30"/>
      <c r="AE111" s="30"/>
    </row>
    <row r="112" spans="1:31" s="2" customFormat="1" ht="12" customHeight="1">
      <c r="A112" s="30"/>
      <c r="B112" s="31"/>
      <c r="C112" s="27" t="s">
        <v>13</v>
      </c>
      <c r="D112" s="30"/>
      <c r="E112" s="30"/>
      <c r="F112" s="30"/>
      <c r="G112" s="30"/>
      <c r="H112" s="30"/>
      <c r="I112" s="30"/>
      <c r="J112" s="30"/>
      <c r="K112" s="30"/>
      <c r="L112" s="43"/>
      <c r="S112" s="30"/>
      <c r="T112" s="30"/>
      <c r="U112" s="30"/>
      <c r="V112" s="30"/>
      <c r="W112" s="30"/>
      <c r="X112" s="30"/>
      <c r="Y112" s="30"/>
      <c r="Z112" s="30"/>
      <c r="AA112" s="30"/>
      <c r="AB112" s="30"/>
      <c r="AC112" s="30"/>
      <c r="AD112" s="30"/>
      <c r="AE112" s="30"/>
    </row>
    <row r="113" spans="1:65" s="2" customFormat="1" ht="26.25" customHeight="1">
      <c r="A113" s="30"/>
      <c r="B113" s="31"/>
      <c r="C113" s="30"/>
      <c r="D113" s="30"/>
      <c r="E113" s="244" t="str">
        <f>E7</f>
        <v>Oprava spevnených plôch a okolitého areálu Zimného štadióna v Banskej Bystrici</v>
      </c>
      <c r="F113" s="245"/>
      <c r="G113" s="245"/>
      <c r="H113" s="245"/>
      <c r="I113" s="30"/>
      <c r="J113" s="30"/>
      <c r="K113" s="30"/>
      <c r="L113" s="43"/>
      <c r="S113" s="30"/>
      <c r="T113" s="30"/>
      <c r="U113" s="30"/>
      <c r="V113" s="30"/>
      <c r="W113" s="30"/>
      <c r="X113" s="30"/>
      <c r="Y113" s="30"/>
      <c r="Z113" s="30"/>
      <c r="AA113" s="30"/>
      <c r="AB113" s="30"/>
      <c r="AC113" s="30"/>
      <c r="AD113" s="30"/>
      <c r="AE113" s="30"/>
    </row>
    <row r="114" spans="1:65" s="2" customFormat="1" ht="12" customHeight="1">
      <c r="A114" s="30"/>
      <c r="B114" s="31"/>
      <c r="C114" s="27" t="s">
        <v>117</v>
      </c>
      <c r="D114" s="30"/>
      <c r="E114" s="30"/>
      <c r="F114" s="30"/>
      <c r="G114" s="30"/>
      <c r="H114" s="30"/>
      <c r="I114" s="30"/>
      <c r="J114" s="30"/>
      <c r="K114" s="30"/>
      <c r="L114" s="43"/>
      <c r="S114" s="30"/>
      <c r="T114" s="30"/>
      <c r="U114" s="30"/>
      <c r="V114" s="30"/>
      <c r="W114" s="30"/>
      <c r="X114" s="30"/>
      <c r="Y114" s="30"/>
      <c r="Z114" s="30"/>
      <c r="AA114" s="30"/>
      <c r="AB114" s="30"/>
      <c r="AC114" s="30"/>
      <c r="AD114" s="30"/>
      <c r="AE114" s="30"/>
    </row>
    <row r="115" spans="1:65" s="2" customFormat="1" ht="30" customHeight="1">
      <c r="A115" s="30"/>
      <c r="B115" s="31"/>
      <c r="C115" s="30"/>
      <c r="D115" s="30"/>
      <c r="E115" s="211" t="str">
        <f>E9</f>
        <v>SO01.3 - SO01.3  Oprava spevnených plôch - terénne schody</v>
      </c>
      <c r="F115" s="246"/>
      <c r="G115" s="246"/>
      <c r="H115" s="246"/>
      <c r="I115" s="30"/>
      <c r="J115" s="30"/>
      <c r="K115" s="30"/>
      <c r="L115" s="43"/>
      <c r="S115" s="30"/>
      <c r="T115" s="30"/>
      <c r="U115" s="30"/>
      <c r="V115" s="30"/>
      <c r="W115" s="30"/>
      <c r="X115" s="30"/>
      <c r="Y115" s="30"/>
      <c r="Z115" s="30"/>
      <c r="AA115" s="30"/>
      <c r="AB115" s="30"/>
      <c r="AC115" s="30"/>
      <c r="AD115" s="30"/>
      <c r="AE115" s="30"/>
    </row>
    <row r="116" spans="1:65" s="2" customFormat="1" ht="6.9" customHeight="1">
      <c r="A116" s="30"/>
      <c r="B116" s="31"/>
      <c r="C116" s="30"/>
      <c r="D116" s="30"/>
      <c r="E116" s="30"/>
      <c r="F116" s="30"/>
      <c r="G116" s="30"/>
      <c r="H116" s="30"/>
      <c r="I116" s="30"/>
      <c r="J116" s="30"/>
      <c r="K116" s="30"/>
      <c r="L116" s="43"/>
      <c r="S116" s="30"/>
      <c r="T116" s="30"/>
      <c r="U116" s="30"/>
      <c r="V116" s="30"/>
      <c r="W116" s="30"/>
      <c r="X116" s="30"/>
      <c r="Y116" s="30"/>
      <c r="Z116" s="30"/>
      <c r="AA116" s="30"/>
      <c r="AB116" s="30"/>
      <c r="AC116" s="30"/>
      <c r="AD116" s="30"/>
      <c r="AE116" s="30"/>
    </row>
    <row r="117" spans="1:65" s="2" customFormat="1" ht="12" customHeight="1">
      <c r="A117" s="30"/>
      <c r="B117" s="31"/>
      <c r="C117" s="27" t="s">
        <v>17</v>
      </c>
      <c r="D117" s="30"/>
      <c r="E117" s="30"/>
      <c r="F117" s="25" t="str">
        <f>F12</f>
        <v>parc.č.4212,4211/2 k.ú.Banská Bystrica</v>
      </c>
      <c r="G117" s="30"/>
      <c r="H117" s="30"/>
      <c r="I117" s="27" t="s">
        <v>19</v>
      </c>
      <c r="J117" s="56" t="str">
        <f>IF(J12="","",J12)</f>
        <v>10. 9. 2021</v>
      </c>
      <c r="K117" s="30"/>
      <c r="L117" s="43"/>
      <c r="S117" s="30"/>
      <c r="T117" s="30"/>
      <c r="U117" s="30"/>
      <c r="V117" s="30"/>
      <c r="W117" s="30"/>
      <c r="X117" s="30"/>
      <c r="Y117" s="30"/>
      <c r="Z117" s="30"/>
      <c r="AA117" s="30"/>
      <c r="AB117" s="30"/>
      <c r="AC117" s="30"/>
      <c r="AD117" s="30"/>
      <c r="AE117" s="30"/>
    </row>
    <row r="118" spans="1:65" s="2" customFormat="1" ht="6.9" customHeight="1">
      <c r="A118" s="30"/>
      <c r="B118" s="31"/>
      <c r="C118" s="30"/>
      <c r="D118" s="30"/>
      <c r="E118" s="30"/>
      <c r="F118" s="30"/>
      <c r="G118" s="30"/>
      <c r="H118" s="30"/>
      <c r="I118" s="30"/>
      <c r="J118" s="30"/>
      <c r="K118" s="30"/>
      <c r="L118" s="43"/>
      <c r="S118" s="30"/>
      <c r="T118" s="30"/>
      <c r="U118" s="30"/>
      <c r="V118" s="30"/>
      <c r="W118" s="30"/>
      <c r="X118" s="30"/>
      <c r="Y118" s="30"/>
      <c r="Z118" s="30"/>
      <c r="AA118" s="30"/>
      <c r="AB118" s="30"/>
      <c r="AC118" s="30"/>
      <c r="AD118" s="30"/>
      <c r="AE118" s="30"/>
    </row>
    <row r="119" spans="1:65" s="2" customFormat="1" ht="15.15" customHeight="1">
      <c r="A119" s="30"/>
      <c r="B119" s="31"/>
      <c r="C119" s="27" t="s">
        <v>21</v>
      </c>
      <c r="D119" s="30"/>
      <c r="E119" s="30"/>
      <c r="F119" s="25" t="str">
        <f>E15</f>
        <v>MBB a.s.</v>
      </c>
      <c r="G119" s="30"/>
      <c r="H119" s="30"/>
      <c r="I119" s="27" t="s">
        <v>27</v>
      </c>
      <c r="J119" s="28" t="str">
        <f>E21</f>
        <v>CREAT s.r.o.</v>
      </c>
      <c r="K119" s="30"/>
      <c r="L119" s="43"/>
      <c r="S119" s="30"/>
      <c r="T119" s="30"/>
      <c r="U119" s="30"/>
      <c r="V119" s="30"/>
      <c r="W119" s="30"/>
      <c r="X119" s="30"/>
      <c r="Y119" s="30"/>
      <c r="Z119" s="30"/>
      <c r="AA119" s="30"/>
      <c r="AB119" s="30"/>
      <c r="AC119" s="30"/>
      <c r="AD119" s="30"/>
      <c r="AE119" s="30"/>
    </row>
    <row r="120" spans="1:65" s="2" customFormat="1" ht="15.15" customHeight="1">
      <c r="A120" s="30"/>
      <c r="B120" s="31"/>
      <c r="C120" s="27" t="s">
        <v>25</v>
      </c>
      <c r="D120" s="30"/>
      <c r="E120" s="30"/>
      <c r="F120" s="25" t="str">
        <f>IF(E18="","",E18)</f>
        <v>podľa výberového konania</v>
      </c>
      <c r="G120" s="30"/>
      <c r="H120" s="30"/>
      <c r="I120" s="27" t="s">
        <v>30</v>
      </c>
      <c r="J120" s="28" t="str">
        <f>E24</f>
        <v>Ing.Jedlička</v>
      </c>
      <c r="K120" s="30"/>
      <c r="L120" s="43"/>
      <c r="S120" s="30"/>
      <c r="T120" s="30"/>
      <c r="U120" s="30"/>
      <c r="V120" s="30"/>
      <c r="W120" s="30"/>
      <c r="X120" s="30"/>
      <c r="Y120" s="30"/>
      <c r="Z120" s="30"/>
      <c r="AA120" s="30"/>
      <c r="AB120" s="30"/>
      <c r="AC120" s="30"/>
      <c r="AD120" s="30"/>
      <c r="AE120" s="30"/>
    </row>
    <row r="121" spans="1:65" s="2" customFormat="1" ht="10.35" customHeight="1">
      <c r="A121" s="30"/>
      <c r="B121" s="31"/>
      <c r="C121" s="30"/>
      <c r="D121" s="30"/>
      <c r="E121" s="30"/>
      <c r="F121" s="30"/>
      <c r="G121" s="30"/>
      <c r="H121" s="30"/>
      <c r="I121" s="30"/>
      <c r="J121" s="30"/>
      <c r="K121" s="30"/>
      <c r="L121" s="43"/>
      <c r="S121" s="30"/>
      <c r="T121" s="30"/>
      <c r="U121" s="30"/>
      <c r="V121" s="30"/>
      <c r="W121" s="30"/>
      <c r="X121" s="30"/>
      <c r="Y121" s="30"/>
      <c r="Z121" s="30"/>
      <c r="AA121" s="30"/>
      <c r="AB121" s="30"/>
      <c r="AC121" s="30"/>
      <c r="AD121" s="30"/>
      <c r="AE121" s="30"/>
    </row>
    <row r="122" spans="1:65" s="11" customFormat="1" ht="29.25" customHeight="1">
      <c r="A122" s="125"/>
      <c r="B122" s="126"/>
      <c r="C122" s="127" t="s">
        <v>132</v>
      </c>
      <c r="D122" s="128" t="s">
        <v>58</v>
      </c>
      <c r="E122" s="128" t="s">
        <v>54</v>
      </c>
      <c r="F122" s="128" t="s">
        <v>55</v>
      </c>
      <c r="G122" s="128" t="s">
        <v>133</v>
      </c>
      <c r="H122" s="128" t="s">
        <v>134</v>
      </c>
      <c r="I122" s="128" t="s">
        <v>135</v>
      </c>
      <c r="J122" s="129" t="s">
        <v>121</v>
      </c>
      <c r="K122" s="130" t="s">
        <v>136</v>
      </c>
      <c r="L122" s="131"/>
      <c r="M122" s="63" t="s">
        <v>1</v>
      </c>
      <c r="N122" s="64" t="s">
        <v>37</v>
      </c>
      <c r="O122" s="64" t="s">
        <v>137</v>
      </c>
      <c r="P122" s="64" t="s">
        <v>138</v>
      </c>
      <c r="Q122" s="64" t="s">
        <v>139</v>
      </c>
      <c r="R122" s="64" t="s">
        <v>140</v>
      </c>
      <c r="S122" s="64" t="s">
        <v>141</v>
      </c>
      <c r="T122" s="65" t="s">
        <v>142</v>
      </c>
      <c r="U122" s="125"/>
      <c r="V122" s="125"/>
      <c r="W122" s="125"/>
      <c r="X122" s="125"/>
      <c r="Y122" s="125"/>
      <c r="Z122" s="125"/>
      <c r="AA122" s="125"/>
      <c r="AB122" s="125"/>
      <c r="AC122" s="125"/>
      <c r="AD122" s="125"/>
      <c r="AE122" s="125"/>
    </row>
    <row r="123" spans="1:65" s="2" customFormat="1" ht="22.8" customHeight="1">
      <c r="A123" s="30"/>
      <c r="B123" s="31"/>
      <c r="C123" s="70" t="s">
        <v>122</v>
      </c>
      <c r="D123" s="30"/>
      <c r="E123" s="30"/>
      <c r="F123" s="30"/>
      <c r="G123" s="30"/>
      <c r="H123" s="30"/>
      <c r="I123" s="30"/>
      <c r="J123" s="132">
        <f>BK123</f>
        <v>0</v>
      </c>
      <c r="K123" s="30"/>
      <c r="L123" s="31"/>
      <c r="M123" s="66"/>
      <c r="N123" s="57"/>
      <c r="O123" s="67"/>
      <c r="P123" s="133">
        <f>P124</f>
        <v>10.927174300000001</v>
      </c>
      <c r="Q123" s="67"/>
      <c r="R123" s="133">
        <f>R124</f>
        <v>6.8484762300000002</v>
      </c>
      <c r="S123" s="67"/>
      <c r="T123" s="134">
        <f>T124</f>
        <v>0</v>
      </c>
      <c r="U123" s="30"/>
      <c r="V123" s="30"/>
      <c r="W123" s="30"/>
      <c r="X123" s="30"/>
      <c r="Y123" s="30"/>
      <c r="Z123" s="30"/>
      <c r="AA123" s="30"/>
      <c r="AB123" s="30"/>
      <c r="AC123" s="30"/>
      <c r="AD123" s="30"/>
      <c r="AE123" s="30"/>
      <c r="AT123" s="18" t="s">
        <v>72</v>
      </c>
      <c r="AU123" s="18" t="s">
        <v>123</v>
      </c>
      <c r="BK123" s="135">
        <f>BK124</f>
        <v>0</v>
      </c>
    </row>
    <row r="124" spans="1:65" s="12" customFormat="1" ht="25.95" customHeight="1">
      <c r="B124" s="136"/>
      <c r="D124" s="137" t="s">
        <v>72</v>
      </c>
      <c r="E124" s="138" t="s">
        <v>143</v>
      </c>
      <c r="F124" s="138" t="s">
        <v>144</v>
      </c>
      <c r="J124" s="139">
        <f>BK124</f>
        <v>0</v>
      </c>
      <c r="L124" s="136"/>
      <c r="M124" s="140"/>
      <c r="N124" s="141"/>
      <c r="O124" s="141"/>
      <c r="P124" s="142">
        <f>P125+P136+P140+P142+P160+P174</f>
        <v>10.927174300000001</v>
      </c>
      <c r="Q124" s="141"/>
      <c r="R124" s="142">
        <f>R125+R136+R140+R142+R160+R174</f>
        <v>6.8484762300000002</v>
      </c>
      <c r="S124" s="141"/>
      <c r="T124" s="143">
        <f>T125+T136+T140+T142+T160+T174</f>
        <v>0</v>
      </c>
      <c r="AR124" s="137" t="s">
        <v>81</v>
      </c>
      <c r="AT124" s="144" t="s">
        <v>72</v>
      </c>
      <c r="AU124" s="144" t="s">
        <v>73</v>
      </c>
      <c r="AY124" s="137" t="s">
        <v>145</v>
      </c>
      <c r="BK124" s="145">
        <f>BK125+BK136+BK140+BK142+BK160+BK174</f>
        <v>0</v>
      </c>
    </row>
    <row r="125" spans="1:65" s="12" customFormat="1" ht="22.8" customHeight="1">
      <c r="B125" s="136"/>
      <c r="D125" s="137" t="s">
        <v>72</v>
      </c>
      <c r="E125" s="146" t="s">
        <v>81</v>
      </c>
      <c r="F125" s="146" t="s">
        <v>146</v>
      </c>
      <c r="J125" s="147">
        <f>BK125</f>
        <v>0</v>
      </c>
      <c r="L125" s="136"/>
      <c r="M125" s="140"/>
      <c r="N125" s="141"/>
      <c r="O125" s="141"/>
      <c r="P125" s="142">
        <f>SUM(P126:P135)</f>
        <v>1.4618834999999999</v>
      </c>
      <c r="Q125" s="141"/>
      <c r="R125" s="142">
        <f>SUM(R126:R135)</f>
        <v>0</v>
      </c>
      <c r="S125" s="141"/>
      <c r="T125" s="143">
        <f>SUM(T126:T135)</f>
        <v>0</v>
      </c>
      <c r="AR125" s="137" t="s">
        <v>81</v>
      </c>
      <c r="AT125" s="144" t="s">
        <v>72</v>
      </c>
      <c r="AU125" s="144" t="s">
        <v>81</v>
      </c>
      <c r="AY125" s="137" t="s">
        <v>145</v>
      </c>
      <c r="BK125" s="145">
        <f>SUM(BK126:BK135)</f>
        <v>0</v>
      </c>
    </row>
    <row r="126" spans="1:65" s="2" customFormat="1" ht="24.15" customHeight="1">
      <c r="A126" s="30"/>
      <c r="B126" s="148"/>
      <c r="C126" s="149" t="s">
        <v>81</v>
      </c>
      <c r="D126" s="149" t="s">
        <v>147</v>
      </c>
      <c r="E126" s="150" t="s">
        <v>460</v>
      </c>
      <c r="F126" s="151" t="s">
        <v>461</v>
      </c>
      <c r="G126" s="152" t="s">
        <v>176</v>
      </c>
      <c r="H126" s="153">
        <v>2.31</v>
      </c>
      <c r="I126" s="153"/>
      <c r="J126" s="154">
        <f>ROUND(I126*H126,2)</f>
        <v>0</v>
      </c>
      <c r="K126" s="155"/>
      <c r="L126" s="31"/>
      <c r="M126" s="156" t="s">
        <v>1</v>
      </c>
      <c r="N126" s="157" t="s">
        <v>39</v>
      </c>
      <c r="O126" s="158">
        <v>0.46</v>
      </c>
      <c r="P126" s="158">
        <f>O126*H126</f>
        <v>1.0626</v>
      </c>
      <c r="Q126" s="158">
        <v>0</v>
      </c>
      <c r="R126" s="158">
        <f>Q126*H126</f>
        <v>0</v>
      </c>
      <c r="S126" s="158">
        <v>0</v>
      </c>
      <c r="T126" s="159">
        <f>S126*H126</f>
        <v>0</v>
      </c>
      <c r="U126" s="30"/>
      <c r="V126" s="30"/>
      <c r="W126" s="30"/>
      <c r="X126" s="30"/>
      <c r="Y126" s="30"/>
      <c r="Z126" s="30"/>
      <c r="AA126" s="30"/>
      <c r="AB126" s="30"/>
      <c r="AC126" s="30"/>
      <c r="AD126" s="30"/>
      <c r="AE126" s="30"/>
      <c r="AR126" s="160" t="s">
        <v>151</v>
      </c>
      <c r="AT126" s="160" t="s">
        <v>147</v>
      </c>
      <c r="AU126" s="160" t="s">
        <v>152</v>
      </c>
      <c r="AY126" s="18" t="s">
        <v>145</v>
      </c>
      <c r="BE126" s="161">
        <f>IF(N126="základná",J126,0)</f>
        <v>0</v>
      </c>
      <c r="BF126" s="161">
        <f>IF(N126="znížená",J126,0)</f>
        <v>0</v>
      </c>
      <c r="BG126" s="161">
        <f>IF(N126="zákl. prenesená",J126,0)</f>
        <v>0</v>
      </c>
      <c r="BH126" s="161">
        <f>IF(N126="zníž. prenesená",J126,0)</f>
        <v>0</v>
      </c>
      <c r="BI126" s="161">
        <f>IF(N126="nulová",J126,0)</f>
        <v>0</v>
      </c>
      <c r="BJ126" s="18" t="s">
        <v>152</v>
      </c>
      <c r="BK126" s="161">
        <f>ROUND(I126*H126,2)</f>
        <v>0</v>
      </c>
      <c r="BL126" s="18" t="s">
        <v>151</v>
      </c>
      <c r="BM126" s="160" t="s">
        <v>462</v>
      </c>
    </row>
    <row r="127" spans="1:65" s="14" customFormat="1" ht="10.199999999999999">
      <c r="B127" s="183"/>
      <c r="D127" s="177" t="s">
        <v>424</v>
      </c>
      <c r="E127" s="184" t="s">
        <v>1</v>
      </c>
      <c r="F127" s="185" t="s">
        <v>463</v>
      </c>
      <c r="H127" s="186">
        <v>2.31</v>
      </c>
      <c r="L127" s="183"/>
      <c r="M127" s="187"/>
      <c r="N127" s="188"/>
      <c r="O127" s="188"/>
      <c r="P127" s="188"/>
      <c r="Q127" s="188"/>
      <c r="R127" s="188"/>
      <c r="S127" s="188"/>
      <c r="T127" s="189"/>
      <c r="AT127" s="184" t="s">
        <v>424</v>
      </c>
      <c r="AU127" s="184" t="s">
        <v>152</v>
      </c>
      <c r="AV127" s="14" t="s">
        <v>152</v>
      </c>
      <c r="AW127" s="14" t="s">
        <v>29</v>
      </c>
      <c r="AX127" s="14" t="s">
        <v>73</v>
      </c>
      <c r="AY127" s="184" t="s">
        <v>145</v>
      </c>
    </row>
    <row r="128" spans="1:65" s="15" customFormat="1" ht="10.199999999999999">
      <c r="B128" s="190"/>
      <c r="D128" s="177" t="s">
        <v>424</v>
      </c>
      <c r="E128" s="191" t="s">
        <v>1</v>
      </c>
      <c r="F128" s="192" t="s">
        <v>427</v>
      </c>
      <c r="H128" s="193">
        <v>2.31</v>
      </c>
      <c r="L128" s="190"/>
      <c r="M128" s="194"/>
      <c r="N128" s="195"/>
      <c r="O128" s="195"/>
      <c r="P128" s="195"/>
      <c r="Q128" s="195"/>
      <c r="R128" s="195"/>
      <c r="S128" s="195"/>
      <c r="T128" s="196"/>
      <c r="AT128" s="191" t="s">
        <v>424</v>
      </c>
      <c r="AU128" s="191" t="s">
        <v>152</v>
      </c>
      <c r="AV128" s="15" t="s">
        <v>151</v>
      </c>
      <c r="AW128" s="15" t="s">
        <v>29</v>
      </c>
      <c r="AX128" s="15" t="s">
        <v>81</v>
      </c>
      <c r="AY128" s="191" t="s">
        <v>145</v>
      </c>
    </row>
    <row r="129" spans="1:65" s="2" customFormat="1" ht="24.15" customHeight="1">
      <c r="A129" s="30"/>
      <c r="B129" s="148"/>
      <c r="C129" s="149" t="s">
        <v>152</v>
      </c>
      <c r="D129" s="149" t="s">
        <v>147</v>
      </c>
      <c r="E129" s="150" t="s">
        <v>464</v>
      </c>
      <c r="F129" s="151" t="s">
        <v>465</v>
      </c>
      <c r="G129" s="152" t="s">
        <v>176</v>
      </c>
      <c r="H129" s="153">
        <v>2.31</v>
      </c>
      <c r="I129" s="153"/>
      <c r="J129" s="154">
        <f>ROUND(I129*H129,2)</f>
        <v>0</v>
      </c>
      <c r="K129" s="155"/>
      <c r="L129" s="31"/>
      <c r="M129" s="156" t="s">
        <v>1</v>
      </c>
      <c r="N129" s="157" t="s">
        <v>39</v>
      </c>
      <c r="O129" s="158">
        <v>5.6000000000000001E-2</v>
      </c>
      <c r="P129" s="158">
        <f>O129*H129</f>
        <v>0.12936</v>
      </c>
      <c r="Q129" s="158">
        <v>0</v>
      </c>
      <c r="R129" s="158">
        <f>Q129*H129</f>
        <v>0</v>
      </c>
      <c r="S129" s="158">
        <v>0</v>
      </c>
      <c r="T129" s="159">
        <f>S129*H129</f>
        <v>0</v>
      </c>
      <c r="U129" s="30"/>
      <c r="V129" s="30"/>
      <c r="W129" s="30"/>
      <c r="X129" s="30"/>
      <c r="Y129" s="30"/>
      <c r="Z129" s="30"/>
      <c r="AA129" s="30"/>
      <c r="AB129" s="30"/>
      <c r="AC129" s="30"/>
      <c r="AD129" s="30"/>
      <c r="AE129" s="30"/>
      <c r="AR129" s="160" t="s">
        <v>151</v>
      </c>
      <c r="AT129" s="160" t="s">
        <v>147</v>
      </c>
      <c r="AU129" s="160" t="s">
        <v>152</v>
      </c>
      <c r="AY129" s="18" t="s">
        <v>145</v>
      </c>
      <c r="BE129" s="161">
        <f>IF(N129="základná",J129,0)</f>
        <v>0</v>
      </c>
      <c r="BF129" s="161">
        <f>IF(N129="znížená",J129,0)</f>
        <v>0</v>
      </c>
      <c r="BG129" s="161">
        <f>IF(N129="zákl. prenesená",J129,0)</f>
        <v>0</v>
      </c>
      <c r="BH129" s="161">
        <f>IF(N129="zníž. prenesená",J129,0)</f>
        <v>0</v>
      </c>
      <c r="BI129" s="161">
        <f>IF(N129="nulová",J129,0)</f>
        <v>0</v>
      </c>
      <c r="BJ129" s="18" t="s">
        <v>152</v>
      </c>
      <c r="BK129" s="161">
        <f>ROUND(I129*H129,2)</f>
        <v>0</v>
      </c>
      <c r="BL129" s="18" t="s">
        <v>151</v>
      </c>
      <c r="BM129" s="160" t="s">
        <v>466</v>
      </c>
    </row>
    <row r="130" spans="1:65" s="2" customFormat="1" ht="33" customHeight="1">
      <c r="A130" s="30"/>
      <c r="B130" s="148"/>
      <c r="C130" s="149" t="s">
        <v>157</v>
      </c>
      <c r="D130" s="149" t="s">
        <v>147</v>
      </c>
      <c r="E130" s="150" t="s">
        <v>467</v>
      </c>
      <c r="F130" s="151" t="s">
        <v>468</v>
      </c>
      <c r="G130" s="152" t="s">
        <v>176</v>
      </c>
      <c r="H130" s="153">
        <v>2.31</v>
      </c>
      <c r="I130" s="153"/>
      <c r="J130" s="154">
        <f>ROUND(I130*H130,2)</f>
        <v>0</v>
      </c>
      <c r="K130" s="155"/>
      <c r="L130" s="31"/>
      <c r="M130" s="156" t="s">
        <v>1</v>
      </c>
      <c r="N130" s="157" t="s">
        <v>39</v>
      </c>
      <c r="O130" s="158">
        <v>7.0999999999999994E-2</v>
      </c>
      <c r="P130" s="158">
        <f>O130*H130</f>
        <v>0.16400999999999999</v>
      </c>
      <c r="Q130" s="158">
        <v>0</v>
      </c>
      <c r="R130" s="158">
        <f>Q130*H130</f>
        <v>0</v>
      </c>
      <c r="S130" s="158">
        <v>0</v>
      </c>
      <c r="T130" s="159">
        <f>S130*H130</f>
        <v>0</v>
      </c>
      <c r="U130" s="30"/>
      <c r="V130" s="30"/>
      <c r="W130" s="30"/>
      <c r="X130" s="30"/>
      <c r="Y130" s="30"/>
      <c r="Z130" s="30"/>
      <c r="AA130" s="30"/>
      <c r="AB130" s="30"/>
      <c r="AC130" s="30"/>
      <c r="AD130" s="30"/>
      <c r="AE130" s="30"/>
      <c r="AR130" s="160" t="s">
        <v>151</v>
      </c>
      <c r="AT130" s="160" t="s">
        <v>147</v>
      </c>
      <c r="AU130" s="160" t="s">
        <v>152</v>
      </c>
      <c r="AY130" s="18" t="s">
        <v>145</v>
      </c>
      <c r="BE130" s="161">
        <f>IF(N130="základná",J130,0)</f>
        <v>0</v>
      </c>
      <c r="BF130" s="161">
        <f>IF(N130="znížená",J130,0)</f>
        <v>0</v>
      </c>
      <c r="BG130" s="161">
        <f>IF(N130="zákl. prenesená",J130,0)</f>
        <v>0</v>
      </c>
      <c r="BH130" s="161">
        <f>IF(N130="zníž. prenesená",J130,0)</f>
        <v>0</v>
      </c>
      <c r="BI130" s="161">
        <f>IF(N130="nulová",J130,0)</f>
        <v>0</v>
      </c>
      <c r="BJ130" s="18" t="s">
        <v>152</v>
      </c>
      <c r="BK130" s="161">
        <f>ROUND(I130*H130,2)</f>
        <v>0</v>
      </c>
      <c r="BL130" s="18" t="s">
        <v>151</v>
      </c>
      <c r="BM130" s="160" t="s">
        <v>469</v>
      </c>
    </row>
    <row r="131" spans="1:65" s="2" customFormat="1" ht="37.799999999999997" customHeight="1">
      <c r="A131" s="30"/>
      <c r="B131" s="148"/>
      <c r="C131" s="149" t="s">
        <v>151</v>
      </c>
      <c r="D131" s="149" t="s">
        <v>147</v>
      </c>
      <c r="E131" s="150" t="s">
        <v>470</v>
      </c>
      <c r="F131" s="151" t="s">
        <v>471</v>
      </c>
      <c r="G131" s="152" t="s">
        <v>176</v>
      </c>
      <c r="H131" s="153">
        <v>11.55</v>
      </c>
      <c r="I131" s="153"/>
      <c r="J131" s="154">
        <f>ROUND(I131*H131,2)</f>
        <v>0</v>
      </c>
      <c r="K131" s="155"/>
      <c r="L131" s="31"/>
      <c r="M131" s="156" t="s">
        <v>1</v>
      </c>
      <c r="N131" s="157" t="s">
        <v>39</v>
      </c>
      <c r="O131" s="158">
        <v>7.3699999999999998E-3</v>
      </c>
      <c r="P131" s="158">
        <f>O131*H131</f>
        <v>8.5123500000000005E-2</v>
      </c>
      <c r="Q131" s="158">
        <v>0</v>
      </c>
      <c r="R131" s="158">
        <f>Q131*H131</f>
        <v>0</v>
      </c>
      <c r="S131" s="158">
        <v>0</v>
      </c>
      <c r="T131" s="159">
        <f>S131*H131</f>
        <v>0</v>
      </c>
      <c r="U131" s="30"/>
      <c r="V131" s="30"/>
      <c r="W131" s="30"/>
      <c r="X131" s="30"/>
      <c r="Y131" s="30"/>
      <c r="Z131" s="30"/>
      <c r="AA131" s="30"/>
      <c r="AB131" s="30"/>
      <c r="AC131" s="30"/>
      <c r="AD131" s="30"/>
      <c r="AE131" s="30"/>
      <c r="AR131" s="160" t="s">
        <v>151</v>
      </c>
      <c r="AT131" s="160" t="s">
        <v>147</v>
      </c>
      <c r="AU131" s="160" t="s">
        <v>152</v>
      </c>
      <c r="AY131" s="18" t="s">
        <v>145</v>
      </c>
      <c r="BE131" s="161">
        <f>IF(N131="základná",J131,0)</f>
        <v>0</v>
      </c>
      <c r="BF131" s="161">
        <f>IF(N131="znížená",J131,0)</f>
        <v>0</v>
      </c>
      <c r="BG131" s="161">
        <f>IF(N131="zákl. prenesená",J131,0)</f>
        <v>0</v>
      </c>
      <c r="BH131" s="161">
        <f>IF(N131="zníž. prenesená",J131,0)</f>
        <v>0</v>
      </c>
      <c r="BI131" s="161">
        <f>IF(N131="nulová",J131,0)</f>
        <v>0</v>
      </c>
      <c r="BJ131" s="18" t="s">
        <v>152</v>
      </c>
      <c r="BK131" s="161">
        <f>ROUND(I131*H131,2)</f>
        <v>0</v>
      </c>
      <c r="BL131" s="18" t="s">
        <v>151</v>
      </c>
      <c r="BM131" s="160" t="s">
        <v>472</v>
      </c>
    </row>
    <row r="132" spans="1:65" s="14" customFormat="1" ht="10.199999999999999">
      <c r="B132" s="183"/>
      <c r="D132" s="177" t="s">
        <v>424</v>
      </c>
      <c r="E132" s="184" t="s">
        <v>1</v>
      </c>
      <c r="F132" s="185" t="s">
        <v>473</v>
      </c>
      <c r="H132" s="186">
        <v>11.55</v>
      </c>
      <c r="L132" s="183"/>
      <c r="M132" s="187"/>
      <c r="N132" s="188"/>
      <c r="O132" s="188"/>
      <c r="P132" s="188"/>
      <c r="Q132" s="188"/>
      <c r="R132" s="188"/>
      <c r="S132" s="188"/>
      <c r="T132" s="189"/>
      <c r="AT132" s="184" t="s">
        <v>424</v>
      </c>
      <c r="AU132" s="184" t="s">
        <v>152</v>
      </c>
      <c r="AV132" s="14" t="s">
        <v>152</v>
      </c>
      <c r="AW132" s="14" t="s">
        <v>29</v>
      </c>
      <c r="AX132" s="14" t="s">
        <v>73</v>
      </c>
      <c r="AY132" s="184" t="s">
        <v>145</v>
      </c>
    </row>
    <row r="133" spans="1:65" s="15" customFormat="1" ht="10.199999999999999">
      <c r="B133" s="190"/>
      <c r="D133" s="177" t="s">
        <v>424</v>
      </c>
      <c r="E133" s="191" t="s">
        <v>1</v>
      </c>
      <c r="F133" s="192" t="s">
        <v>427</v>
      </c>
      <c r="H133" s="193">
        <v>11.55</v>
      </c>
      <c r="L133" s="190"/>
      <c r="M133" s="194"/>
      <c r="N133" s="195"/>
      <c r="O133" s="195"/>
      <c r="P133" s="195"/>
      <c r="Q133" s="195"/>
      <c r="R133" s="195"/>
      <c r="S133" s="195"/>
      <c r="T133" s="196"/>
      <c r="AT133" s="191" t="s">
        <v>424</v>
      </c>
      <c r="AU133" s="191" t="s">
        <v>152</v>
      </c>
      <c r="AV133" s="15" t="s">
        <v>151</v>
      </c>
      <c r="AW133" s="15" t="s">
        <v>29</v>
      </c>
      <c r="AX133" s="15" t="s">
        <v>81</v>
      </c>
      <c r="AY133" s="191" t="s">
        <v>145</v>
      </c>
    </row>
    <row r="134" spans="1:65" s="2" customFormat="1" ht="16.5" customHeight="1">
      <c r="A134" s="30"/>
      <c r="B134" s="148"/>
      <c r="C134" s="149" t="s">
        <v>165</v>
      </c>
      <c r="D134" s="149" t="s">
        <v>147</v>
      </c>
      <c r="E134" s="150" t="s">
        <v>474</v>
      </c>
      <c r="F134" s="151" t="s">
        <v>475</v>
      </c>
      <c r="G134" s="152" t="s">
        <v>176</v>
      </c>
      <c r="H134" s="153">
        <v>2.31</v>
      </c>
      <c r="I134" s="153"/>
      <c r="J134" s="154">
        <f>ROUND(I134*H134,2)</f>
        <v>0</v>
      </c>
      <c r="K134" s="155"/>
      <c r="L134" s="31"/>
      <c r="M134" s="156" t="s">
        <v>1</v>
      </c>
      <c r="N134" s="157" t="s">
        <v>39</v>
      </c>
      <c r="O134" s="158">
        <v>8.9999999999999993E-3</v>
      </c>
      <c r="P134" s="158">
        <f>O134*H134</f>
        <v>2.0789999999999999E-2</v>
      </c>
      <c r="Q134" s="158">
        <v>0</v>
      </c>
      <c r="R134" s="158">
        <f>Q134*H134</f>
        <v>0</v>
      </c>
      <c r="S134" s="158">
        <v>0</v>
      </c>
      <c r="T134" s="159">
        <f>S134*H134</f>
        <v>0</v>
      </c>
      <c r="U134" s="30"/>
      <c r="V134" s="30"/>
      <c r="W134" s="30"/>
      <c r="X134" s="30"/>
      <c r="Y134" s="30"/>
      <c r="Z134" s="30"/>
      <c r="AA134" s="30"/>
      <c r="AB134" s="30"/>
      <c r="AC134" s="30"/>
      <c r="AD134" s="30"/>
      <c r="AE134" s="30"/>
      <c r="AR134" s="160" t="s">
        <v>151</v>
      </c>
      <c r="AT134" s="160" t="s">
        <v>147</v>
      </c>
      <c r="AU134" s="160" t="s">
        <v>152</v>
      </c>
      <c r="AY134" s="18" t="s">
        <v>145</v>
      </c>
      <c r="BE134" s="161">
        <f>IF(N134="základná",J134,0)</f>
        <v>0</v>
      </c>
      <c r="BF134" s="161">
        <f>IF(N134="znížená",J134,0)</f>
        <v>0</v>
      </c>
      <c r="BG134" s="161">
        <f>IF(N134="zákl. prenesená",J134,0)</f>
        <v>0</v>
      </c>
      <c r="BH134" s="161">
        <f>IF(N134="zníž. prenesená",J134,0)</f>
        <v>0</v>
      </c>
      <c r="BI134" s="161">
        <f>IF(N134="nulová",J134,0)</f>
        <v>0</v>
      </c>
      <c r="BJ134" s="18" t="s">
        <v>152</v>
      </c>
      <c r="BK134" s="161">
        <f>ROUND(I134*H134,2)</f>
        <v>0</v>
      </c>
      <c r="BL134" s="18" t="s">
        <v>151</v>
      </c>
      <c r="BM134" s="160" t="s">
        <v>476</v>
      </c>
    </row>
    <row r="135" spans="1:65" s="2" customFormat="1" ht="24.15" customHeight="1">
      <c r="A135" s="30"/>
      <c r="B135" s="148"/>
      <c r="C135" s="149" t="s">
        <v>169</v>
      </c>
      <c r="D135" s="149" t="s">
        <v>147</v>
      </c>
      <c r="E135" s="150" t="s">
        <v>209</v>
      </c>
      <c r="F135" s="151" t="s">
        <v>210</v>
      </c>
      <c r="G135" s="152" t="s">
        <v>202</v>
      </c>
      <c r="H135" s="153">
        <v>4.16</v>
      </c>
      <c r="I135" s="153"/>
      <c r="J135" s="154">
        <f>ROUND(I135*H135,2)</f>
        <v>0</v>
      </c>
      <c r="K135" s="155"/>
      <c r="L135" s="31"/>
      <c r="M135" s="156" t="s">
        <v>1</v>
      </c>
      <c r="N135" s="157" t="s">
        <v>39</v>
      </c>
      <c r="O135" s="158">
        <v>0</v>
      </c>
      <c r="P135" s="158">
        <f>O135*H135</f>
        <v>0</v>
      </c>
      <c r="Q135" s="158">
        <v>0</v>
      </c>
      <c r="R135" s="158">
        <f>Q135*H135</f>
        <v>0</v>
      </c>
      <c r="S135" s="158">
        <v>0</v>
      </c>
      <c r="T135" s="159">
        <f>S135*H135</f>
        <v>0</v>
      </c>
      <c r="U135" s="30"/>
      <c r="V135" s="30"/>
      <c r="W135" s="30"/>
      <c r="X135" s="30"/>
      <c r="Y135" s="30"/>
      <c r="Z135" s="30"/>
      <c r="AA135" s="30"/>
      <c r="AB135" s="30"/>
      <c r="AC135" s="30"/>
      <c r="AD135" s="30"/>
      <c r="AE135" s="30"/>
      <c r="AR135" s="160" t="s">
        <v>151</v>
      </c>
      <c r="AT135" s="160" t="s">
        <v>147</v>
      </c>
      <c r="AU135" s="160" t="s">
        <v>152</v>
      </c>
      <c r="AY135" s="18" t="s">
        <v>145</v>
      </c>
      <c r="BE135" s="161">
        <f>IF(N135="základná",J135,0)</f>
        <v>0</v>
      </c>
      <c r="BF135" s="161">
        <f>IF(N135="znížená",J135,0)</f>
        <v>0</v>
      </c>
      <c r="BG135" s="161">
        <f>IF(N135="zákl. prenesená",J135,0)</f>
        <v>0</v>
      </c>
      <c r="BH135" s="161">
        <f>IF(N135="zníž. prenesená",J135,0)</f>
        <v>0</v>
      </c>
      <c r="BI135" s="161">
        <f>IF(N135="nulová",J135,0)</f>
        <v>0</v>
      </c>
      <c r="BJ135" s="18" t="s">
        <v>152</v>
      </c>
      <c r="BK135" s="161">
        <f>ROUND(I135*H135,2)</f>
        <v>0</v>
      </c>
      <c r="BL135" s="18" t="s">
        <v>151</v>
      </c>
      <c r="BM135" s="160" t="s">
        <v>477</v>
      </c>
    </row>
    <row r="136" spans="1:65" s="12" customFormat="1" ht="22.8" customHeight="1">
      <c r="B136" s="136"/>
      <c r="D136" s="137" t="s">
        <v>72</v>
      </c>
      <c r="E136" s="146" t="s">
        <v>152</v>
      </c>
      <c r="F136" s="146" t="s">
        <v>478</v>
      </c>
      <c r="J136" s="147">
        <f>BK136</f>
        <v>0</v>
      </c>
      <c r="L136" s="136"/>
      <c r="M136" s="140"/>
      <c r="N136" s="141"/>
      <c r="O136" s="141"/>
      <c r="P136" s="142">
        <f>SUM(P137:P139)</f>
        <v>1.848E-2</v>
      </c>
      <c r="Q136" s="141"/>
      <c r="R136" s="142">
        <f>SUM(R137:R139)</f>
        <v>0</v>
      </c>
      <c r="S136" s="141"/>
      <c r="T136" s="143">
        <f>SUM(T137:T139)</f>
        <v>0</v>
      </c>
      <c r="AR136" s="137" t="s">
        <v>81</v>
      </c>
      <c r="AT136" s="144" t="s">
        <v>72</v>
      </c>
      <c r="AU136" s="144" t="s">
        <v>81</v>
      </c>
      <c r="AY136" s="137" t="s">
        <v>145</v>
      </c>
      <c r="BK136" s="145">
        <f>SUM(BK137:BK139)</f>
        <v>0</v>
      </c>
    </row>
    <row r="137" spans="1:65" s="2" customFormat="1" ht="33" customHeight="1">
      <c r="A137" s="30"/>
      <c r="B137" s="148"/>
      <c r="C137" s="149" t="s">
        <v>173</v>
      </c>
      <c r="D137" s="149" t="s">
        <v>147</v>
      </c>
      <c r="E137" s="150" t="s">
        <v>479</v>
      </c>
      <c r="F137" s="151" t="s">
        <v>480</v>
      </c>
      <c r="G137" s="152" t="s">
        <v>150</v>
      </c>
      <c r="H137" s="153">
        <v>4.62</v>
      </c>
      <c r="I137" s="153"/>
      <c r="J137" s="154">
        <f>ROUND(I137*H137,2)</f>
        <v>0</v>
      </c>
      <c r="K137" s="155"/>
      <c r="L137" s="31"/>
      <c r="M137" s="156" t="s">
        <v>1</v>
      </c>
      <c r="N137" s="157" t="s">
        <v>39</v>
      </c>
      <c r="O137" s="158">
        <v>4.0000000000000001E-3</v>
      </c>
      <c r="P137" s="158">
        <f>O137*H137</f>
        <v>1.848E-2</v>
      </c>
      <c r="Q137" s="158">
        <v>0</v>
      </c>
      <c r="R137" s="158">
        <f>Q137*H137</f>
        <v>0</v>
      </c>
      <c r="S137" s="158">
        <v>0</v>
      </c>
      <c r="T137" s="159">
        <f>S137*H137</f>
        <v>0</v>
      </c>
      <c r="U137" s="30"/>
      <c r="V137" s="30"/>
      <c r="W137" s="30"/>
      <c r="X137" s="30"/>
      <c r="Y137" s="30"/>
      <c r="Z137" s="30"/>
      <c r="AA137" s="30"/>
      <c r="AB137" s="30"/>
      <c r="AC137" s="30"/>
      <c r="AD137" s="30"/>
      <c r="AE137" s="30"/>
      <c r="AR137" s="160" t="s">
        <v>151</v>
      </c>
      <c r="AT137" s="160" t="s">
        <v>147</v>
      </c>
      <c r="AU137" s="160" t="s">
        <v>152</v>
      </c>
      <c r="AY137" s="18" t="s">
        <v>145</v>
      </c>
      <c r="BE137" s="161">
        <f>IF(N137="základná",J137,0)</f>
        <v>0</v>
      </c>
      <c r="BF137" s="161">
        <f>IF(N137="znížená",J137,0)</f>
        <v>0</v>
      </c>
      <c r="BG137" s="161">
        <f>IF(N137="zákl. prenesená",J137,0)</f>
        <v>0</v>
      </c>
      <c r="BH137" s="161">
        <f>IF(N137="zníž. prenesená",J137,0)</f>
        <v>0</v>
      </c>
      <c r="BI137" s="161">
        <f>IF(N137="nulová",J137,0)</f>
        <v>0</v>
      </c>
      <c r="BJ137" s="18" t="s">
        <v>152</v>
      </c>
      <c r="BK137" s="161">
        <f>ROUND(I137*H137,2)</f>
        <v>0</v>
      </c>
      <c r="BL137" s="18" t="s">
        <v>151</v>
      </c>
      <c r="BM137" s="160" t="s">
        <v>481</v>
      </c>
    </row>
    <row r="138" spans="1:65" s="14" customFormat="1" ht="10.199999999999999">
      <c r="B138" s="183"/>
      <c r="D138" s="177" t="s">
        <v>424</v>
      </c>
      <c r="E138" s="184" t="s">
        <v>1</v>
      </c>
      <c r="F138" s="185" t="s">
        <v>482</v>
      </c>
      <c r="H138" s="186">
        <v>4.62</v>
      </c>
      <c r="L138" s="183"/>
      <c r="M138" s="187"/>
      <c r="N138" s="188"/>
      <c r="O138" s="188"/>
      <c r="P138" s="188"/>
      <c r="Q138" s="188"/>
      <c r="R138" s="188"/>
      <c r="S138" s="188"/>
      <c r="T138" s="189"/>
      <c r="AT138" s="184" t="s">
        <v>424</v>
      </c>
      <c r="AU138" s="184" t="s">
        <v>152</v>
      </c>
      <c r="AV138" s="14" t="s">
        <v>152</v>
      </c>
      <c r="AW138" s="14" t="s">
        <v>29</v>
      </c>
      <c r="AX138" s="14" t="s">
        <v>73</v>
      </c>
      <c r="AY138" s="184" t="s">
        <v>145</v>
      </c>
    </row>
    <row r="139" spans="1:65" s="15" customFormat="1" ht="10.199999999999999">
      <c r="B139" s="190"/>
      <c r="D139" s="177" t="s">
        <v>424</v>
      </c>
      <c r="E139" s="191" t="s">
        <v>1</v>
      </c>
      <c r="F139" s="192" t="s">
        <v>427</v>
      </c>
      <c r="H139" s="193">
        <v>4.62</v>
      </c>
      <c r="L139" s="190"/>
      <c r="M139" s="194"/>
      <c r="N139" s="195"/>
      <c r="O139" s="195"/>
      <c r="P139" s="195"/>
      <c r="Q139" s="195"/>
      <c r="R139" s="195"/>
      <c r="S139" s="195"/>
      <c r="T139" s="196"/>
      <c r="AT139" s="191" t="s">
        <v>424</v>
      </c>
      <c r="AU139" s="191" t="s">
        <v>152</v>
      </c>
      <c r="AV139" s="15" t="s">
        <v>151</v>
      </c>
      <c r="AW139" s="15" t="s">
        <v>29</v>
      </c>
      <c r="AX139" s="15" t="s">
        <v>81</v>
      </c>
      <c r="AY139" s="191" t="s">
        <v>145</v>
      </c>
    </row>
    <row r="140" spans="1:65" s="12" customFormat="1" ht="22.8" customHeight="1">
      <c r="B140" s="136"/>
      <c r="D140" s="137" t="s">
        <v>72</v>
      </c>
      <c r="E140" s="146" t="s">
        <v>151</v>
      </c>
      <c r="F140" s="146" t="s">
        <v>220</v>
      </c>
      <c r="J140" s="147">
        <f>BK140</f>
        <v>0</v>
      </c>
      <c r="L140" s="136"/>
      <c r="M140" s="140"/>
      <c r="N140" s="141"/>
      <c r="O140" s="141"/>
      <c r="P140" s="142">
        <f>P141</f>
        <v>7.6609999999999998E-2</v>
      </c>
      <c r="Q140" s="141"/>
      <c r="R140" s="142">
        <f>R141</f>
        <v>0.26392959999999999</v>
      </c>
      <c r="S140" s="141"/>
      <c r="T140" s="143">
        <f>T141</f>
        <v>0</v>
      </c>
      <c r="AR140" s="137" t="s">
        <v>81</v>
      </c>
      <c r="AT140" s="144" t="s">
        <v>72</v>
      </c>
      <c r="AU140" s="144" t="s">
        <v>81</v>
      </c>
      <c r="AY140" s="137" t="s">
        <v>145</v>
      </c>
      <c r="BK140" s="145">
        <f>BK141</f>
        <v>0</v>
      </c>
    </row>
    <row r="141" spans="1:65" s="2" customFormat="1" ht="33" customHeight="1">
      <c r="A141" s="30"/>
      <c r="B141" s="148"/>
      <c r="C141" s="149" t="s">
        <v>178</v>
      </c>
      <c r="D141" s="149" t="s">
        <v>147</v>
      </c>
      <c r="E141" s="150" t="s">
        <v>222</v>
      </c>
      <c r="F141" s="151" t="s">
        <v>223</v>
      </c>
      <c r="G141" s="152" t="s">
        <v>150</v>
      </c>
      <c r="H141" s="153">
        <v>1.63</v>
      </c>
      <c r="I141" s="153"/>
      <c r="J141" s="154">
        <f>ROUND(I141*H141,2)</f>
        <v>0</v>
      </c>
      <c r="K141" s="155"/>
      <c r="L141" s="31"/>
      <c r="M141" s="156" t="s">
        <v>1</v>
      </c>
      <c r="N141" s="157" t="s">
        <v>39</v>
      </c>
      <c r="O141" s="158">
        <v>4.7E-2</v>
      </c>
      <c r="P141" s="158">
        <f>O141*H141</f>
        <v>7.6609999999999998E-2</v>
      </c>
      <c r="Q141" s="158">
        <v>0.16192000000000001</v>
      </c>
      <c r="R141" s="158">
        <f>Q141*H141</f>
        <v>0.26392959999999999</v>
      </c>
      <c r="S141" s="158">
        <v>0</v>
      </c>
      <c r="T141" s="159">
        <f>S141*H141</f>
        <v>0</v>
      </c>
      <c r="U141" s="30"/>
      <c r="V141" s="30"/>
      <c r="W141" s="30"/>
      <c r="X141" s="30"/>
      <c r="Y141" s="30"/>
      <c r="Z141" s="30"/>
      <c r="AA141" s="30"/>
      <c r="AB141" s="30"/>
      <c r="AC141" s="30"/>
      <c r="AD141" s="30"/>
      <c r="AE141" s="30"/>
      <c r="AR141" s="160" t="s">
        <v>151</v>
      </c>
      <c r="AT141" s="160" t="s">
        <v>147</v>
      </c>
      <c r="AU141" s="160" t="s">
        <v>152</v>
      </c>
      <c r="AY141" s="18" t="s">
        <v>145</v>
      </c>
      <c r="BE141" s="161">
        <f>IF(N141="základná",J141,0)</f>
        <v>0</v>
      </c>
      <c r="BF141" s="161">
        <f>IF(N141="znížená",J141,0)</f>
        <v>0</v>
      </c>
      <c r="BG141" s="161">
        <f>IF(N141="zákl. prenesená",J141,0)</f>
        <v>0</v>
      </c>
      <c r="BH141" s="161">
        <f>IF(N141="zníž. prenesená",J141,0)</f>
        <v>0</v>
      </c>
      <c r="BI141" s="161">
        <f>IF(N141="nulová",J141,0)</f>
        <v>0</v>
      </c>
      <c r="BJ141" s="18" t="s">
        <v>152</v>
      </c>
      <c r="BK141" s="161">
        <f>ROUND(I141*H141,2)</f>
        <v>0</v>
      </c>
      <c r="BL141" s="18" t="s">
        <v>151</v>
      </c>
      <c r="BM141" s="160" t="s">
        <v>483</v>
      </c>
    </row>
    <row r="142" spans="1:65" s="12" customFormat="1" ht="22.8" customHeight="1">
      <c r="B142" s="136"/>
      <c r="D142" s="137" t="s">
        <v>72</v>
      </c>
      <c r="E142" s="146" t="s">
        <v>165</v>
      </c>
      <c r="F142" s="146" t="s">
        <v>229</v>
      </c>
      <c r="J142" s="147">
        <f>BK142</f>
        <v>0</v>
      </c>
      <c r="L142" s="136"/>
      <c r="M142" s="140"/>
      <c r="N142" s="141"/>
      <c r="O142" s="141"/>
      <c r="P142" s="142">
        <f>SUM(P143:P159)</f>
        <v>3.8864358000000001</v>
      </c>
      <c r="Q142" s="141"/>
      <c r="R142" s="142">
        <f>SUM(R143:R159)</f>
        <v>3.7610017999999998</v>
      </c>
      <c r="S142" s="141"/>
      <c r="T142" s="143">
        <f>SUM(T143:T159)</f>
        <v>0</v>
      </c>
      <c r="AR142" s="137" t="s">
        <v>81</v>
      </c>
      <c r="AT142" s="144" t="s">
        <v>72</v>
      </c>
      <c r="AU142" s="144" t="s">
        <v>81</v>
      </c>
      <c r="AY142" s="137" t="s">
        <v>145</v>
      </c>
      <c r="BK142" s="145">
        <f>SUM(BK143:BK159)</f>
        <v>0</v>
      </c>
    </row>
    <row r="143" spans="1:65" s="2" customFormat="1" ht="24.15" customHeight="1">
      <c r="A143" s="30"/>
      <c r="B143" s="148"/>
      <c r="C143" s="149" t="s">
        <v>182</v>
      </c>
      <c r="D143" s="149" t="s">
        <v>147</v>
      </c>
      <c r="E143" s="150" t="s">
        <v>238</v>
      </c>
      <c r="F143" s="151" t="s">
        <v>239</v>
      </c>
      <c r="G143" s="152" t="s">
        <v>150</v>
      </c>
      <c r="H143" s="153">
        <v>1.63</v>
      </c>
      <c r="I143" s="153"/>
      <c r="J143" s="154">
        <f>ROUND(I143*H143,2)</f>
        <v>0</v>
      </c>
      <c r="K143" s="155"/>
      <c r="L143" s="31"/>
      <c r="M143" s="156" t="s">
        <v>1</v>
      </c>
      <c r="N143" s="157" t="s">
        <v>39</v>
      </c>
      <c r="O143" s="158">
        <v>2.7119999999999998E-2</v>
      </c>
      <c r="P143" s="158">
        <f>O143*H143</f>
        <v>4.4205599999999998E-2</v>
      </c>
      <c r="Q143" s="158">
        <v>0.37080000000000002</v>
      </c>
      <c r="R143" s="158">
        <f>Q143*H143</f>
        <v>0.60440399999999994</v>
      </c>
      <c r="S143" s="158">
        <v>0</v>
      </c>
      <c r="T143" s="159">
        <f>S143*H143</f>
        <v>0</v>
      </c>
      <c r="U143" s="30"/>
      <c r="V143" s="30"/>
      <c r="W143" s="30"/>
      <c r="X143" s="30"/>
      <c r="Y143" s="30"/>
      <c r="Z143" s="30"/>
      <c r="AA143" s="30"/>
      <c r="AB143" s="30"/>
      <c r="AC143" s="30"/>
      <c r="AD143" s="30"/>
      <c r="AE143" s="30"/>
      <c r="AR143" s="160" t="s">
        <v>151</v>
      </c>
      <c r="AT143" s="160" t="s">
        <v>147</v>
      </c>
      <c r="AU143" s="160" t="s">
        <v>152</v>
      </c>
      <c r="AY143" s="18" t="s">
        <v>145</v>
      </c>
      <c r="BE143" s="161">
        <f>IF(N143="základná",J143,0)</f>
        <v>0</v>
      </c>
      <c r="BF143" s="161">
        <f>IF(N143="znížená",J143,0)</f>
        <v>0</v>
      </c>
      <c r="BG143" s="161">
        <f>IF(N143="zákl. prenesená",J143,0)</f>
        <v>0</v>
      </c>
      <c r="BH143" s="161">
        <f>IF(N143="zníž. prenesená",J143,0)</f>
        <v>0</v>
      </c>
      <c r="BI143" s="161">
        <f>IF(N143="nulová",J143,0)</f>
        <v>0</v>
      </c>
      <c r="BJ143" s="18" t="s">
        <v>152</v>
      </c>
      <c r="BK143" s="161">
        <f>ROUND(I143*H143,2)</f>
        <v>0</v>
      </c>
      <c r="BL143" s="18" t="s">
        <v>151</v>
      </c>
      <c r="BM143" s="160" t="s">
        <v>484</v>
      </c>
    </row>
    <row r="144" spans="1:65" s="2" customFormat="1" ht="24.15" customHeight="1">
      <c r="A144" s="30"/>
      <c r="B144" s="148"/>
      <c r="C144" s="149" t="s">
        <v>186</v>
      </c>
      <c r="D144" s="149" t="s">
        <v>147</v>
      </c>
      <c r="E144" s="150" t="s">
        <v>485</v>
      </c>
      <c r="F144" s="151" t="s">
        <v>486</v>
      </c>
      <c r="G144" s="152" t="s">
        <v>150</v>
      </c>
      <c r="H144" s="153">
        <v>2</v>
      </c>
      <c r="I144" s="153"/>
      <c r="J144" s="154">
        <f>ROUND(I144*H144,2)</f>
        <v>0</v>
      </c>
      <c r="K144" s="155"/>
      <c r="L144" s="31"/>
      <c r="M144" s="156" t="s">
        <v>1</v>
      </c>
      <c r="N144" s="157" t="s">
        <v>39</v>
      </c>
      <c r="O144" s="158">
        <v>0.17799999999999999</v>
      </c>
      <c r="P144" s="158">
        <f>O144*H144</f>
        <v>0.35599999999999998</v>
      </c>
      <c r="Q144" s="158">
        <v>0.44724000000000003</v>
      </c>
      <c r="R144" s="158">
        <f>Q144*H144</f>
        <v>0.89448000000000005</v>
      </c>
      <c r="S144" s="158">
        <v>0</v>
      </c>
      <c r="T144" s="159">
        <f>S144*H144</f>
        <v>0</v>
      </c>
      <c r="U144" s="30"/>
      <c r="V144" s="30"/>
      <c r="W144" s="30"/>
      <c r="X144" s="30"/>
      <c r="Y144" s="30"/>
      <c r="Z144" s="30"/>
      <c r="AA144" s="30"/>
      <c r="AB144" s="30"/>
      <c r="AC144" s="30"/>
      <c r="AD144" s="30"/>
      <c r="AE144" s="30"/>
      <c r="AR144" s="160" t="s">
        <v>151</v>
      </c>
      <c r="AT144" s="160" t="s">
        <v>147</v>
      </c>
      <c r="AU144" s="160" t="s">
        <v>152</v>
      </c>
      <c r="AY144" s="18" t="s">
        <v>145</v>
      </c>
      <c r="BE144" s="161">
        <f>IF(N144="základná",J144,0)</f>
        <v>0</v>
      </c>
      <c r="BF144" s="161">
        <f>IF(N144="znížená",J144,0)</f>
        <v>0</v>
      </c>
      <c r="BG144" s="161">
        <f>IF(N144="zákl. prenesená",J144,0)</f>
        <v>0</v>
      </c>
      <c r="BH144" s="161">
        <f>IF(N144="zníž. prenesená",J144,0)</f>
        <v>0</v>
      </c>
      <c r="BI144" s="161">
        <f>IF(N144="nulová",J144,0)</f>
        <v>0</v>
      </c>
      <c r="BJ144" s="18" t="s">
        <v>152</v>
      </c>
      <c r="BK144" s="161">
        <f>ROUND(I144*H144,2)</f>
        <v>0</v>
      </c>
      <c r="BL144" s="18" t="s">
        <v>151</v>
      </c>
      <c r="BM144" s="160" t="s">
        <v>487</v>
      </c>
    </row>
    <row r="145" spans="1:65" s="13" customFormat="1" ht="10.199999999999999">
      <c r="B145" s="176"/>
      <c r="D145" s="177" t="s">
        <v>424</v>
      </c>
      <c r="E145" s="178" t="s">
        <v>1</v>
      </c>
      <c r="F145" s="179" t="s">
        <v>488</v>
      </c>
      <c r="H145" s="178" t="s">
        <v>1</v>
      </c>
      <c r="L145" s="176"/>
      <c r="M145" s="180"/>
      <c r="N145" s="181"/>
      <c r="O145" s="181"/>
      <c r="P145" s="181"/>
      <c r="Q145" s="181"/>
      <c r="R145" s="181"/>
      <c r="S145" s="181"/>
      <c r="T145" s="182"/>
      <c r="AT145" s="178" t="s">
        <v>424</v>
      </c>
      <c r="AU145" s="178" t="s">
        <v>152</v>
      </c>
      <c r="AV145" s="13" t="s">
        <v>81</v>
      </c>
      <c r="AW145" s="13" t="s">
        <v>29</v>
      </c>
      <c r="AX145" s="13" t="s">
        <v>73</v>
      </c>
      <c r="AY145" s="178" t="s">
        <v>145</v>
      </c>
    </row>
    <row r="146" spans="1:65" s="14" customFormat="1" ht="10.199999999999999">
      <c r="B146" s="183"/>
      <c r="D146" s="177" t="s">
        <v>424</v>
      </c>
      <c r="E146" s="184" t="s">
        <v>1</v>
      </c>
      <c r="F146" s="185" t="s">
        <v>489</v>
      </c>
      <c r="H146" s="186">
        <v>2</v>
      </c>
      <c r="L146" s="183"/>
      <c r="M146" s="187"/>
      <c r="N146" s="188"/>
      <c r="O146" s="188"/>
      <c r="P146" s="188"/>
      <c r="Q146" s="188"/>
      <c r="R146" s="188"/>
      <c r="S146" s="188"/>
      <c r="T146" s="189"/>
      <c r="AT146" s="184" t="s">
        <v>424</v>
      </c>
      <c r="AU146" s="184" t="s">
        <v>152</v>
      </c>
      <c r="AV146" s="14" t="s">
        <v>152</v>
      </c>
      <c r="AW146" s="14" t="s">
        <v>29</v>
      </c>
      <c r="AX146" s="14" t="s">
        <v>73</v>
      </c>
      <c r="AY146" s="184" t="s">
        <v>145</v>
      </c>
    </row>
    <row r="147" spans="1:65" s="15" customFormat="1" ht="10.199999999999999">
      <c r="B147" s="190"/>
      <c r="D147" s="177" t="s">
        <v>424</v>
      </c>
      <c r="E147" s="191" t="s">
        <v>1</v>
      </c>
      <c r="F147" s="192" t="s">
        <v>427</v>
      </c>
      <c r="H147" s="193">
        <v>2</v>
      </c>
      <c r="L147" s="190"/>
      <c r="M147" s="194"/>
      <c r="N147" s="195"/>
      <c r="O147" s="195"/>
      <c r="P147" s="195"/>
      <c r="Q147" s="195"/>
      <c r="R147" s="195"/>
      <c r="S147" s="195"/>
      <c r="T147" s="196"/>
      <c r="AT147" s="191" t="s">
        <v>424</v>
      </c>
      <c r="AU147" s="191" t="s">
        <v>152</v>
      </c>
      <c r="AV147" s="15" t="s">
        <v>151</v>
      </c>
      <c r="AW147" s="15" t="s">
        <v>29</v>
      </c>
      <c r="AX147" s="15" t="s">
        <v>81</v>
      </c>
      <c r="AY147" s="191" t="s">
        <v>145</v>
      </c>
    </row>
    <row r="148" spans="1:65" s="2" customFormat="1" ht="37.799999999999997" customHeight="1">
      <c r="A148" s="30"/>
      <c r="B148" s="148"/>
      <c r="C148" s="149" t="s">
        <v>190</v>
      </c>
      <c r="D148" s="149" t="s">
        <v>147</v>
      </c>
      <c r="E148" s="150" t="s">
        <v>250</v>
      </c>
      <c r="F148" s="151" t="s">
        <v>251</v>
      </c>
      <c r="G148" s="152" t="s">
        <v>150</v>
      </c>
      <c r="H148" s="153">
        <v>1.63</v>
      </c>
      <c r="I148" s="153"/>
      <c r="J148" s="154">
        <f>ROUND(I148*H148,2)</f>
        <v>0</v>
      </c>
      <c r="K148" s="155"/>
      <c r="L148" s="31"/>
      <c r="M148" s="156" t="s">
        <v>1</v>
      </c>
      <c r="N148" s="157" t="s">
        <v>39</v>
      </c>
      <c r="O148" s="158">
        <v>2.512E-2</v>
      </c>
      <c r="P148" s="158">
        <f>O148*H148</f>
        <v>4.0945599999999999E-2</v>
      </c>
      <c r="Q148" s="158">
        <v>0.59855999999999998</v>
      </c>
      <c r="R148" s="158">
        <f>Q148*H148</f>
        <v>0.97565279999999988</v>
      </c>
      <c r="S148" s="158">
        <v>0</v>
      </c>
      <c r="T148" s="159">
        <f>S148*H148</f>
        <v>0</v>
      </c>
      <c r="U148" s="30"/>
      <c r="V148" s="30"/>
      <c r="W148" s="30"/>
      <c r="X148" s="30"/>
      <c r="Y148" s="30"/>
      <c r="Z148" s="30"/>
      <c r="AA148" s="30"/>
      <c r="AB148" s="30"/>
      <c r="AC148" s="30"/>
      <c r="AD148" s="30"/>
      <c r="AE148" s="30"/>
      <c r="AR148" s="160" t="s">
        <v>151</v>
      </c>
      <c r="AT148" s="160" t="s">
        <v>147</v>
      </c>
      <c r="AU148" s="160" t="s">
        <v>152</v>
      </c>
      <c r="AY148" s="18" t="s">
        <v>145</v>
      </c>
      <c r="BE148" s="161">
        <f>IF(N148="základná",J148,0)</f>
        <v>0</v>
      </c>
      <c r="BF148" s="161">
        <f>IF(N148="znížená",J148,0)</f>
        <v>0</v>
      </c>
      <c r="BG148" s="161">
        <f>IF(N148="zákl. prenesená",J148,0)</f>
        <v>0</v>
      </c>
      <c r="BH148" s="161">
        <f>IF(N148="zníž. prenesená",J148,0)</f>
        <v>0</v>
      </c>
      <c r="BI148" s="161">
        <f>IF(N148="nulová",J148,0)</f>
        <v>0</v>
      </c>
      <c r="BJ148" s="18" t="s">
        <v>152</v>
      </c>
      <c r="BK148" s="161">
        <f>ROUND(I148*H148,2)</f>
        <v>0</v>
      </c>
      <c r="BL148" s="18" t="s">
        <v>151</v>
      </c>
      <c r="BM148" s="160" t="s">
        <v>490</v>
      </c>
    </row>
    <row r="149" spans="1:65" s="2" customFormat="1" ht="24.15" customHeight="1">
      <c r="A149" s="30"/>
      <c r="B149" s="148"/>
      <c r="C149" s="149" t="s">
        <v>194</v>
      </c>
      <c r="D149" s="149" t="s">
        <v>147</v>
      </c>
      <c r="E149" s="150" t="s">
        <v>491</v>
      </c>
      <c r="F149" s="151" t="s">
        <v>492</v>
      </c>
      <c r="G149" s="152" t="s">
        <v>160</v>
      </c>
      <c r="H149" s="153">
        <v>5</v>
      </c>
      <c r="I149" s="153"/>
      <c r="J149" s="154">
        <f>ROUND(I149*H149,2)</f>
        <v>0</v>
      </c>
      <c r="K149" s="155"/>
      <c r="L149" s="31"/>
      <c r="M149" s="156" t="s">
        <v>1</v>
      </c>
      <c r="N149" s="157" t="s">
        <v>39</v>
      </c>
      <c r="O149" s="158">
        <v>0.38900000000000001</v>
      </c>
      <c r="P149" s="158">
        <f>O149*H149</f>
        <v>1.9450000000000001</v>
      </c>
      <c r="Q149" s="158">
        <v>0</v>
      </c>
      <c r="R149" s="158">
        <f>Q149*H149</f>
        <v>0</v>
      </c>
      <c r="S149" s="158">
        <v>0</v>
      </c>
      <c r="T149" s="159">
        <f>S149*H149</f>
        <v>0</v>
      </c>
      <c r="U149" s="30"/>
      <c r="V149" s="30"/>
      <c r="W149" s="30"/>
      <c r="X149" s="30"/>
      <c r="Y149" s="30"/>
      <c r="Z149" s="30"/>
      <c r="AA149" s="30"/>
      <c r="AB149" s="30"/>
      <c r="AC149" s="30"/>
      <c r="AD149" s="30"/>
      <c r="AE149" s="30"/>
      <c r="AR149" s="160" t="s">
        <v>151</v>
      </c>
      <c r="AT149" s="160" t="s">
        <v>147</v>
      </c>
      <c r="AU149" s="160" t="s">
        <v>152</v>
      </c>
      <c r="AY149" s="18" t="s">
        <v>145</v>
      </c>
      <c r="BE149" s="161">
        <f>IF(N149="základná",J149,0)</f>
        <v>0</v>
      </c>
      <c r="BF149" s="161">
        <f>IF(N149="znížená",J149,0)</f>
        <v>0</v>
      </c>
      <c r="BG149" s="161">
        <f>IF(N149="zákl. prenesená",J149,0)</f>
        <v>0</v>
      </c>
      <c r="BH149" s="161">
        <f>IF(N149="zníž. prenesená",J149,0)</f>
        <v>0</v>
      </c>
      <c r="BI149" s="161">
        <f>IF(N149="nulová",J149,0)</f>
        <v>0</v>
      </c>
      <c r="BJ149" s="18" t="s">
        <v>152</v>
      </c>
      <c r="BK149" s="161">
        <f>ROUND(I149*H149,2)</f>
        <v>0</v>
      </c>
      <c r="BL149" s="18" t="s">
        <v>151</v>
      </c>
      <c r="BM149" s="160" t="s">
        <v>493</v>
      </c>
    </row>
    <row r="150" spans="1:65" s="14" customFormat="1" ht="10.199999999999999">
      <c r="B150" s="183"/>
      <c r="D150" s="177" t="s">
        <v>424</v>
      </c>
      <c r="E150" s="184" t="s">
        <v>1</v>
      </c>
      <c r="F150" s="185" t="s">
        <v>494</v>
      </c>
      <c r="H150" s="186">
        <v>5</v>
      </c>
      <c r="L150" s="183"/>
      <c r="M150" s="187"/>
      <c r="N150" s="188"/>
      <c r="O150" s="188"/>
      <c r="P150" s="188"/>
      <c r="Q150" s="188"/>
      <c r="R150" s="188"/>
      <c r="S150" s="188"/>
      <c r="T150" s="189"/>
      <c r="AT150" s="184" t="s">
        <v>424</v>
      </c>
      <c r="AU150" s="184" t="s">
        <v>152</v>
      </c>
      <c r="AV150" s="14" t="s">
        <v>152</v>
      </c>
      <c r="AW150" s="14" t="s">
        <v>29</v>
      </c>
      <c r="AX150" s="14" t="s">
        <v>73</v>
      </c>
      <c r="AY150" s="184" t="s">
        <v>145</v>
      </c>
    </row>
    <row r="151" spans="1:65" s="15" customFormat="1" ht="10.199999999999999">
      <c r="B151" s="190"/>
      <c r="D151" s="177" t="s">
        <v>424</v>
      </c>
      <c r="E151" s="191" t="s">
        <v>1</v>
      </c>
      <c r="F151" s="192" t="s">
        <v>427</v>
      </c>
      <c r="H151" s="193">
        <v>5</v>
      </c>
      <c r="L151" s="190"/>
      <c r="M151" s="194"/>
      <c r="N151" s="195"/>
      <c r="O151" s="195"/>
      <c r="P151" s="195"/>
      <c r="Q151" s="195"/>
      <c r="R151" s="195"/>
      <c r="S151" s="195"/>
      <c r="T151" s="196"/>
      <c r="AT151" s="191" t="s">
        <v>424</v>
      </c>
      <c r="AU151" s="191" t="s">
        <v>152</v>
      </c>
      <c r="AV151" s="15" t="s">
        <v>151</v>
      </c>
      <c r="AW151" s="15" t="s">
        <v>29</v>
      </c>
      <c r="AX151" s="15" t="s">
        <v>81</v>
      </c>
      <c r="AY151" s="191" t="s">
        <v>145</v>
      </c>
    </row>
    <row r="152" spans="1:65" s="2" customFormat="1" ht="33" customHeight="1">
      <c r="A152" s="30"/>
      <c r="B152" s="148"/>
      <c r="C152" s="162" t="s">
        <v>198</v>
      </c>
      <c r="D152" s="162" t="s">
        <v>199</v>
      </c>
      <c r="E152" s="163" t="s">
        <v>495</v>
      </c>
      <c r="F152" s="164" t="s">
        <v>1212</v>
      </c>
      <c r="G152" s="165" t="s">
        <v>280</v>
      </c>
      <c r="H152" s="166">
        <v>5</v>
      </c>
      <c r="I152" s="166"/>
      <c r="J152" s="167">
        <f>ROUND(I152*H152,2)</f>
        <v>0</v>
      </c>
      <c r="K152" s="168"/>
      <c r="L152" s="169"/>
      <c r="M152" s="170" t="s">
        <v>1</v>
      </c>
      <c r="N152" s="171" t="s">
        <v>39</v>
      </c>
      <c r="O152" s="158">
        <v>0</v>
      </c>
      <c r="P152" s="158">
        <f>O152*H152</f>
        <v>0</v>
      </c>
      <c r="Q152" s="158">
        <v>0.13</v>
      </c>
      <c r="R152" s="158">
        <f>Q152*H152</f>
        <v>0.65</v>
      </c>
      <c r="S152" s="158">
        <v>0</v>
      </c>
      <c r="T152" s="159">
        <f>S152*H152</f>
        <v>0</v>
      </c>
      <c r="U152" s="30"/>
      <c r="V152" s="30"/>
      <c r="W152" s="30"/>
      <c r="X152" s="30"/>
      <c r="Y152" s="30"/>
      <c r="Z152" s="30"/>
      <c r="AA152" s="30"/>
      <c r="AB152" s="30"/>
      <c r="AC152" s="30"/>
      <c r="AD152" s="30"/>
      <c r="AE152" s="30"/>
      <c r="AR152" s="160" t="s">
        <v>178</v>
      </c>
      <c r="AT152" s="160" t="s">
        <v>199</v>
      </c>
      <c r="AU152" s="160" t="s">
        <v>152</v>
      </c>
      <c r="AY152" s="18" t="s">
        <v>145</v>
      </c>
      <c r="BE152" s="161">
        <f>IF(N152="základná",J152,0)</f>
        <v>0</v>
      </c>
      <c r="BF152" s="161">
        <f>IF(N152="znížená",J152,0)</f>
        <v>0</v>
      </c>
      <c r="BG152" s="161">
        <f>IF(N152="zákl. prenesená",J152,0)</f>
        <v>0</v>
      </c>
      <c r="BH152" s="161">
        <f>IF(N152="zníž. prenesená",J152,0)</f>
        <v>0</v>
      </c>
      <c r="BI152" s="161">
        <f>IF(N152="nulová",J152,0)</f>
        <v>0</v>
      </c>
      <c r="BJ152" s="18" t="s">
        <v>152</v>
      </c>
      <c r="BK152" s="161">
        <f>ROUND(I152*H152,2)</f>
        <v>0</v>
      </c>
      <c r="BL152" s="18" t="s">
        <v>151</v>
      </c>
      <c r="BM152" s="160" t="s">
        <v>496</v>
      </c>
    </row>
    <row r="153" spans="1:65" s="2" customFormat="1" ht="37.799999999999997" customHeight="1">
      <c r="A153" s="30"/>
      <c r="B153" s="148"/>
      <c r="C153" s="149" t="s">
        <v>204</v>
      </c>
      <c r="D153" s="149" t="s">
        <v>147</v>
      </c>
      <c r="E153" s="150" t="s">
        <v>497</v>
      </c>
      <c r="F153" s="151" t="s">
        <v>498</v>
      </c>
      <c r="G153" s="152" t="s">
        <v>150</v>
      </c>
      <c r="H153" s="153">
        <v>1.63</v>
      </c>
      <c r="I153" s="153"/>
      <c r="J153" s="154">
        <f>ROUND(I153*H153,2)</f>
        <v>0</v>
      </c>
      <c r="K153" s="155"/>
      <c r="L153" s="31"/>
      <c r="M153" s="156" t="s">
        <v>1</v>
      </c>
      <c r="N153" s="157" t="s">
        <v>39</v>
      </c>
      <c r="O153" s="158">
        <v>0.92042000000000002</v>
      </c>
      <c r="P153" s="158">
        <f>O153*H153</f>
        <v>1.5002845999999999</v>
      </c>
      <c r="Q153" s="158">
        <v>0.13800000000000001</v>
      </c>
      <c r="R153" s="158">
        <f>Q153*H153</f>
        <v>0.22494</v>
      </c>
      <c r="S153" s="158">
        <v>0</v>
      </c>
      <c r="T153" s="159">
        <f>S153*H153</f>
        <v>0</v>
      </c>
      <c r="U153" s="30"/>
      <c r="V153" s="30"/>
      <c r="W153" s="30"/>
      <c r="X153" s="30"/>
      <c r="Y153" s="30"/>
      <c r="Z153" s="30"/>
      <c r="AA153" s="30"/>
      <c r="AB153" s="30"/>
      <c r="AC153" s="30"/>
      <c r="AD153" s="30"/>
      <c r="AE153" s="30"/>
      <c r="AR153" s="160" t="s">
        <v>151</v>
      </c>
      <c r="AT153" s="160" t="s">
        <v>147</v>
      </c>
      <c r="AU153" s="160" t="s">
        <v>152</v>
      </c>
      <c r="AY153" s="18" t="s">
        <v>145</v>
      </c>
      <c r="BE153" s="161">
        <f>IF(N153="základná",J153,0)</f>
        <v>0</v>
      </c>
      <c r="BF153" s="161">
        <f>IF(N153="znížená",J153,0)</f>
        <v>0</v>
      </c>
      <c r="BG153" s="161">
        <f>IF(N153="zákl. prenesená",J153,0)</f>
        <v>0</v>
      </c>
      <c r="BH153" s="161">
        <f>IF(N153="zníž. prenesená",J153,0)</f>
        <v>0</v>
      </c>
      <c r="BI153" s="161">
        <f>IF(N153="nulová",J153,0)</f>
        <v>0</v>
      </c>
      <c r="BJ153" s="18" t="s">
        <v>152</v>
      </c>
      <c r="BK153" s="161">
        <f>ROUND(I153*H153,2)</f>
        <v>0</v>
      </c>
      <c r="BL153" s="18" t="s">
        <v>151</v>
      </c>
      <c r="BM153" s="160" t="s">
        <v>499</v>
      </c>
    </row>
    <row r="154" spans="1:65" s="14" customFormat="1" ht="10.199999999999999">
      <c r="B154" s="183"/>
      <c r="D154" s="177" t="s">
        <v>424</v>
      </c>
      <c r="E154" s="184" t="s">
        <v>1</v>
      </c>
      <c r="F154" s="185" t="s">
        <v>500</v>
      </c>
      <c r="H154" s="186">
        <v>1.63</v>
      </c>
      <c r="L154" s="183"/>
      <c r="M154" s="187"/>
      <c r="N154" s="188"/>
      <c r="O154" s="188"/>
      <c r="P154" s="188"/>
      <c r="Q154" s="188"/>
      <c r="R154" s="188"/>
      <c r="S154" s="188"/>
      <c r="T154" s="189"/>
      <c r="AT154" s="184" t="s">
        <v>424</v>
      </c>
      <c r="AU154" s="184" t="s">
        <v>152</v>
      </c>
      <c r="AV154" s="14" t="s">
        <v>152</v>
      </c>
      <c r="AW154" s="14" t="s">
        <v>29</v>
      </c>
      <c r="AX154" s="14" t="s">
        <v>73</v>
      </c>
      <c r="AY154" s="184" t="s">
        <v>145</v>
      </c>
    </row>
    <row r="155" spans="1:65" s="15" customFormat="1" ht="10.199999999999999">
      <c r="B155" s="190"/>
      <c r="D155" s="177" t="s">
        <v>424</v>
      </c>
      <c r="E155" s="191" t="s">
        <v>1</v>
      </c>
      <c r="F155" s="192" t="s">
        <v>427</v>
      </c>
      <c r="H155" s="193">
        <v>1.63</v>
      </c>
      <c r="L155" s="190"/>
      <c r="M155" s="194"/>
      <c r="N155" s="195"/>
      <c r="O155" s="195"/>
      <c r="P155" s="195"/>
      <c r="Q155" s="195"/>
      <c r="R155" s="195"/>
      <c r="S155" s="195"/>
      <c r="T155" s="196"/>
      <c r="AT155" s="191" t="s">
        <v>424</v>
      </c>
      <c r="AU155" s="191" t="s">
        <v>152</v>
      </c>
      <c r="AV155" s="15" t="s">
        <v>151</v>
      </c>
      <c r="AW155" s="15" t="s">
        <v>29</v>
      </c>
      <c r="AX155" s="15" t="s">
        <v>81</v>
      </c>
      <c r="AY155" s="191" t="s">
        <v>145</v>
      </c>
    </row>
    <row r="156" spans="1:65" s="2" customFormat="1" ht="33" customHeight="1">
      <c r="A156" s="30"/>
      <c r="B156" s="148"/>
      <c r="C156" s="162" t="s">
        <v>208</v>
      </c>
      <c r="D156" s="162" t="s">
        <v>199</v>
      </c>
      <c r="E156" s="163" t="s">
        <v>266</v>
      </c>
      <c r="F156" s="164" t="s">
        <v>501</v>
      </c>
      <c r="G156" s="165" t="s">
        <v>150</v>
      </c>
      <c r="H156" s="166">
        <v>1.829</v>
      </c>
      <c r="I156" s="166"/>
      <c r="J156" s="167">
        <f>ROUND(I156*H156,2)</f>
        <v>0</v>
      </c>
      <c r="K156" s="168"/>
      <c r="L156" s="169"/>
      <c r="M156" s="170" t="s">
        <v>1</v>
      </c>
      <c r="N156" s="171" t="s">
        <v>39</v>
      </c>
      <c r="O156" s="158">
        <v>0</v>
      </c>
      <c r="P156" s="158">
        <f>O156*H156</f>
        <v>0</v>
      </c>
      <c r="Q156" s="158">
        <v>0.22500000000000001</v>
      </c>
      <c r="R156" s="158">
        <f>Q156*H156</f>
        <v>0.41152499999999997</v>
      </c>
      <c r="S156" s="158">
        <v>0</v>
      </c>
      <c r="T156" s="159">
        <f>S156*H156</f>
        <v>0</v>
      </c>
      <c r="U156" s="30"/>
      <c r="V156" s="30"/>
      <c r="W156" s="30"/>
      <c r="X156" s="30"/>
      <c r="Y156" s="30"/>
      <c r="Z156" s="30"/>
      <c r="AA156" s="30"/>
      <c r="AB156" s="30"/>
      <c r="AC156" s="30"/>
      <c r="AD156" s="30"/>
      <c r="AE156" s="30"/>
      <c r="AR156" s="160" t="s">
        <v>178</v>
      </c>
      <c r="AT156" s="160" t="s">
        <v>199</v>
      </c>
      <c r="AU156" s="160" t="s">
        <v>152</v>
      </c>
      <c r="AY156" s="18" t="s">
        <v>145</v>
      </c>
      <c r="BE156" s="161">
        <f>IF(N156="základná",J156,0)</f>
        <v>0</v>
      </c>
      <c r="BF156" s="161">
        <f>IF(N156="znížená",J156,0)</f>
        <v>0</v>
      </c>
      <c r="BG156" s="161">
        <f>IF(N156="zákl. prenesená",J156,0)</f>
        <v>0</v>
      </c>
      <c r="BH156" s="161">
        <f>IF(N156="zníž. prenesená",J156,0)</f>
        <v>0</v>
      </c>
      <c r="BI156" s="161">
        <f>IF(N156="nulová",J156,0)</f>
        <v>0</v>
      </c>
      <c r="BJ156" s="18" t="s">
        <v>152</v>
      </c>
      <c r="BK156" s="161">
        <f>ROUND(I156*H156,2)</f>
        <v>0</v>
      </c>
      <c r="BL156" s="18" t="s">
        <v>151</v>
      </c>
      <c r="BM156" s="160" t="s">
        <v>502</v>
      </c>
    </row>
    <row r="157" spans="1:65" s="14" customFormat="1" ht="10.199999999999999">
      <c r="B157" s="183"/>
      <c r="D157" s="177" t="s">
        <v>424</v>
      </c>
      <c r="E157" s="184" t="s">
        <v>1</v>
      </c>
      <c r="F157" s="185" t="s">
        <v>503</v>
      </c>
      <c r="H157" s="186">
        <v>1.7929999999999999</v>
      </c>
      <c r="L157" s="183"/>
      <c r="M157" s="187"/>
      <c r="N157" s="188"/>
      <c r="O157" s="188"/>
      <c r="P157" s="188"/>
      <c r="Q157" s="188"/>
      <c r="R157" s="188"/>
      <c r="S157" s="188"/>
      <c r="T157" s="189"/>
      <c r="AT157" s="184" t="s">
        <v>424</v>
      </c>
      <c r="AU157" s="184" t="s">
        <v>152</v>
      </c>
      <c r="AV157" s="14" t="s">
        <v>152</v>
      </c>
      <c r="AW157" s="14" t="s">
        <v>29</v>
      </c>
      <c r="AX157" s="14" t="s">
        <v>73</v>
      </c>
      <c r="AY157" s="184" t="s">
        <v>145</v>
      </c>
    </row>
    <row r="158" spans="1:65" s="15" customFormat="1" ht="10.199999999999999">
      <c r="B158" s="190"/>
      <c r="D158" s="177" t="s">
        <v>424</v>
      </c>
      <c r="E158" s="191" t="s">
        <v>1</v>
      </c>
      <c r="F158" s="192" t="s">
        <v>427</v>
      </c>
      <c r="H158" s="193">
        <v>1.7929999999999999</v>
      </c>
      <c r="L158" s="190"/>
      <c r="M158" s="194"/>
      <c r="N158" s="195"/>
      <c r="O158" s="195"/>
      <c r="P158" s="195"/>
      <c r="Q158" s="195"/>
      <c r="R158" s="195"/>
      <c r="S158" s="195"/>
      <c r="T158" s="196"/>
      <c r="AT158" s="191" t="s">
        <v>424</v>
      </c>
      <c r="AU158" s="191" t="s">
        <v>152</v>
      </c>
      <c r="AV158" s="15" t="s">
        <v>151</v>
      </c>
      <c r="AW158" s="15" t="s">
        <v>29</v>
      </c>
      <c r="AX158" s="15" t="s">
        <v>81</v>
      </c>
      <c r="AY158" s="191" t="s">
        <v>145</v>
      </c>
    </row>
    <row r="159" spans="1:65" s="14" customFormat="1" ht="10.199999999999999">
      <c r="B159" s="183"/>
      <c r="D159" s="177" t="s">
        <v>424</v>
      </c>
      <c r="F159" s="185" t="s">
        <v>504</v>
      </c>
      <c r="H159" s="186">
        <v>1.829</v>
      </c>
      <c r="L159" s="183"/>
      <c r="M159" s="187"/>
      <c r="N159" s="188"/>
      <c r="O159" s="188"/>
      <c r="P159" s="188"/>
      <c r="Q159" s="188"/>
      <c r="R159" s="188"/>
      <c r="S159" s="188"/>
      <c r="T159" s="189"/>
      <c r="AT159" s="184" t="s">
        <v>424</v>
      </c>
      <c r="AU159" s="184" t="s">
        <v>152</v>
      </c>
      <c r="AV159" s="14" t="s">
        <v>152</v>
      </c>
      <c r="AW159" s="14" t="s">
        <v>3</v>
      </c>
      <c r="AX159" s="14" t="s">
        <v>81</v>
      </c>
      <c r="AY159" s="184" t="s">
        <v>145</v>
      </c>
    </row>
    <row r="160" spans="1:65" s="12" customFormat="1" ht="22.8" customHeight="1">
      <c r="B160" s="136"/>
      <c r="D160" s="137" t="s">
        <v>72</v>
      </c>
      <c r="E160" s="146" t="s">
        <v>182</v>
      </c>
      <c r="F160" s="146" t="s">
        <v>277</v>
      </c>
      <c r="J160" s="147">
        <f>BK160</f>
        <v>0</v>
      </c>
      <c r="L160" s="136"/>
      <c r="M160" s="140"/>
      <c r="N160" s="141"/>
      <c r="O160" s="141"/>
      <c r="P160" s="142">
        <f>SUM(P161:P173)</f>
        <v>2.7925009999999997</v>
      </c>
      <c r="Q160" s="141"/>
      <c r="R160" s="142">
        <f>SUM(R161:R173)</f>
        <v>2.8235448300000003</v>
      </c>
      <c r="S160" s="141"/>
      <c r="T160" s="143">
        <f>SUM(T161:T173)</f>
        <v>0</v>
      </c>
      <c r="AR160" s="137" t="s">
        <v>81</v>
      </c>
      <c r="AT160" s="144" t="s">
        <v>72</v>
      </c>
      <c r="AU160" s="144" t="s">
        <v>81</v>
      </c>
      <c r="AY160" s="137" t="s">
        <v>145</v>
      </c>
      <c r="BK160" s="145">
        <f>SUM(BK161:BK173)</f>
        <v>0</v>
      </c>
    </row>
    <row r="161" spans="1:65" s="2" customFormat="1" ht="37.799999999999997" customHeight="1">
      <c r="A161" s="30"/>
      <c r="B161" s="148"/>
      <c r="C161" s="149" t="s">
        <v>212</v>
      </c>
      <c r="D161" s="149" t="s">
        <v>147</v>
      </c>
      <c r="E161" s="150" t="s">
        <v>303</v>
      </c>
      <c r="F161" s="151" t="s">
        <v>304</v>
      </c>
      <c r="G161" s="152" t="s">
        <v>160</v>
      </c>
      <c r="H161" s="153">
        <v>3.3</v>
      </c>
      <c r="I161" s="153"/>
      <c r="J161" s="154">
        <f>ROUND(I161*H161,2)</f>
        <v>0</v>
      </c>
      <c r="K161" s="155"/>
      <c r="L161" s="31"/>
      <c r="M161" s="156" t="s">
        <v>1</v>
      </c>
      <c r="N161" s="157" t="s">
        <v>39</v>
      </c>
      <c r="O161" s="158">
        <v>0.13200000000000001</v>
      </c>
      <c r="P161" s="158">
        <f>O161*H161</f>
        <v>0.43559999999999999</v>
      </c>
      <c r="Q161" s="158">
        <v>9.7930000000000003E-2</v>
      </c>
      <c r="R161" s="158">
        <f>Q161*H161</f>
        <v>0.32316899999999998</v>
      </c>
      <c r="S161" s="158">
        <v>0</v>
      </c>
      <c r="T161" s="159">
        <f>S161*H161</f>
        <v>0</v>
      </c>
      <c r="U161" s="30"/>
      <c r="V161" s="30"/>
      <c r="W161" s="30"/>
      <c r="X161" s="30"/>
      <c r="Y161" s="30"/>
      <c r="Z161" s="30"/>
      <c r="AA161" s="30"/>
      <c r="AB161" s="30"/>
      <c r="AC161" s="30"/>
      <c r="AD161" s="30"/>
      <c r="AE161" s="30"/>
      <c r="AR161" s="160" t="s">
        <v>151</v>
      </c>
      <c r="AT161" s="160" t="s">
        <v>147</v>
      </c>
      <c r="AU161" s="160" t="s">
        <v>152</v>
      </c>
      <c r="AY161" s="18" t="s">
        <v>145</v>
      </c>
      <c r="BE161" s="161">
        <f>IF(N161="základná",J161,0)</f>
        <v>0</v>
      </c>
      <c r="BF161" s="161">
        <f>IF(N161="znížená",J161,0)</f>
        <v>0</v>
      </c>
      <c r="BG161" s="161">
        <f>IF(N161="zákl. prenesená",J161,0)</f>
        <v>0</v>
      </c>
      <c r="BH161" s="161">
        <f>IF(N161="zníž. prenesená",J161,0)</f>
        <v>0</v>
      </c>
      <c r="BI161" s="161">
        <f>IF(N161="nulová",J161,0)</f>
        <v>0</v>
      </c>
      <c r="BJ161" s="18" t="s">
        <v>152</v>
      </c>
      <c r="BK161" s="161">
        <f>ROUND(I161*H161,2)</f>
        <v>0</v>
      </c>
      <c r="BL161" s="18" t="s">
        <v>151</v>
      </c>
      <c r="BM161" s="160" t="s">
        <v>505</v>
      </c>
    </row>
    <row r="162" spans="1:65" s="13" customFormat="1" ht="10.199999999999999">
      <c r="B162" s="176"/>
      <c r="D162" s="177" t="s">
        <v>424</v>
      </c>
      <c r="E162" s="178" t="s">
        <v>1</v>
      </c>
      <c r="F162" s="179" t="s">
        <v>506</v>
      </c>
      <c r="H162" s="178" t="s">
        <v>1</v>
      </c>
      <c r="L162" s="176"/>
      <c r="M162" s="180"/>
      <c r="N162" s="181"/>
      <c r="O162" s="181"/>
      <c r="P162" s="181"/>
      <c r="Q162" s="181"/>
      <c r="R162" s="181"/>
      <c r="S162" s="181"/>
      <c r="T162" s="182"/>
      <c r="AT162" s="178" t="s">
        <v>424</v>
      </c>
      <c r="AU162" s="178" t="s">
        <v>152</v>
      </c>
      <c r="AV162" s="13" t="s">
        <v>81</v>
      </c>
      <c r="AW162" s="13" t="s">
        <v>29</v>
      </c>
      <c r="AX162" s="13" t="s">
        <v>73</v>
      </c>
      <c r="AY162" s="178" t="s">
        <v>145</v>
      </c>
    </row>
    <row r="163" spans="1:65" s="14" customFormat="1" ht="10.199999999999999">
      <c r="B163" s="183"/>
      <c r="D163" s="177" t="s">
        <v>424</v>
      </c>
      <c r="E163" s="184" t="s">
        <v>1</v>
      </c>
      <c r="F163" s="185" t="s">
        <v>507</v>
      </c>
      <c r="H163" s="186">
        <v>3.3</v>
      </c>
      <c r="L163" s="183"/>
      <c r="M163" s="187"/>
      <c r="N163" s="188"/>
      <c r="O163" s="188"/>
      <c r="P163" s="188"/>
      <c r="Q163" s="188"/>
      <c r="R163" s="188"/>
      <c r="S163" s="188"/>
      <c r="T163" s="189"/>
      <c r="AT163" s="184" t="s">
        <v>424</v>
      </c>
      <c r="AU163" s="184" t="s">
        <v>152</v>
      </c>
      <c r="AV163" s="14" t="s">
        <v>152</v>
      </c>
      <c r="AW163" s="14" t="s">
        <v>29</v>
      </c>
      <c r="AX163" s="14" t="s">
        <v>73</v>
      </c>
      <c r="AY163" s="184" t="s">
        <v>145</v>
      </c>
    </row>
    <row r="164" spans="1:65" s="15" customFormat="1" ht="10.199999999999999">
      <c r="B164" s="190"/>
      <c r="D164" s="177" t="s">
        <v>424</v>
      </c>
      <c r="E164" s="191" t="s">
        <v>1</v>
      </c>
      <c r="F164" s="192" t="s">
        <v>427</v>
      </c>
      <c r="H164" s="193">
        <v>3.3</v>
      </c>
      <c r="L164" s="190"/>
      <c r="M164" s="194"/>
      <c r="N164" s="195"/>
      <c r="O164" s="195"/>
      <c r="P164" s="195"/>
      <c r="Q164" s="195"/>
      <c r="R164" s="195"/>
      <c r="S164" s="195"/>
      <c r="T164" s="196"/>
      <c r="AT164" s="191" t="s">
        <v>424</v>
      </c>
      <c r="AU164" s="191" t="s">
        <v>152</v>
      </c>
      <c r="AV164" s="15" t="s">
        <v>151</v>
      </c>
      <c r="AW164" s="15" t="s">
        <v>29</v>
      </c>
      <c r="AX164" s="15" t="s">
        <v>81</v>
      </c>
      <c r="AY164" s="191" t="s">
        <v>145</v>
      </c>
    </row>
    <row r="165" spans="1:65" s="2" customFormat="1" ht="21.75" customHeight="1">
      <c r="A165" s="30"/>
      <c r="B165" s="148"/>
      <c r="C165" s="162" t="s">
        <v>216</v>
      </c>
      <c r="D165" s="162" t="s">
        <v>199</v>
      </c>
      <c r="E165" s="163" t="s">
        <v>307</v>
      </c>
      <c r="F165" s="164" t="s">
        <v>308</v>
      </c>
      <c r="G165" s="165" t="s">
        <v>280</v>
      </c>
      <c r="H165" s="166">
        <v>4</v>
      </c>
      <c r="I165" s="166"/>
      <c r="J165" s="167">
        <f>ROUND(I165*H165,2)</f>
        <v>0</v>
      </c>
      <c r="K165" s="168"/>
      <c r="L165" s="169"/>
      <c r="M165" s="170" t="s">
        <v>1</v>
      </c>
      <c r="N165" s="171" t="s">
        <v>39</v>
      </c>
      <c r="O165" s="158">
        <v>0</v>
      </c>
      <c r="P165" s="158">
        <f>O165*H165</f>
        <v>0</v>
      </c>
      <c r="Q165" s="158">
        <v>2.3E-2</v>
      </c>
      <c r="R165" s="158">
        <f>Q165*H165</f>
        <v>9.1999999999999998E-2</v>
      </c>
      <c r="S165" s="158">
        <v>0</v>
      </c>
      <c r="T165" s="159">
        <f>S165*H165</f>
        <v>0</v>
      </c>
      <c r="U165" s="30"/>
      <c r="V165" s="30"/>
      <c r="W165" s="30"/>
      <c r="X165" s="30"/>
      <c r="Y165" s="30"/>
      <c r="Z165" s="30"/>
      <c r="AA165" s="30"/>
      <c r="AB165" s="30"/>
      <c r="AC165" s="30"/>
      <c r="AD165" s="30"/>
      <c r="AE165" s="30"/>
      <c r="AR165" s="160" t="s">
        <v>178</v>
      </c>
      <c r="AT165" s="160" t="s">
        <v>199</v>
      </c>
      <c r="AU165" s="160" t="s">
        <v>152</v>
      </c>
      <c r="AY165" s="18" t="s">
        <v>145</v>
      </c>
      <c r="BE165" s="161">
        <f>IF(N165="základná",J165,0)</f>
        <v>0</v>
      </c>
      <c r="BF165" s="161">
        <f>IF(N165="znížená",J165,0)</f>
        <v>0</v>
      </c>
      <c r="BG165" s="161">
        <f>IF(N165="zákl. prenesená",J165,0)</f>
        <v>0</v>
      </c>
      <c r="BH165" s="161">
        <f>IF(N165="zníž. prenesená",J165,0)</f>
        <v>0</v>
      </c>
      <c r="BI165" s="161">
        <f>IF(N165="nulová",J165,0)</f>
        <v>0</v>
      </c>
      <c r="BJ165" s="18" t="s">
        <v>152</v>
      </c>
      <c r="BK165" s="161">
        <f>ROUND(I165*H165,2)</f>
        <v>0</v>
      </c>
      <c r="BL165" s="18" t="s">
        <v>151</v>
      </c>
      <c r="BM165" s="160" t="s">
        <v>508</v>
      </c>
    </row>
    <row r="166" spans="1:65" s="2" customFormat="1" ht="24.15" customHeight="1">
      <c r="A166" s="30"/>
      <c r="B166" s="148"/>
      <c r="C166" s="149" t="s">
        <v>221</v>
      </c>
      <c r="D166" s="149" t="s">
        <v>147</v>
      </c>
      <c r="E166" s="150" t="s">
        <v>509</v>
      </c>
      <c r="F166" s="151" t="s">
        <v>510</v>
      </c>
      <c r="G166" s="152" t="s">
        <v>160</v>
      </c>
      <c r="H166" s="153">
        <v>3.26</v>
      </c>
      <c r="I166" s="153"/>
      <c r="J166" s="154">
        <f>ROUND(I166*H166,2)</f>
        <v>0</v>
      </c>
      <c r="K166" s="155"/>
      <c r="L166" s="31"/>
      <c r="M166" s="156" t="s">
        <v>1</v>
      </c>
      <c r="N166" s="157" t="s">
        <v>39</v>
      </c>
      <c r="O166" s="158">
        <v>0.51100000000000001</v>
      </c>
      <c r="P166" s="158">
        <f>O166*H166</f>
        <v>1.6658599999999999</v>
      </c>
      <c r="Q166" s="158">
        <v>0.16331999999999999</v>
      </c>
      <c r="R166" s="158">
        <f>Q166*H166</f>
        <v>0.53242319999999999</v>
      </c>
      <c r="S166" s="158">
        <v>0</v>
      </c>
      <c r="T166" s="159">
        <f>S166*H166</f>
        <v>0</v>
      </c>
      <c r="U166" s="30"/>
      <c r="V166" s="30"/>
      <c r="W166" s="30"/>
      <c r="X166" s="30"/>
      <c r="Y166" s="30"/>
      <c r="Z166" s="30"/>
      <c r="AA166" s="30"/>
      <c r="AB166" s="30"/>
      <c r="AC166" s="30"/>
      <c r="AD166" s="30"/>
      <c r="AE166" s="30"/>
      <c r="AR166" s="160" t="s">
        <v>151</v>
      </c>
      <c r="AT166" s="160" t="s">
        <v>147</v>
      </c>
      <c r="AU166" s="160" t="s">
        <v>152</v>
      </c>
      <c r="AY166" s="18" t="s">
        <v>145</v>
      </c>
      <c r="BE166" s="161">
        <f>IF(N166="základná",J166,0)</f>
        <v>0</v>
      </c>
      <c r="BF166" s="161">
        <f>IF(N166="znížená",J166,0)</f>
        <v>0</v>
      </c>
      <c r="BG166" s="161">
        <f>IF(N166="zákl. prenesená",J166,0)</f>
        <v>0</v>
      </c>
      <c r="BH166" s="161">
        <f>IF(N166="zníž. prenesená",J166,0)</f>
        <v>0</v>
      </c>
      <c r="BI166" s="161">
        <f>IF(N166="nulová",J166,0)</f>
        <v>0</v>
      </c>
      <c r="BJ166" s="18" t="s">
        <v>152</v>
      </c>
      <c r="BK166" s="161">
        <f>ROUND(I166*H166,2)</f>
        <v>0</v>
      </c>
      <c r="BL166" s="18" t="s">
        <v>151</v>
      </c>
      <c r="BM166" s="160" t="s">
        <v>511</v>
      </c>
    </row>
    <row r="167" spans="1:65" s="14" customFormat="1" ht="10.199999999999999">
      <c r="B167" s="183"/>
      <c r="D167" s="177" t="s">
        <v>424</v>
      </c>
      <c r="E167" s="184" t="s">
        <v>1</v>
      </c>
      <c r="F167" s="185" t="s">
        <v>512</v>
      </c>
      <c r="H167" s="186">
        <v>3.26</v>
      </c>
      <c r="L167" s="183"/>
      <c r="M167" s="187"/>
      <c r="N167" s="188"/>
      <c r="O167" s="188"/>
      <c r="P167" s="188"/>
      <c r="Q167" s="188"/>
      <c r="R167" s="188"/>
      <c r="S167" s="188"/>
      <c r="T167" s="189"/>
      <c r="AT167" s="184" t="s">
        <v>424</v>
      </c>
      <c r="AU167" s="184" t="s">
        <v>152</v>
      </c>
      <c r="AV167" s="14" t="s">
        <v>152</v>
      </c>
      <c r="AW167" s="14" t="s">
        <v>29</v>
      </c>
      <c r="AX167" s="14" t="s">
        <v>73</v>
      </c>
      <c r="AY167" s="184" t="s">
        <v>145</v>
      </c>
    </row>
    <row r="168" spans="1:65" s="15" customFormat="1" ht="10.199999999999999">
      <c r="B168" s="190"/>
      <c r="D168" s="177" t="s">
        <v>424</v>
      </c>
      <c r="E168" s="191" t="s">
        <v>1</v>
      </c>
      <c r="F168" s="192" t="s">
        <v>427</v>
      </c>
      <c r="H168" s="193">
        <v>3.26</v>
      </c>
      <c r="L168" s="190"/>
      <c r="M168" s="194"/>
      <c r="N168" s="195"/>
      <c r="O168" s="195"/>
      <c r="P168" s="195"/>
      <c r="Q168" s="195"/>
      <c r="R168" s="195"/>
      <c r="S168" s="195"/>
      <c r="T168" s="196"/>
      <c r="AT168" s="191" t="s">
        <v>424</v>
      </c>
      <c r="AU168" s="191" t="s">
        <v>152</v>
      </c>
      <c r="AV168" s="15" t="s">
        <v>151</v>
      </c>
      <c r="AW168" s="15" t="s">
        <v>29</v>
      </c>
      <c r="AX168" s="15" t="s">
        <v>81</v>
      </c>
      <c r="AY168" s="191" t="s">
        <v>145</v>
      </c>
    </row>
    <row r="169" spans="1:65" s="2" customFormat="1" ht="25.8" customHeight="1">
      <c r="A169" s="30"/>
      <c r="B169" s="148"/>
      <c r="C169" s="162" t="s">
        <v>225</v>
      </c>
      <c r="D169" s="162" t="s">
        <v>199</v>
      </c>
      <c r="E169" s="163" t="s">
        <v>513</v>
      </c>
      <c r="F169" s="164" t="s">
        <v>1213</v>
      </c>
      <c r="G169" s="165" t="s">
        <v>280</v>
      </c>
      <c r="H169" s="166">
        <v>20</v>
      </c>
      <c r="I169" s="166"/>
      <c r="J169" s="167">
        <f>ROUND(I169*H169,2)</f>
        <v>0</v>
      </c>
      <c r="K169" s="168"/>
      <c r="L169" s="169"/>
      <c r="M169" s="170" t="s">
        <v>1</v>
      </c>
      <c r="N169" s="171" t="s">
        <v>39</v>
      </c>
      <c r="O169" s="158">
        <v>0</v>
      </c>
      <c r="P169" s="158">
        <f>O169*H169</f>
        <v>0</v>
      </c>
      <c r="Q169" s="158">
        <v>3.7999999999999999E-2</v>
      </c>
      <c r="R169" s="158">
        <f>Q169*H169</f>
        <v>0.76</v>
      </c>
      <c r="S169" s="158">
        <v>0</v>
      </c>
      <c r="T169" s="159">
        <f>S169*H169</f>
        <v>0</v>
      </c>
      <c r="U169" s="30"/>
      <c r="V169" s="30"/>
      <c r="W169" s="30"/>
      <c r="X169" s="30"/>
      <c r="Y169" s="30"/>
      <c r="Z169" s="30"/>
      <c r="AA169" s="30"/>
      <c r="AB169" s="30"/>
      <c r="AC169" s="30"/>
      <c r="AD169" s="30"/>
      <c r="AE169" s="30"/>
      <c r="AR169" s="160" t="s">
        <v>178</v>
      </c>
      <c r="AT169" s="160" t="s">
        <v>199</v>
      </c>
      <c r="AU169" s="160" t="s">
        <v>152</v>
      </c>
      <c r="AY169" s="18" t="s">
        <v>145</v>
      </c>
      <c r="BE169" s="161">
        <f>IF(N169="základná",J169,0)</f>
        <v>0</v>
      </c>
      <c r="BF169" s="161">
        <f>IF(N169="znížená",J169,0)</f>
        <v>0</v>
      </c>
      <c r="BG169" s="161">
        <f>IF(N169="zákl. prenesená",J169,0)</f>
        <v>0</v>
      </c>
      <c r="BH169" s="161">
        <f>IF(N169="zníž. prenesená",J169,0)</f>
        <v>0</v>
      </c>
      <c r="BI169" s="161">
        <f>IF(N169="nulová",J169,0)</f>
        <v>0</v>
      </c>
      <c r="BJ169" s="18" t="s">
        <v>152</v>
      </c>
      <c r="BK169" s="161">
        <f>ROUND(I169*H169,2)</f>
        <v>0</v>
      </c>
      <c r="BL169" s="18" t="s">
        <v>151</v>
      </c>
      <c r="BM169" s="160" t="s">
        <v>514</v>
      </c>
    </row>
    <row r="170" spans="1:65" s="2" customFormat="1" ht="33" customHeight="1">
      <c r="A170" s="30"/>
      <c r="B170" s="148"/>
      <c r="C170" s="149" t="s">
        <v>7</v>
      </c>
      <c r="D170" s="149" t="s">
        <v>147</v>
      </c>
      <c r="E170" s="150" t="s">
        <v>323</v>
      </c>
      <c r="F170" s="151" t="s">
        <v>324</v>
      </c>
      <c r="G170" s="152" t="s">
        <v>176</v>
      </c>
      <c r="H170" s="153">
        <v>0.50700000000000001</v>
      </c>
      <c r="I170" s="153"/>
      <c r="J170" s="154">
        <f>ROUND(I170*H170,2)</f>
        <v>0</v>
      </c>
      <c r="K170" s="155"/>
      <c r="L170" s="31"/>
      <c r="M170" s="156" t="s">
        <v>1</v>
      </c>
      <c r="N170" s="157" t="s">
        <v>39</v>
      </c>
      <c r="O170" s="158">
        <v>1.363</v>
      </c>
      <c r="P170" s="158">
        <f>O170*H170</f>
        <v>0.69104100000000002</v>
      </c>
      <c r="Q170" s="158">
        <v>2.2010900000000002</v>
      </c>
      <c r="R170" s="158">
        <f>Q170*H170</f>
        <v>1.1159526300000002</v>
      </c>
      <c r="S170" s="158">
        <v>0</v>
      </c>
      <c r="T170" s="159">
        <f>S170*H170</f>
        <v>0</v>
      </c>
      <c r="U170" s="30"/>
      <c r="V170" s="30"/>
      <c r="W170" s="30"/>
      <c r="X170" s="30"/>
      <c r="Y170" s="30"/>
      <c r="Z170" s="30"/>
      <c r="AA170" s="30"/>
      <c r="AB170" s="30"/>
      <c r="AC170" s="30"/>
      <c r="AD170" s="30"/>
      <c r="AE170" s="30"/>
      <c r="AR170" s="160" t="s">
        <v>151</v>
      </c>
      <c r="AT170" s="160" t="s">
        <v>147</v>
      </c>
      <c r="AU170" s="160" t="s">
        <v>152</v>
      </c>
      <c r="AY170" s="18" t="s">
        <v>145</v>
      </c>
      <c r="BE170" s="161">
        <f>IF(N170="základná",J170,0)</f>
        <v>0</v>
      </c>
      <c r="BF170" s="161">
        <f>IF(N170="znížená",J170,0)</f>
        <v>0</v>
      </c>
      <c r="BG170" s="161">
        <f>IF(N170="zákl. prenesená",J170,0)</f>
        <v>0</v>
      </c>
      <c r="BH170" s="161">
        <f>IF(N170="zníž. prenesená",J170,0)</f>
        <v>0</v>
      </c>
      <c r="BI170" s="161">
        <f>IF(N170="nulová",J170,0)</f>
        <v>0</v>
      </c>
      <c r="BJ170" s="18" t="s">
        <v>152</v>
      </c>
      <c r="BK170" s="161">
        <f>ROUND(I170*H170,2)</f>
        <v>0</v>
      </c>
      <c r="BL170" s="18" t="s">
        <v>151</v>
      </c>
      <c r="BM170" s="160" t="s">
        <v>515</v>
      </c>
    </row>
    <row r="171" spans="1:65" s="14" customFormat="1" ht="10.199999999999999">
      <c r="B171" s="183"/>
      <c r="D171" s="177" t="s">
        <v>424</v>
      </c>
      <c r="E171" s="184" t="s">
        <v>1</v>
      </c>
      <c r="F171" s="185" t="s">
        <v>516</v>
      </c>
      <c r="H171" s="186">
        <v>0.34200000000000003</v>
      </c>
      <c r="L171" s="183"/>
      <c r="M171" s="187"/>
      <c r="N171" s="188"/>
      <c r="O171" s="188"/>
      <c r="P171" s="188"/>
      <c r="Q171" s="188"/>
      <c r="R171" s="188"/>
      <c r="S171" s="188"/>
      <c r="T171" s="189"/>
      <c r="AT171" s="184" t="s">
        <v>424</v>
      </c>
      <c r="AU171" s="184" t="s">
        <v>152</v>
      </c>
      <c r="AV171" s="14" t="s">
        <v>152</v>
      </c>
      <c r="AW171" s="14" t="s">
        <v>29</v>
      </c>
      <c r="AX171" s="14" t="s">
        <v>73</v>
      </c>
      <c r="AY171" s="184" t="s">
        <v>145</v>
      </c>
    </row>
    <row r="172" spans="1:65" s="14" customFormat="1" ht="10.199999999999999">
      <c r="B172" s="183"/>
      <c r="D172" s="177" t="s">
        <v>424</v>
      </c>
      <c r="E172" s="184" t="s">
        <v>1</v>
      </c>
      <c r="F172" s="185" t="s">
        <v>517</v>
      </c>
      <c r="H172" s="186">
        <v>0.16500000000000001</v>
      </c>
      <c r="L172" s="183"/>
      <c r="M172" s="187"/>
      <c r="N172" s="188"/>
      <c r="O172" s="188"/>
      <c r="P172" s="188"/>
      <c r="Q172" s="188"/>
      <c r="R172" s="188"/>
      <c r="S172" s="188"/>
      <c r="T172" s="189"/>
      <c r="AT172" s="184" t="s">
        <v>424</v>
      </c>
      <c r="AU172" s="184" t="s">
        <v>152</v>
      </c>
      <c r="AV172" s="14" t="s">
        <v>152</v>
      </c>
      <c r="AW172" s="14" t="s">
        <v>29</v>
      </c>
      <c r="AX172" s="14" t="s">
        <v>73</v>
      </c>
      <c r="AY172" s="184" t="s">
        <v>145</v>
      </c>
    </row>
    <row r="173" spans="1:65" s="15" customFormat="1" ht="10.199999999999999">
      <c r="B173" s="190"/>
      <c r="D173" s="177" t="s">
        <v>424</v>
      </c>
      <c r="E173" s="191" t="s">
        <v>1</v>
      </c>
      <c r="F173" s="192" t="s">
        <v>427</v>
      </c>
      <c r="H173" s="193">
        <v>0.50700000000000001</v>
      </c>
      <c r="L173" s="190"/>
      <c r="M173" s="194"/>
      <c r="N173" s="195"/>
      <c r="O173" s="195"/>
      <c r="P173" s="195"/>
      <c r="Q173" s="195"/>
      <c r="R173" s="195"/>
      <c r="S173" s="195"/>
      <c r="T173" s="196"/>
      <c r="AT173" s="191" t="s">
        <v>424</v>
      </c>
      <c r="AU173" s="191" t="s">
        <v>152</v>
      </c>
      <c r="AV173" s="15" t="s">
        <v>151</v>
      </c>
      <c r="AW173" s="15" t="s">
        <v>29</v>
      </c>
      <c r="AX173" s="15" t="s">
        <v>81</v>
      </c>
      <c r="AY173" s="191" t="s">
        <v>145</v>
      </c>
    </row>
    <row r="174" spans="1:65" s="12" customFormat="1" ht="22.8" customHeight="1">
      <c r="B174" s="136"/>
      <c r="D174" s="137" t="s">
        <v>72</v>
      </c>
      <c r="E174" s="146" t="s">
        <v>366</v>
      </c>
      <c r="F174" s="146" t="s">
        <v>367</v>
      </c>
      <c r="J174" s="147">
        <f>BK174</f>
        <v>0</v>
      </c>
      <c r="L174" s="136"/>
      <c r="M174" s="140"/>
      <c r="N174" s="141"/>
      <c r="O174" s="141"/>
      <c r="P174" s="142">
        <f>P175</f>
        <v>2.6912639999999999</v>
      </c>
      <c r="Q174" s="141"/>
      <c r="R174" s="142">
        <f>R175</f>
        <v>0</v>
      </c>
      <c r="S174" s="141"/>
      <c r="T174" s="143">
        <f>T175</f>
        <v>0</v>
      </c>
      <c r="AR174" s="137" t="s">
        <v>81</v>
      </c>
      <c r="AT174" s="144" t="s">
        <v>72</v>
      </c>
      <c r="AU174" s="144" t="s">
        <v>81</v>
      </c>
      <c r="AY174" s="137" t="s">
        <v>145</v>
      </c>
      <c r="BK174" s="145">
        <f>BK175</f>
        <v>0</v>
      </c>
    </row>
    <row r="175" spans="1:65" s="2" customFormat="1" ht="33" customHeight="1">
      <c r="A175" s="30"/>
      <c r="B175" s="148"/>
      <c r="C175" s="149" t="s">
        <v>233</v>
      </c>
      <c r="D175" s="149" t="s">
        <v>147</v>
      </c>
      <c r="E175" s="150" t="s">
        <v>369</v>
      </c>
      <c r="F175" s="151" t="s">
        <v>370</v>
      </c>
      <c r="G175" s="152" t="s">
        <v>202</v>
      </c>
      <c r="H175" s="153">
        <v>6.8479999999999999</v>
      </c>
      <c r="I175" s="153"/>
      <c r="J175" s="154">
        <f>ROUND(I175*H175,2)</f>
        <v>0</v>
      </c>
      <c r="K175" s="155"/>
      <c r="L175" s="31"/>
      <c r="M175" s="172" t="s">
        <v>1</v>
      </c>
      <c r="N175" s="173" t="s">
        <v>39</v>
      </c>
      <c r="O175" s="174">
        <v>0.39300000000000002</v>
      </c>
      <c r="P175" s="174">
        <f>O175*H175</f>
        <v>2.6912639999999999</v>
      </c>
      <c r="Q175" s="174">
        <v>0</v>
      </c>
      <c r="R175" s="174">
        <f>Q175*H175</f>
        <v>0</v>
      </c>
      <c r="S175" s="174">
        <v>0</v>
      </c>
      <c r="T175" s="175">
        <f>S175*H175</f>
        <v>0</v>
      </c>
      <c r="U175" s="30"/>
      <c r="V175" s="30"/>
      <c r="W175" s="30"/>
      <c r="X175" s="30"/>
      <c r="Y175" s="30"/>
      <c r="Z175" s="30"/>
      <c r="AA175" s="30"/>
      <c r="AB175" s="30"/>
      <c r="AC175" s="30"/>
      <c r="AD175" s="30"/>
      <c r="AE175" s="30"/>
      <c r="AR175" s="160" t="s">
        <v>151</v>
      </c>
      <c r="AT175" s="160" t="s">
        <v>147</v>
      </c>
      <c r="AU175" s="160" t="s">
        <v>152</v>
      </c>
      <c r="AY175" s="18" t="s">
        <v>145</v>
      </c>
      <c r="BE175" s="161">
        <f>IF(N175="základná",J175,0)</f>
        <v>0</v>
      </c>
      <c r="BF175" s="161">
        <f>IF(N175="znížená",J175,0)</f>
        <v>0</v>
      </c>
      <c r="BG175" s="161">
        <f>IF(N175="zákl. prenesená",J175,0)</f>
        <v>0</v>
      </c>
      <c r="BH175" s="161">
        <f>IF(N175="zníž. prenesená",J175,0)</f>
        <v>0</v>
      </c>
      <c r="BI175" s="161">
        <f>IF(N175="nulová",J175,0)</f>
        <v>0</v>
      </c>
      <c r="BJ175" s="18" t="s">
        <v>152</v>
      </c>
      <c r="BK175" s="161">
        <f>ROUND(I175*H175,2)</f>
        <v>0</v>
      </c>
      <c r="BL175" s="18" t="s">
        <v>151</v>
      </c>
      <c r="BM175" s="160" t="s">
        <v>518</v>
      </c>
    </row>
    <row r="176" spans="1:65" s="2" customFormat="1" ht="6.9" customHeight="1">
      <c r="A176" s="30"/>
      <c r="B176" s="48"/>
      <c r="C176" s="49"/>
      <c r="D176" s="49"/>
      <c r="E176" s="49"/>
      <c r="F176" s="49"/>
      <c r="G176" s="49"/>
      <c r="H176" s="49"/>
      <c r="I176" s="49"/>
      <c r="J176" s="49"/>
      <c r="K176" s="49"/>
      <c r="L176" s="31"/>
      <c r="M176" s="30"/>
      <c r="O176" s="30"/>
      <c r="P176" s="30"/>
      <c r="Q176" s="30"/>
      <c r="R176" s="30"/>
      <c r="S176" s="30"/>
      <c r="T176" s="30"/>
      <c r="U176" s="30"/>
      <c r="V176" s="30"/>
      <c r="W176" s="30"/>
      <c r="X176" s="30"/>
      <c r="Y176" s="30"/>
      <c r="Z176" s="30"/>
      <c r="AA176" s="30"/>
      <c r="AB176" s="30"/>
      <c r="AC176" s="30"/>
      <c r="AD176" s="30"/>
      <c r="AE176" s="30"/>
    </row>
  </sheetData>
  <autoFilter ref="C122:K175" xr:uid="{00000000-0009-0000-0000-000004000000}"/>
  <mergeCells count="8">
    <mergeCell ref="E113:H113"/>
    <mergeCell ref="E115:H115"/>
    <mergeCell ref="L2:V2"/>
    <mergeCell ref="E7:H7"/>
    <mergeCell ref="E9:H9"/>
    <mergeCell ref="E27:H27"/>
    <mergeCell ref="E85:H85"/>
    <mergeCell ref="E87:H87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BM146"/>
  <sheetViews>
    <sheetView showGridLines="0" topLeftCell="A136" workbookViewId="0">
      <selection activeCell="I145" sqref="I126:I145"/>
    </sheetView>
  </sheetViews>
  <sheetFormatPr defaultRowHeight="14.4"/>
  <cols>
    <col min="1" max="1" width="8.28515625" style="1" customWidth="1"/>
    <col min="2" max="2" width="1.140625" style="1" customWidth="1"/>
    <col min="3" max="3" width="4.140625" style="1" customWidth="1"/>
    <col min="4" max="4" width="4.28515625" style="1" customWidth="1"/>
    <col min="5" max="5" width="17.140625" style="1" customWidth="1"/>
    <col min="6" max="6" width="50.85546875" style="1" customWidth="1"/>
    <col min="7" max="7" width="7.42578125" style="1" customWidth="1"/>
    <col min="8" max="8" width="14" style="1" customWidth="1"/>
    <col min="9" max="9" width="15.85546875" style="1" customWidth="1"/>
    <col min="10" max="10" width="22.28515625" style="1" customWidth="1"/>
    <col min="11" max="11" width="22.28515625" style="1" hidden="1" customWidth="1"/>
    <col min="12" max="12" width="9.28515625" style="1" customWidth="1"/>
    <col min="13" max="13" width="10.85546875" style="1" hidden="1" customWidth="1"/>
    <col min="14" max="14" width="9.28515625" style="1" hidden="1"/>
    <col min="15" max="20" width="14.140625" style="1" hidden="1" customWidth="1"/>
    <col min="21" max="21" width="16.28515625" style="1" hidden="1" customWidth="1"/>
    <col min="22" max="22" width="12.28515625" style="1" customWidth="1"/>
    <col min="23" max="23" width="16.28515625" style="1" customWidth="1"/>
    <col min="24" max="24" width="12.28515625" style="1" customWidth="1"/>
    <col min="25" max="25" width="15" style="1" customWidth="1"/>
    <col min="26" max="26" width="11" style="1" customWidth="1"/>
    <col min="27" max="27" width="15" style="1" customWidth="1"/>
    <col min="28" max="28" width="16.28515625" style="1" customWidth="1"/>
    <col min="29" max="29" width="11" style="1" customWidth="1"/>
    <col min="30" max="30" width="15" style="1" customWidth="1"/>
    <col min="31" max="31" width="16.28515625" style="1" customWidth="1"/>
    <col min="44" max="65" width="9.28515625" style="1" hidden="1"/>
  </cols>
  <sheetData>
    <row r="1" spans="1:46" ht="10.199999999999999">
      <c r="A1" s="94"/>
    </row>
    <row r="2" spans="1:46" s="1" customFormat="1" ht="36.9" customHeight="1">
      <c r="L2" s="231" t="s">
        <v>5</v>
      </c>
      <c r="M2" s="215"/>
      <c r="N2" s="215"/>
      <c r="O2" s="215"/>
      <c r="P2" s="215"/>
      <c r="Q2" s="215"/>
      <c r="R2" s="215"/>
      <c r="S2" s="215"/>
      <c r="T2" s="215"/>
      <c r="U2" s="215"/>
      <c r="V2" s="215"/>
      <c r="AT2" s="18" t="s">
        <v>94</v>
      </c>
    </row>
    <row r="3" spans="1:46" s="1" customFormat="1" ht="6.9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1"/>
      <c r="AT3" s="18" t="s">
        <v>73</v>
      </c>
    </row>
    <row r="4" spans="1:46" s="1" customFormat="1" ht="24.9" customHeight="1">
      <c r="B4" s="21"/>
      <c r="D4" s="22" t="s">
        <v>116</v>
      </c>
      <c r="L4" s="21"/>
      <c r="M4" s="95" t="s">
        <v>10</v>
      </c>
      <c r="AT4" s="18" t="s">
        <v>3</v>
      </c>
    </row>
    <row r="5" spans="1:46" s="1" customFormat="1" ht="6.9" customHeight="1">
      <c r="B5" s="21"/>
      <c r="L5" s="21"/>
    </row>
    <row r="6" spans="1:46" s="1" customFormat="1" ht="12" customHeight="1">
      <c r="B6" s="21"/>
      <c r="D6" s="27" t="s">
        <v>13</v>
      </c>
      <c r="L6" s="21"/>
    </row>
    <row r="7" spans="1:46" s="1" customFormat="1" ht="26.25" customHeight="1">
      <c r="B7" s="21"/>
      <c r="E7" s="244" t="str">
        <f>'Rekapitulácia stavby'!K6</f>
        <v>Oprava spevnených plôch a okolitého areálu Zimného štadióna v Banskej Bystrici</v>
      </c>
      <c r="F7" s="245"/>
      <c r="G7" s="245"/>
      <c r="H7" s="245"/>
      <c r="L7" s="21"/>
    </row>
    <row r="8" spans="1:46" s="2" customFormat="1" ht="12" customHeight="1">
      <c r="A8" s="30"/>
      <c r="B8" s="31"/>
      <c r="C8" s="30"/>
      <c r="D8" s="27" t="s">
        <v>117</v>
      </c>
      <c r="E8" s="30"/>
      <c r="F8" s="30"/>
      <c r="G8" s="30"/>
      <c r="H8" s="30"/>
      <c r="I8" s="30"/>
      <c r="J8" s="30"/>
      <c r="K8" s="30"/>
      <c r="L8" s="43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</row>
    <row r="9" spans="1:46" s="2" customFormat="1" ht="30" customHeight="1">
      <c r="A9" s="30"/>
      <c r="B9" s="31"/>
      <c r="C9" s="30"/>
      <c r="D9" s="30"/>
      <c r="E9" s="211" t="s">
        <v>519</v>
      </c>
      <c r="F9" s="246"/>
      <c r="G9" s="246"/>
      <c r="H9" s="246"/>
      <c r="I9" s="30"/>
      <c r="J9" s="30"/>
      <c r="K9" s="30"/>
      <c r="L9" s="43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</row>
    <row r="10" spans="1:46" s="2" customFormat="1" ht="10.199999999999999">
      <c r="A10" s="30"/>
      <c r="B10" s="31"/>
      <c r="C10" s="30"/>
      <c r="D10" s="30"/>
      <c r="E10" s="30"/>
      <c r="F10" s="30"/>
      <c r="G10" s="30"/>
      <c r="H10" s="30"/>
      <c r="I10" s="30"/>
      <c r="J10" s="30"/>
      <c r="K10" s="30"/>
      <c r="L10" s="43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</row>
    <row r="11" spans="1:46" s="2" customFormat="1" ht="12" customHeight="1">
      <c r="A11" s="30"/>
      <c r="B11" s="31"/>
      <c r="C11" s="30"/>
      <c r="D11" s="27" t="s">
        <v>15</v>
      </c>
      <c r="E11" s="30"/>
      <c r="F11" s="25" t="s">
        <v>1</v>
      </c>
      <c r="G11" s="30"/>
      <c r="H11" s="30"/>
      <c r="I11" s="27" t="s">
        <v>16</v>
      </c>
      <c r="J11" s="25" t="s">
        <v>1</v>
      </c>
      <c r="K11" s="30"/>
      <c r="L11" s="43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</row>
    <row r="12" spans="1:46" s="2" customFormat="1" ht="12" customHeight="1">
      <c r="A12" s="30"/>
      <c r="B12" s="31"/>
      <c r="C12" s="30"/>
      <c r="D12" s="27" t="s">
        <v>17</v>
      </c>
      <c r="E12" s="30"/>
      <c r="F12" s="25" t="s">
        <v>18</v>
      </c>
      <c r="G12" s="30"/>
      <c r="H12" s="30"/>
      <c r="I12" s="27" t="s">
        <v>19</v>
      </c>
      <c r="J12" s="56" t="str">
        <f>'Rekapitulácia stavby'!AN8</f>
        <v>10. 9. 2021</v>
      </c>
      <c r="K12" s="30"/>
      <c r="L12" s="43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</row>
    <row r="13" spans="1:46" s="2" customFormat="1" ht="10.8" customHeight="1">
      <c r="A13" s="30"/>
      <c r="B13" s="31"/>
      <c r="C13" s="30"/>
      <c r="D13" s="30"/>
      <c r="E13" s="30"/>
      <c r="F13" s="30"/>
      <c r="G13" s="30"/>
      <c r="H13" s="30"/>
      <c r="I13" s="30"/>
      <c r="J13" s="30"/>
      <c r="K13" s="30"/>
      <c r="L13" s="43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</row>
    <row r="14" spans="1:46" s="2" customFormat="1" ht="12" customHeight="1">
      <c r="A14" s="30"/>
      <c r="B14" s="31"/>
      <c r="C14" s="30"/>
      <c r="D14" s="27" t="s">
        <v>21</v>
      </c>
      <c r="E14" s="30"/>
      <c r="F14" s="30"/>
      <c r="G14" s="30"/>
      <c r="H14" s="30"/>
      <c r="I14" s="27" t="s">
        <v>22</v>
      </c>
      <c r="J14" s="25" t="s">
        <v>1</v>
      </c>
      <c r="K14" s="30"/>
      <c r="L14" s="43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</row>
    <row r="15" spans="1:46" s="2" customFormat="1" ht="18" customHeight="1">
      <c r="A15" s="30"/>
      <c r="B15" s="31"/>
      <c r="C15" s="30"/>
      <c r="D15" s="30"/>
      <c r="E15" s="25" t="s">
        <v>23</v>
      </c>
      <c r="F15" s="30"/>
      <c r="G15" s="30"/>
      <c r="H15" s="30"/>
      <c r="I15" s="27" t="s">
        <v>24</v>
      </c>
      <c r="J15" s="25" t="s">
        <v>1</v>
      </c>
      <c r="K15" s="30"/>
      <c r="L15" s="43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</row>
    <row r="16" spans="1:46" s="2" customFormat="1" ht="6.9" customHeight="1">
      <c r="A16" s="30"/>
      <c r="B16" s="31"/>
      <c r="C16" s="30"/>
      <c r="D16" s="30"/>
      <c r="E16" s="30"/>
      <c r="F16" s="30"/>
      <c r="G16" s="30"/>
      <c r="H16" s="30"/>
      <c r="I16" s="30"/>
      <c r="J16" s="30"/>
      <c r="K16" s="30"/>
      <c r="L16" s="43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</row>
    <row r="17" spans="1:31" s="2" customFormat="1" ht="12" customHeight="1">
      <c r="A17" s="30"/>
      <c r="B17" s="31"/>
      <c r="C17" s="30"/>
      <c r="D17" s="27" t="s">
        <v>25</v>
      </c>
      <c r="E17" s="30"/>
      <c r="F17" s="30"/>
      <c r="G17" s="30"/>
      <c r="H17" s="30"/>
      <c r="I17" s="27" t="s">
        <v>22</v>
      </c>
      <c r="J17" s="25" t="s">
        <v>1</v>
      </c>
      <c r="K17" s="30"/>
      <c r="L17" s="43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</row>
    <row r="18" spans="1:31" s="2" customFormat="1" ht="18" customHeight="1">
      <c r="A18" s="30"/>
      <c r="B18" s="31"/>
      <c r="C18" s="30"/>
      <c r="D18" s="30"/>
      <c r="E18" s="25" t="s">
        <v>26</v>
      </c>
      <c r="F18" s="30"/>
      <c r="G18" s="30"/>
      <c r="H18" s="30"/>
      <c r="I18" s="27" t="s">
        <v>24</v>
      </c>
      <c r="J18" s="25" t="s">
        <v>1</v>
      </c>
      <c r="K18" s="30"/>
      <c r="L18" s="43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</row>
    <row r="19" spans="1:31" s="2" customFormat="1" ht="6.9" customHeight="1">
      <c r="A19" s="30"/>
      <c r="B19" s="31"/>
      <c r="C19" s="30"/>
      <c r="D19" s="30"/>
      <c r="E19" s="30"/>
      <c r="F19" s="30"/>
      <c r="G19" s="30"/>
      <c r="H19" s="30"/>
      <c r="I19" s="30"/>
      <c r="J19" s="30"/>
      <c r="K19" s="30"/>
      <c r="L19" s="43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</row>
    <row r="20" spans="1:31" s="2" customFormat="1" ht="12" customHeight="1">
      <c r="A20" s="30"/>
      <c r="B20" s="31"/>
      <c r="C20" s="30"/>
      <c r="D20" s="27" t="s">
        <v>27</v>
      </c>
      <c r="E20" s="30"/>
      <c r="F20" s="30"/>
      <c r="G20" s="30"/>
      <c r="H20" s="30"/>
      <c r="I20" s="27" t="s">
        <v>22</v>
      </c>
      <c r="J20" s="25" t="s">
        <v>1</v>
      </c>
      <c r="K20" s="30"/>
      <c r="L20" s="43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</row>
    <row r="21" spans="1:31" s="2" customFormat="1" ht="18" customHeight="1">
      <c r="A21" s="30"/>
      <c r="B21" s="31"/>
      <c r="C21" s="30"/>
      <c r="D21" s="30"/>
      <c r="E21" s="25" t="s">
        <v>28</v>
      </c>
      <c r="F21" s="30"/>
      <c r="G21" s="30"/>
      <c r="H21" s="30"/>
      <c r="I21" s="27" t="s">
        <v>24</v>
      </c>
      <c r="J21" s="25" t="s">
        <v>1</v>
      </c>
      <c r="K21" s="30"/>
      <c r="L21" s="43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</row>
    <row r="22" spans="1:31" s="2" customFormat="1" ht="6.9" customHeight="1">
      <c r="A22" s="30"/>
      <c r="B22" s="31"/>
      <c r="C22" s="30"/>
      <c r="D22" s="30"/>
      <c r="E22" s="30"/>
      <c r="F22" s="30"/>
      <c r="G22" s="30"/>
      <c r="H22" s="30"/>
      <c r="I22" s="30"/>
      <c r="J22" s="30"/>
      <c r="K22" s="30"/>
      <c r="L22" s="43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</row>
    <row r="23" spans="1:31" s="2" customFormat="1" ht="12" customHeight="1">
      <c r="A23" s="30"/>
      <c r="B23" s="31"/>
      <c r="C23" s="30"/>
      <c r="D23" s="27" t="s">
        <v>30</v>
      </c>
      <c r="E23" s="30"/>
      <c r="F23" s="30"/>
      <c r="G23" s="30"/>
      <c r="H23" s="30"/>
      <c r="I23" s="27" t="s">
        <v>22</v>
      </c>
      <c r="J23" s="25" t="s">
        <v>1</v>
      </c>
      <c r="K23" s="30"/>
      <c r="L23" s="43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</row>
    <row r="24" spans="1:31" s="2" customFormat="1" ht="18" customHeight="1">
      <c r="A24" s="30"/>
      <c r="B24" s="31"/>
      <c r="C24" s="30"/>
      <c r="D24" s="30"/>
      <c r="E24" s="25" t="s">
        <v>31</v>
      </c>
      <c r="F24" s="30"/>
      <c r="G24" s="30"/>
      <c r="H24" s="30"/>
      <c r="I24" s="27" t="s">
        <v>24</v>
      </c>
      <c r="J24" s="25" t="s">
        <v>1</v>
      </c>
      <c r="K24" s="30"/>
      <c r="L24" s="43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</row>
    <row r="25" spans="1:31" s="2" customFormat="1" ht="6.9" customHeight="1">
      <c r="A25" s="30"/>
      <c r="B25" s="31"/>
      <c r="C25" s="30"/>
      <c r="D25" s="30"/>
      <c r="E25" s="30"/>
      <c r="F25" s="30"/>
      <c r="G25" s="30"/>
      <c r="H25" s="30"/>
      <c r="I25" s="30"/>
      <c r="J25" s="30"/>
      <c r="K25" s="30"/>
      <c r="L25" s="43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</row>
    <row r="26" spans="1:31" s="2" customFormat="1" ht="12" customHeight="1">
      <c r="A26" s="30"/>
      <c r="B26" s="31"/>
      <c r="C26" s="30"/>
      <c r="D26" s="27" t="s">
        <v>32</v>
      </c>
      <c r="E26" s="30"/>
      <c r="F26" s="30"/>
      <c r="G26" s="30"/>
      <c r="H26" s="30"/>
      <c r="I26" s="30"/>
      <c r="J26" s="30"/>
      <c r="K26" s="30"/>
      <c r="L26" s="43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</row>
    <row r="27" spans="1:31" s="8" customFormat="1" ht="16.5" customHeight="1">
      <c r="A27" s="96"/>
      <c r="B27" s="97"/>
      <c r="C27" s="96"/>
      <c r="D27" s="96"/>
      <c r="E27" s="217" t="s">
        <v>1</v>
      </c>
      <c r="F27" s="217"/>
      <c r="G27" s="217"/>
      <c r="H27" s="217"/>
      <c r="I27" s="96"/>
      <c r="J27" s="96"/>
      <c r="K27" s="96"/>
      <c r="L27" s="98"/>
      <c r="S27" s="96"/>
      <c r="T27" s="96"/>
      <c r="U27" s="96"/>
      <c r="V27" s="96"/>
      <c r="W27" s="96"/>
      <c r="X27" s="96"/>
      <c r="Y27" s="96"/>
      <c r="Z27" s="96"/>
      <c r="AA27" s="96"/>
      <c r="AB27" s="96"/>
      <c r="AC27" s="96"/>
      <c r="AD27" s="96"/>
      <c r="AE27" s="96"/>
    </row>
    <row r="28" spans="1:31" s="2" customFormat="1" ht="6.9" customHeight="1">
      <c r="A28" s="30"/>
      <c r="B28" s="31"/>
      <c r="C28" s="30"/>
      <c r="D28" s="30"/>
      <c r="E28" s="30"/>
      <c r="F28" s="30"/>
      <c r="G28" s="30"/>
      <c r="H28" s="30"/>
      <c r="I28" s="30"/>
      <c r="J28" s="30"/>
      <c r="K28" s="30"/>
      <c r="L28" s="43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</row>
    <row r="29" spans="1:31" s="2" customFormat="1" ht="6.9" customHeight="1">
      <c r="A29" s="30"/>
      <c r="B29" s="31"/>
      <c r="C29" s="30"/>
      <c r="D29" s="67"/>
      <c r="E29" s="67"/>
      <c r="F29" s="67"/>
      <c r="G29" s="67"/>
      <c r="H29" s="67"/>
      <c r="I29" s="67"/>
      <c r="J29" s="67"/>
      <c r="K29" s="67"/>
      <c r="L29" s="43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</row>
    <row r="30" spans="1:31" s="2" customFormat="1" ht="25.35" customHeight="1">
      <c r="A30" s="30"/>
      <c r="B30" s="31"/>
      <c r="C30" s="30"/>
      <c r="D30" s="99" t="s">
        <v>33</v>
      </c>
      <c r="E30" s="30"/>
      <c r="F30" s="30"/>
      <c r="G30" s="30"/>
      <c r="H30" s="30"/>
      <c r="I30" s="30"/>
      <c r="J30" s="72">
        <f>ROUND(J123, 2)</f>
        <v>0</v>
      </c>
      <c r="K30" s="30"/>
      <c r="L30" s="43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</row>
    <row r="31" spans="1:31" s="2" customFormat="1" ht="6.9" customHeight="1">
      <c r="A31" s="30"/>
      <c r="B31" s="31"/>
      <c r="C31" s="30"/>
      <c r="D31" s="67"/>
      <c r="E31" s="67"/>
      <c r="F31" s="67"/>
      <c r="G31" s="67"/>
      <c r="H31" s="67"/>
      <c r="I31" s="67"/>
      <c r="J31" s="67"/>
      <c r="K31" s="67"/>
      <c r="L31" s="43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</row>
    <row r="32" spans="1:31" s="2" customFormat="1" ht="14.4" customHeight="1">
      <c r="A32" s="30"/>
      <c r="B32" s="31"/>
      <c r="C32" s="30"/>
      <c r="D32" s="30"/>
      <c r="E32" s="30"/>
      <c r="F32" s="34" t="s">
        <v>35</v>
      </c>
      <c r="G32" s="30"/>
      <c r="H32" s="30"/>
      <c r="I32" s="34" t="s">
        <v>34</v>
      </c>
      <c r="J32" s="34" t="s">
        <v>36</v>
      </c>
      <c r="K32" s="30"/>
      <c r="L32" s="43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</row>
    <row r="33" spans="1:31" s="2" customFormat="1" ht="14.4" customHeight="1">
      <c r="A33" s="30"/>
      <c r="B33" s="31"/>
      <c r="C33" s="30"/>
      <c r="D33" s="100" t="s">
        <v>37</v>
      </c>
      <c r="E33" s="36" t="s">
        <v>38</v>
      </c>
      <c r="F33" s="101">
        <f>ROUND((SUM(BE123:BE145)),  2)</f>
        <v>0</v>
      </c>
      <c r="G33" s="102"/>
      <c r="H33" s="102"/>
      <c r="I33" s="103">
        <v>0.2</v>
      </c>
      <c r="J33" s="101">
        <f>ROUND(((SUM(BE123:BE145))*I33),  2)</f>
        <v>0</v>
      </c>
      <c r="K33" s="30"/>
      <c r="L33" s="43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</row>
    <row r="34" spans="1:31" s="2" customFormat="1" ht="14.4" customHeight="1">
      <c r="A34" s="30"/>
      <c r="B34" s="31"/>
      <c r="C34" s="30"/>
      <c r="D34" s="30"/>
      <c r="E34" s="36" t="s">
        <v>39</v>
      </c>
      <c r="F34" s="104">
        <f>ROUND((SUM(BF123:BF145)),  2)</f>
        <v>0</v>
      </c>
      <c r="G34" s="30"/>
      <c r="H34" s="30"/>
      <c r="I34" s="105">
        <v>0.2</v>
      </c>
      <c r="J34" s="104">
        <f>ROUND(((SUM(BF123:BF145))*I34),  2)</f>
        <v>0</v>
      </c>
      <c r="K34" s="30"/>
      <c r="L34" s="43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</row>
    <row r="35" spans="1:31" s="2" customFormat="1" ht="14.4" hidden="1" customHeight="1">
      <c r="A35" s="30"/>
      <c r="B35" s="31"/>
      <c r="C35" s="30"/>
      <c r="D35" s="30"/>
      <c r="E35" s="27" t="s">
        <v>40</v>
      </c>
      <c r="F35" s="104">
        <f>ROUND((SUM(BG123:BG145)),  2)</f>
        <v>0</v>
      </c>
      <c r="G35" s="30"/>
      <c r="H35" s="30"/>
      <c r="I35" s="105">
        <v>0.2</v>
      </c>
      <c r="J35" s="104">
        <f>0</f>
        <v>0</v>
      </c>
      <c r="K35" s="30"/>
      <c r="L35" s="43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</row>
    <row r="36" spans="1:31" s="2" customFormat="1" ht="14.4" hidden="1" customHeight="1">
      <c r="A36" s="30"/>
      <c r="B36" s="31"/>
      <c r="C36" s="30"/>
      <c r="D36" s="30"/>
      <c r="E36" s="27" t="s">
        <v>41</v>
      </c>
      <c r="F36" s="104">
        <f>ROUND((SUM(BH123:BH145)),  2)</f>
        <v>0</v>
      </c>
      <c r="G36" s="30"/>
      <c r="H36" s="30"/>
      <c r="I36" s="105">
        <v>0.2</v>
      </c>
      <c r="J36" s="104">
        <f>0</f>
        <v>0</v>
      </c>
      <c r="K36" s="30"/>
      <c r="L36" s="43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</row>
    <row r="37" spans="1:31" s="2" customFormat="1" ht="14.4" hidden="1" customHeight="1">
      <c r="A37" s="30"/>
      <c r="B37" s="31"/>
      <c r="C37" s="30"/>
      <c r="D37" s="30"/>
      <c r="E37" s="36" t="s">
        <v>42</v>
      </c>
      <c r="F37" s="101">
        <f>ROUND((SUM(BI123:BI145)),  2)</f>
        <v>0</v>
      </c>
      <c r="G37" s="102"/>
      <c r="H37" s="102"/>
      <c r="I37" s="103">
        <v>0</v>
      </c>
      <c r="J37" s="101">
        <f>0</f>
        <v>0</v>
      </c>
      <c r="K37" s="30"/>
      <c r="L37" s="43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</row>
    <row r="38" spans="1:31" s="2" customFormat="1" ht="6.9" customHeight="1">
      <c r="A38" s="30"/>
      <c r="B38" s="31"/>
      <c r="C38" s="30"/>
      <c r="D38" s="30"/>
      <c r="E38" s="30"/>
      <c r="F38" s="30"/>
      <c r="G38" s="30"/>
      <c r="H38" s="30"/>
      <c r="I38" s="30"/>
      <c r="J38" s="30"/>
      <c r="K38" s="30"/>
      <c r="L38" s="43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</row>
    <row r="39" spans="1:31" s="2" customFormat="1" ht="25.35" customHeight="1">
      <c r="A39" s="30"/>
      <c r="B39" s="31"/>
      <c r="C39" s="106"/>
      <c r="D39" s="107" t="s">
        <v>43</v>
      </c>
      <c r="E39" s="61"/>
      <c r="F39" s="61"/>
      <c r="G39" s="108" t="s">
        <v>44</v>
      </c>
      <c r="H39" s="109" t="s">
        <v>45</v>
      </c>
      <c r="I39" s="61"/>
      <c r="J39" s="110">
        <f>SUM(J30:J37)</f>
        <v>0</v>
      </c>
      <c r="K39" s="111"/>
      <c r="L39" s="43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</row>
    <row r="40" spans="1:31" s="2" customFormat="1" ht="14.4" customHeight="1">
      <c r="A40" s="30"/>
      <c r="B40" s="31"/>
      <c r="C40" s="30"/>
      <c r="D40" s="30"/>
      <c r="E40" s="30"/>
      <c r="F40" s="30"/>
      <c r="G40" s="30"/>
      <c r="H40" s="30"/>
      <c r="I40" s="30"/>
      <c r="J40" s="30"/>
      <c r="K40" s="30"/>
      <c r="L40" s="43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</row>
    <row r="41" spans="1:31" s="1" customFormat="1" ht="14.4" customHeight="1">
      <c r="B41" s="21"/>
      <c r="L41" s="21"/>
    </row>
    <row r="42" spans="1:31" s="1" customFormat="1" ht="14.4" customHeight="1">
      <c r="B42" s="21"/>
      <c r="L42" s="21"/>
    </row>
    <row r="43" spans="1:31" s="1" customFormat="1" ht="14.4" customHeight="1">
      <c r="B43" s="21"/>
      <c r="L43" s="21"/>
    </row>
    <row r="44" spans="1:31" s="1" customFormat="1" ht="14.4" customHeight="1">
      <c r="B44" s="21"/>
      <c r="L44" s="21"/>
    </row>
    <row r="45" spans="1:31" s="1" customFormat="1" ht="14.4" customHeight="1">
      <c r="B45" s="21"/>
      <c r="L45" s="21"/>
    </row>
    <row r="46" spans="1:31" s="1" customFormat="1" ht="14.4" customHeight="1">
      <c r="B46" s="21"/>
      <c r="L46" s="21"/>
    </row>
    <row r="47" spans="1:31" s="1" customFormat="1" ht="14.4" customHeight="1">
      <c r="B47" s="21"/>
      <c r="L47" s="21"/>
    </row>
    <row r="48" spans="1:31" s="1" customFormat="1" ht="14.4" customHeight="1">
      <c r="B48" s="21"/>
      <c r="L48" s="21"/>
    </row>
    <row r="49" spans="1:31" s="1" customFormat="1" ht="14.4" customHeight="1">
      <c r="B49" s="21"/>
      <c r="L49" s="21"/>
    </row>
    <row r="50" spans="1:31" s="2" customFormat="1" ht="14.4" customHeight="1">
      <c r="B50" s="43"/>
      <c r="D50" s="44" t="s">
        <v>46</v>
      </c>
      <c r="E50" s="45"/>
      <c r="F50" s="45"/>
      <c r="G50" s="44" t="s">
        <v>47</v>
      </c>
      <c r="H50" s="45"/>
      <c r="I50" s="45"/>
      <c r="J50" s="45"/>
      <c r="K50" s="45"/>
      <c r="L50" s="43"/>
    </row>
    <row r="51" spans="1:31" ht="10.199999999999999">
      <c r="B51" s="21"/>
      <c r="L51" s="21"/>
    </row>
    <row r="52" spans="1:31" ht="10.199999999999999">
      <c r="B52" s="21"/>
      <c r="L52" s="21"/>
    </row>
    <row r="53" spans="1:31" ht="10.199999999999999">
      <c r="B53" s="21"/>
      <c r="L53" s="21"/>
    </row>
    <row r="54" spans="1:31" ht="10.199999999999999">
      <c r="B54" s="21"/>
      <c r="L54" s="21"/>
    </row>
    <row r="55" spans="1:31" ht="10.199999999999999">
      <c r="B55" s="21"/>
      <c r="L55" s="21"/>
    </row>
    <row r="56" spans="1:31" ht="10.199999999999999">
      <c r="B56" s="21"/>
      <c r="L56" s="21"/>
    </row>
    <row r="57" spans="1:31" ht="10.199999999999999">
      <c r="B57" s="21"/>
      <c r="L57" s="21"/>
    </row>
    <row r="58" spans="1:31" ht="10.199999999999999">
      <c r="B58" s="21"/>
      <c r="L58" s="21"/>
    </row>
    <row r="59" spans="1:31" ht="10.199999999999999">
      <c r="B59" s="21"/>
      <c r="L59" s="21"/>
    </row>
    <row r="60" spans="1:31" ht="10.199999999999999">
      <c r="B60" s="21"/>
      <c r="L60" s="21"/>
    </row>
    <row r="61" spans="1:31" s="2" customFormat="1" ht="13.2">
      <c r="A61" s="30"/>
      <c r="B61" s="31"/>
      <c r="C61" s="30"/>
      <c r="D61" s="46" t="s">
        <v>48</v>
      </c>
      <c r="E61" s="33"/>
      <c r="F61" s="112" t="s">
        <v>49</v>
      </c>
      <c r="G61" s="46" t="s">
        <v>48</v>
      </c>
      <c r="H61" s="33"/>
      <c r="I61" s="33"/>
      <c r="J61" s="113" t="s">
        <v>49</v>
      </c>
      <c r="K61" s="33"/>
      <c r="L61" s="43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</row>
    <row r="62" spans="1:31" ht="10.199999999999999">
      <c r="B62" s="21"/>
      <c r="L62" s="21"/>
    </row>
    <row r="63" spans="1:31" ht="10.199999999999999">
      <c r="B63" s="21"/>
      <c r="L63" s="21"/>
    </row>
    <row r="64" spans="1:31" ht="10.199999999999999">
      <c r="B64" s="21"/>
      <c r="L64" s="21"/>
    </row>
    <row r="65" spans="1:31" s="2" customFormat="1" ht="13.2">
      <c r="A65" s="30"/>
      <c r="B65" s="31"/>
      <c r="C65" s="30"/>
      <c r="D65" s="44" t="s">
        <v>50</v>
      </c>
      <c r="E65" s="47"/>
      <c r="F65" s="47"/>
      <c r="G65" s="44" t="s">
        <v>51</v>
      </c>
      <c r="H65" s="47"/>
      <c r="I65" s="47"/>
      <c r="J65" s="47"/>
      <c r="K65" s="47"/>
      <c r="L65" s="43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</row>
    <row r="66" spans="1:31" ht="10.199999999999999">
      <c r="B66" s="21"/>
      <c r="L66" s="21"/>
    </row>
    <row r="67" spans="1:31" ht="10.199999999999999">
      <c r="B67" s="21"/>
      <c r="L67" s="21"/>
    </row>
    <row r="68" spans="1:31" ht="10.199999999999999">
      <c r="B68" s="21"/>
      <c r="L68" s="21"/>
    </row>
    <row r="69" spans="1:31" ht="10.199999999999999">
      <c r="B69" s="21"/>
      <c r="L69" s="21"/>
    </row>
    <row r="70" spans="1:31" ht="10.199999999999999">
      <c r="B70" s="21"/>
      <c r="L70" s="21"/>
    </row>
    <row r="71" spans="1:31" ht="10.199999999999999">
      <c r="B71" s="21"/>
      <c r="L71" s="21"/>
    </row>
    <row r="72" spans="1:31" ht="10.199999999999999">
      <c r="B72" s="21"/>
      <c r="L72" s="21"/>
    </row>
    <row r="73" spans="1:31" ht="10.199999999999999">
      <c r="B73" s="21"/>
      <c r="L73" s="21"/>
    </row>
    <row r="74" spans="1:31" ht="10.199999999999999">
      <c r="B74" s="21"/>
      <c r="L74" s="21"/>
    </row>
    <row r="75" spans="1:31" ht="10.199999999999999">
      <c r="B75" s="21"/>
      <c r="L75" s="21"/>
    </row>
    <row r="76" spans="1:31" s="2" customFormat="1" ht="13.2">
      <c r="A76" s="30"/>
      <c r="B76" s="31"/>
      <c r="C76" s="30"/>
      <c r="D76" s="46" t="s">
        <v>48</v>
      </c>
      <c r="E76" s="33"/>
      <c r="F76" s="112" t="s">
        <v>49</v>
      </c>
      <c r="G76" s="46" t="s">
        <v>48</v>
      </c>
      <c r="H76" s="33"/>
      <c r="I76" s="33"/>
      <c r="J76" s="113" t="s">
        <v>49</v>
      </c>
      <c r="K76" s="33"/>
      <c r="L76" s="43"/>
      <c r="S76" s="30"/>
      <c r="T76" s="30"/>
      <c r="U76" s="30"/>
      <c r="V76" s="30"/>
      <c r="W76" s="30"/>
      <c r="X76" s="30"/>
      <c r="Y76" s="30"/>
      <c r="Z76" s="30"/>
      <c r="AA76" s="30"/>
      <c r="AB76" s="30"/>
      <c r="AC76" s="30"/>
      <c r="AD76" s="30"/>
      <c r="AE76" s="30"/>
    </row>
    <row r="77" spans="1:31" s="2" customFormat="1" ht="14.4" customHeight="1">
      <c r="A77" s="30"/>
      <c r="B77" s="48"/>
      <c r="C77" s="49"/>
      <c r="D77" s="49"/>
      <c r="E77" s="49"/>
      <c r="F77" s="49"/>
      <c r="G77" s="49"/>
      <c r="H77" s="49"/>
      <c r="I77" s="49"/>
      <c r="J77" s="49"/>
      <c r="K77" s="49"/>
      <c r="L77" s="43"/>
      <c r="S77" s="30"/>
      <c r="T77" s="30"/>
      <c r="U77" s="30"/>
      <c r="V77" s="30"/>
      <c r="W77" s="30"/>
      <c r="X77" s="30"/>
      <c r="Y77" s="30"/>
      <c r="Z77" s="30"/>
      <c r="AA77" s="30"/>
      <c r="AB77" s="30"/>
      <c r="AC77" s="30"/>
      <c r="AD77" s="30"/>
      <c r="AE77" s="30"/>
    </row>
    <row r="81" spans="1:47" s="2" customFormat="1" ht="6.9" customHeight="1">
      <c r="A81" s="30"/>
      <c r="B81" s="50"/>
      <c r="C81" s="51"/>
      <c r="D81" s="51"/>
      <c r="E81" s="51"/>
      <c r="F81" s="51"/>
      <c r="G81" s="51"/>
      <c r="H81" s="51"/>
      <c r="I81" s="51"/>
      <c r="J81" s="51"/>
      <c r="K81" s="51"/>
      <c r="L81" s="43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</row>
    <row r="82" spans="1:47" s="2" customFormat="1" ht="24.9" customHeight="1">
      <c r="A82" s="30"/>
      <c r="B82" s="31"/>
      <c r="C82" s="22" t="s">
        <v>119</v>
      </c>
      <c r="D82" s="30"/>
      <c r="E82" s="30"/>
      <c r="F82" s="30"/>
      <c r="G82" s="30"/>
      <c r="H82" s="30"/>
      <c r="I82" s="30"/>
      <c r="J82" s="30"/>
      <c r="K82" s="30"/>
      <c r="L82" s="43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</row>
    <row r="83" spans="1:47" s="2" customFormat="1" ht="6.9" customHeight="1">
      <c r="A83" s="30"/>
      <c r="B83" s="31"/>
      <c r="C83" s="30"/>
      <c r="D83" s="30"/>
      <c r="E83" s="30"/>
      <c r="F83" s="30"/>
      <c r="G83" s="30"/>
      <c r="H83" s="30"/>
      <c r="I83" s="30"/>
      <c r="J83" s="30"/>
      <c r="K83" s="30"/>
      <c r="L83" s="43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</row>
    <row r="84" spans="1:47" s="2" customFormat="1" ht="12" customHeight="1">
      <c r="A84" s="30"/>
      <c r="B84" s="31"/>
      <c r="C84" s="27" t="s">
        <v>13</v>
      </c>
      <c r="D84" s="30"/>
      <c r="E84" s="30"/>
      <c r="F84" s="30"/>
      <c r="G84" s="30"/>
      <c r="H84" s="30"/>
      <c r="I84" s="30"/>
      <c r="J84" s="30"/>
      <c r="K84" s="30"/>
      <c r="L84" s="43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</row>
    <row r="85" spans="1:47" s="2" customFormat="1" ht="26.25" customHeight="1">
      <c r="A85" s="30"/>
      <c r="B85" s="31"/>
      <c r="C85" s="30"/>
      <c r="D85" s="30"/>
      <c r="E85" s="244" t="str">
        <f>E7</f>
        <v>Oprava spevnených plôch a okolitého areálu Zimného štadióna v Banskej Bystrici</v>
      </c>
      <c r="F85" s="245"/>
      <c r="G85" s="245"/>
      <c r="H85" s="245"/>
      <c r="I85" s="30"/>
      <c r="J85" s="30"/>
      <c r="K85" s="30"/>
      <c r="L85" s="43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</row>
    <row r="86" spans="1:47" s="2" customFormat="1" ht="12" customHeight="1">
      <c r="A86" s="30"/>
      <c r="B86" s="31"/>
      <c r="C86" s="27" t="s">
        <v>117</v>
      </c>
      <c r="D86" s="30"/>
      <c r="E86" s="30"/>
      <c r="F86" s="30"/>
      <c r="G86" s="30"/>
      <c r="H86" s="30"/>
      <c r="I86" s="30"/>
      <c r="J86" s="30"/>
      <c r="K86" s="30"/>
      <c r="L86" s="43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</row>
    <row r="87" spans="1:47" s="2" customFormat="1" ht="30" customHeight="1">
      <c r="A87" s="30"/>
      <c r="B87" s="31"/>
      <c r="C87" s="30"/>
      <c r="D87" s="30"/>
      <c r="E87" s="211" t="str">
        <f>E9</f>
        <v>SO01.4 - SO01.4  Oprava spevnených plôch - mimo riešené územie</v>
      </c>
      <c r="F87" s="246"/>
      <c r="G87" s="246"/>
      <c r="H87" s="246"/>
      <c r="I87" s="30"/>
      <c r="J87" s="30"/>
      <c r="K87" s="30"/>
      <c r="L87" s="43"/>
      <c r="S87" s="30"/>
      <c r="T87" s="30"/>
      <c r="U87" s="30"/>
      <c r="V87" s="30"/>
      <c r="W87" s="30"/>
      <c r="X87" s="30"/>
      <c r="Y87" s="30"/>
      <c r="Z87" s="30"/>
      <c r="AA87" s="30"/>
      <c r="AB87" s="30"/>
      <c r="AC87" s="30"/>
      <c r="AD87" s="30"/>
      <c r="AE87" s="30"/>
    </row>
    <row r="88" spans="1:47" s="2" customFormat="1" ht="6.9" customHeight="1">
      <c r="A88" s="30"/>
      <c r="B88" s="31"/>
      <c r="C88" s="30"/>
      <c r="D88" s="30"/>
      <c r="E88" s="30"/>
      <c r="F88" s="30"/>
      <c r="G88" s="30"/>
      <c r="H88" s="30"/>
      <c r="I88" s="30"/>
      <c r="J88" s="30"/>
      <c r="K88" s="30"/>
      <c r="L88" s="43"/>
      <c r="S88" s="30"/>
      <c r="T88" s="30"/>
      <c r="U88" s="30"/>
      <c r="V88" s="30"/>
      <c r="W88" s="30"/>
      <c r="X88" s="30"/>
      <c r="Y88" s="30"/>
      <c r="Z88" s="30"/>
      <c r="AA88" s="30"/>
      <c r="AB88" s="30"/>
      <c r="AC88" s="30"/>
      <c r="AD88" s="30"/>
      <c r="AE88" s="30"/>
    </row>
    <row r="89" spans="1:47" s="2" customFormat="1" ht="12" customHeight="1">
      <c r="A89" s="30"/>
      <c r="B89" s="31"/>
      <c r="C89" s="27" t="s">
        <v>17</v>
      </c>
      <c r="D89" s="30"/>
      <c r="E89" s="30"/>
      <c r="F89" s="25" t="str">
        <f>F12</f>
        <v>parc.č.4212,4211/2 k.ú.Banská Bystrica</v>
      </c>
      <c r="G89" s="30"/>
      <c r="H89" s="30"/>
      <c r="I89" s="27" t="s">
        <v>19</v>
      </c>
      <c r="J89" s="56" t="str">
        <f>IF(J12="","",J12)</f>
        <v>10. 9. 2021</v>
      </c>
      <c r="K89" s="30"/>
      <c r="L89" s="43"/>
      <c r="S89" s="30"/>
      <c r="T89" s="30"/>
      <c r="U89" s="30"/>
      <c r="V89" s="30"/>
      <c r="W89" s="30"/>
      <c r="X89" s="30"/>
      <c r="Y89" s="30"/>
      <c r="Z89" s="30"/>
      <c r="AA89" s="30"/>
      <c r="AB89" s="30"/>
      <c r="AC89" s="30"/>
      <c r="AD89" s="30"/>
      <c r="AE89" s="30"/>
    </row>
    <row r="90" spans="1:47" s="2" customFormat="1" ht="6.9" customHeight="1">
      <c r="A90" s="30"/>
      <c r="B90" s="31"/>
      <c r="C90" s="30"/>
      <c r="D90" s="30"/>
      <c r="E90" s="30"/>
      <c r="F90" s="30"/>
      <c r="G90" s="30"/>
      <c r="H90" s="30"/>
      <c r="I90" s="30"/>
      <c r="J90" s="30"/>
      <c r="K90" s="30"/>
      <c r="L90" s="43"/>
      <c r="S90" s="30"/>
      <c r="T90" s="30"/>
      <c r="U90" s="30"/>
      <c r="V90" s="30"/>
      <c r="W90" s="30"/>
      <c r="X90" s="30"/>
      <c r="Y90" s="30"/>
      <c r="Z90" s="30"/>
      <c r="AA90" s="30"/>
      <c r="AB90" s="30"/>
      <c r="AC90" s="30"/>
      <c r="AD90" s="30"/>
      <c r="AE90" s="30"/>
    </row>
    <row r="91" spans="1:47" s="2" customFormat="1" ht="15.15" customHeight="1">
      <c r="A91" s="30"/>
      <c r="B91" s="31"/>
      <c r="C91" s="27" t="s">
        <v>21</v>
      </c>
      <c r="D91" s="30"/>
      <c r="E91" s="30"/>
      <c r="F91" s="25" t="str">
        <f>E15</f>
        <v>MBB a.s.</v>
      </c>
      <c r="G91" s="30"/>
      <c r="H91" s="30"/>
      <c r="I91" s="27" t="s">
        <v>27</v>
      </c>
      <c r="J91" s="28" t="str">
        <f>E21</f>
        <v>CREAT s.r.o.</v>
      </c>
      <c r="K91" s="30"/>
      <c r="L91" s="43"/>
      <c r="S91" s="30"/>
      <c r="T91" s="30"/>
      <c r="U91" s="30"/>
      <c r="V91" s="30"/>
      <c r="W91" s="30"/>
      <c r="X91" s="30"/>
      <c r="Y91" s="30"/>
      <c r="Z91" s="30"/>
      <c r="AA91" s="30"/>
      <c r="AB91" s="30"/>
      <c r="AC91" s="30"/>
      <c r="AD91" s="30"/>
      <c r="AE91" s="30"/>
    </row>
    <row r="92" spans="1:47" s="2" customFormat="1" ht="15.15" customHeight="1">
      <c r="A92" s="30"/>
      <c r="B92" s="31"/>
      <c r="C92" s="27" t="s">
        <v>25</v>
      </c>
      <c r="D92" s="30"/>
      <c r="E92" s="30"/>
      <c r="F92" s="25" t="str">
        <f>IF(E18="","",E18)</f>
        <v>podľa výberového konania</v>
      </c>
      <c r="G92" s="30"/>
      <c r="H92" s="30"/>
      <c r="I92" s="27" t="s">
        <v>30</v>
      </c>
      <c r="J92" s="28" t="str">
        <f>E24</f>
        <v>Ing.Jedlička</v>
      </c>
      <c r="K92" s="30"/>
      <c r="L92" s="43"/>
      <c r="S92" s="30"/>
      <c r="T92" s="30"/>
      <c r="U92" s="30"/>
      <c r="V92" s="30"/>
      <c r="W92" s="30"/>
      <c r="X92" s="30"/>
      <c r="Y92" s="30"/>
      <c r="Z92" s="30"/>
      <c r="AA92" s="30"/>
      <c r="AB92" s="30"/>
      <c r="AC92" s="30"/>
      <c r="AD92" s="30"/>
      <c r="AE92" s="30"/>
    </row>
    <row r="93" spans="1:47" s="2" customFormat="1" ht="10.35" customHeight="1">
      <c r="A93" s="30"/>
      <c r="B93" s="31"/>
      <c r="C93" s="30"/>
      <c r="D93" s="30"/>
      <c r="E93" s="30"/>
      <c r="F93" s="30"/>
      <c r="G93" s="30"/>
      <c r="H93" s="30"/>
      <c r="I93" s="30"/>
      <c r="J93" s="30"/>
      <c r="K93" s="30"/>
      <c r="L93" s="43"/>
      <c r="S93" s="30"/>
      <c r="T93" s="30"/>
      <c r="U93" s="30"/>
      <c r="V93" s="30"/>
      <c r="W93" s="30"/>
      <c r="X93" s="30"/>
      <c r="Y93" s="30"/>
      <c r="Z93" s="30"/>
      <c r="AA93" s="30"/>
      <c r="AB93" s="30"/>
      <c r="AC93" s="30"/>
      <c r="AD93" s="30"/>
      <c r="AE93" s="30"/>
    </row>
    <row r="94" spans="1:47" s="2" customFormat="1" ht="29.25" customHeight="1">
      <c r="A94" s="30"/>
      <c r="B94" s="31"/>
      <c r="C94" s="114" t="s">
        <v>120</v>
      </c>
      <c r="D94" s="106"/>
      <c r="E94" s="106"/>
      <c r="F94" s="106"/>
      <c r="G94" s="106"/>
      <c r="H94" s="106"/>
      <c r="I94" s="106"/>
      <c r="J94" s="115" t="s">
        <v>121</v>
      </c>
      <c r="K94" s="106"/>
      <c r="L94" s="43"/>
      <c r="S94" s="30"/>
      <c r="T94" s="30"/>
      <c r="U94" s="30"/>
      <c r="V94" s="30"/>
      <c r="W94" s="30"/>
      <c r="X94" s="30"/>
      <c r="Y94" s="30"/>
      <c r="Z94" s="30"/>
      <c r="AA94" s="30"/>
      <c r="AB94" s="30"/>
      <c r="AC94" s="30"/>
      <c r="AD94" s="30"/>
      <c r="AE94" s="30"/>
    </row>
    <row r="95" spans="1:47" s="2" customFormat="1" ht="10.35" customHeight="1">
      <c r="A95" s="30"/>
      <c r="B95" s="31"/>
      <c r="C95" s="30"/>
      <c r="D95" s="30"/>
      <c r="E95" s="30"/>
      <c r="F95" s="30"/>
      <c r="G95" s="30"/>
      <c r="H95" s="30"/>
      <c r="I95" s="30"/>
      <c r="J95" s="30"/>
      <c r="K95" s="30"/>
      <c r="L95" s="43"/>
      <c r="S95" s="30"/>
      <c r="T95" s="30"/>
      <c r="U95" s="30"/>
      <c r="V95" s="30"/>
      <c r="W95" s="30"/>
      <c r="X95" s="30"/>
      <c r="Y95" s="30"/>
      <c r="Z95" s="30"/>
      <c r="AA95" s="30"/>
      <c r="AB95" s="30"/>
      <c r="AC95" s="30"/>
      <c r="AD95" s="30"/>
      <c r="AE95" s="30"/>
    </row>
    <row r="96" spans="1:47" s="2" customFormat="1" ht="22.8" customHeight="1">
      <c r="A96" s="30"/>
      <c r="B96" s="31"/>
      <c r="C96" s="116" t="s">
        <v>122</v>
      </c>
      <c r="D96" s="30"/>
      <c r="E96" s="30"/>
      <c r="F96" s="30"/>
      <c r="G96" s="30"/>
      <c r="H96" s="30"/>
      <c r="I96" s="30"/>
      <c r="J96" s="72">
        <f>J123</f>
        <v>0</v>
      </c>
      <c r="K96" s="30"/>
      <c r="L96" s="43"/>
      <c r="S96" s="30"/>
      <c r="T96" s="30"/>
      <c r="U96" s="30"/>
      <c r="V96" s="30"/>
      <c r="W96" s="30"/>
      <c r="X96" s="30"/>
      <c r="Y96" s="30"/>
      <c r="Z96" s="30"/>
      <c r="AA96" s="30"/>
      <c r="AB96" s="30"/>
      <c r="AC96" s="30"/>
      <c r="AD96" s="30"/>
      <c r="AE96" s="30"/>
      <c r="AU96" s="18" t="s">
        <v>123</v>
      </c>
    </row>
    <row r="97" spans="1:31" s="9" customFormat="1" ht="24.9" customHeight="1">
      <c r="B97" s="117"/>
      <c r="D97" s="118" t="s">
        <v>124</v>
      </c>
      <c r="E97" s="119"/>
      <c r="F97" s="119"/>
      <c r="G97" s="119"/>
      <c r="H97" s="119"/>
      <c r="I97" s="119"/>
      <c r="J97" s="120">
        <f>J124</f>
        <v>0</v>
      </c>
      <c r="L97" s="117"/>
    </row>
    <row r="98" spans="1:31" s="10" customFormat="1" ht="19.95" customHeight="1">
      <c r="B98" s="121"/>
      <c r="D98" s="122" t="s">
        <v>125</v>
      </c>
      <c r="E98" s="123"/>
      <c r="F98" s="123"/>
      <c r="G98" s="123"/>
      <c r="H98" s="123"/>
      <c r="I98" s="123"/>
      <c r="J98" s="124">
        <f>J125</f>
        <v>0</v>
      </c>
      <c r="L98" s="121"/>
    </row>
    <row r="99" spans="1:31" s="10" customFormat="1" ht="19.95" customHeight="1">
      <c r="B99" s="121"/>
      <c r="D99" s="122" t="s">
        <v>126</v>
      </c>
      <c r="E99" s="123"/>
      <c r="F99" s="123"/>
      <c r="G99" s="123"/>
      <c r="H99" s="123"/>
      <c r="I99" s="123"/>
      <c r="J99" s="124">
        <f>J131</f>
        <v>0</v>
      </c>
      <c r="L99" s="121"/>
    </row>
    <row r="100" spans="1:31" s="10" customFormat="1" ht="19.95" customHeight="1">
      <c r="B100" s="121"/>
      <c r="D100" s="122" t="s">
        <v>127</v>
      </c>
      <c r="E100" s="123"/>
      <c r="F100" s="123"/>
      <c r="G100" s="123"/>
      <c r="H100" s="123"/>
      <c r="I100" s="123"/>
      <c r="J100" s="124">
        <f>J133</f>
        <v>0</v>
      </c>
      <c r="L100" s="121"/>
    </row>
    <row r="101" spans="1:31" s="10" customFormat="1" ht="19.95" customHeight="1">
      <c r="B101" s="121"/>
      <c r="D101" s="122" t="s">
        <v>128</v>
      </c>
      <c r="E101" s="123"/>
      <c r="F101" s="123"/>
      <c r="G101" s="123"/>
      <c r="H101" s="123"/>
      <c r="I101" s="123"/>
      <c r="J101" s="124">
        <f>J138</f>
        <v>0</v>
      </c>
      <c r="L101" s="121"/>
    </row>
    <row r="102" spans="1:31" s="10" customFormat="1" ht="19.95" customHeight="1">
      <c r="B102" s="121"/>
      <c r="D102" s="122" t="s">
        <v>129</v>
      </c>
      <c r="E102" s="123"/>
      <c r="F102" s="123"/>
      <c r="G102" s="123"/>
      <c r="H102" s="123"/>
      <c r="I102" s="123"/>
      <c r="J102" s="124">
        <f>J142</f>
        <v>0</v>
      </c>
      <c r="L102" s="121"/>
    </row>
    <row r="103" spans="1:31" s="9" customFormat="1" ht="24.9" customHeight="1">
      <c r="B103" s="117"/>
      <c r="D103" s="118" t="s">
        <v>130</v>
      </c>
      <c r="E103" s="119"/>
      <c r="F103" s="119"/>
      <c r="G103" s="119"/>
      <c r="H103" s="119"/>
      <c r="I103" s="119"/>
      <c r="J103" s="120">
        <f>J144</f>
        <v>0</v>
      </c>
      <c r="L103" s="117"/>
    </row>
    <row r="104" spans="1:31" s="2" customFormat="1" ht="21.75" customHeight="1">
      <c r="A104" s="30"/>
      <c r="B104" s="31"/>
      <c r="C104" s="30"/>
      <c r="D104" s="30"/>
      <c r="E104" s="30"/>
      <c r="F104" s="30"/>
      <c r="G104" s="30"/>
      <c r="H104" s="30"/>
      <c r="I104" s="30"/>
      <c r="J104" s="30"/>
      <c r="K104" s="30"/>
      <c r="L104" s="43"/>
      <c r="S104" s="30"/>
      <c r="T104" s="30"/>
      <c r="U104" s="30"/>
      <c r="V104" s="30"/>
      <c r="W104" s="30"/>
      <c r="X104" s="30"/>
      <c r="Y104" s="30"/>
      <c r="Z104" s="30"/>
      <c r="AA104" s="30"/>
      <c r="AB104" s="30"/>
      <c r="AC104" s="30"/>
      <c r="AD104" s="30"/>
      <c r="AE104" s="30"/>
    </row>
    <row r="105" spans="1:31" s="2" customFormat="1" ht="6.9" customHeight="1">
      <c r="A105" s="30"/>
      <c r="B105" s="48"/>
      <c r="C105" s="49"/>
      <c r="D105" s="49"/>
      <c r="E105" s="49"/>
      <c r="F105" s="49"/>
      <c r="G105" s="49"/>
      <c r="H105" s="49"/>
      <c r="I105" s="49"/>
      <c r="J105" s="49"/>
      <c r="K105" s="49"/>
      <c r="L105" s="43"/>
      <c r="S105" s="30"/>
      <c r="T105" s="30"/>
      <c r="U105" s="30"/>
      <c r="V105" s="30"/>
      <c r="W105" s="30"/>
      <c r="X105" s="30"/>
      <c r="Y105" s="30"/>
      <c r="Z105" s="30"/>
      <c r="AA105" s="30"/>
      <c r="AB105" s="30"/>
      <c r="AC105" s="30"/>
      <c r="AD105" s="30"/>
      <c r="AE105" s="30"/>
    </row>
    <row r="109" spans="1:31" s="2" customFormat="1" ht="6.9" customHeight="1">
      <c r="A109" s="30"/>
      <c r="B109" s="50"/>
      <c r="C109" s="51"/>
      <c r="D109" s="51"/>
      <c r="E109" s="51"/>
      <c r="F109" s="51"/>
      <c r="G109" s="51"/>
      <c r="H109" s="51"/>
      <c r="I109" s="51"/>
      <c r="J109" s="51"/>
      <c r="K109" s="51"/>
      <c r="L109" s="43"/>
      <c r="S109" s="30"/>
      <c r="T109" s="30"/>
      <c r="U109" s="30"/>
      <c r="V109" s="30"/>
      <c r="W109" s="30"/>
      <c r="X109" s="30"/>
      <c r="Y109" s="30"/>
      <c r="Z109" s="30"/>
      <c r="AA109" s="30"/>
      <c r="AB109" s="30"/>
      <c r="AC109" s="30"/>
      <c r="AD109" s="30"/>
      <c r="AE109" s="30"/>
    </row>
    <row r="110" spans="1:31" s="2" customFormat="1" ht="24.9" customHeight="1">
      <c r="A110" s="30"/>
      <c r="B110" s="31"/>
      <c r="C110" s="22" t="s">
        <v>131</v>
      </c>
      <c r="D110" s="30"/>
      <c r="E110" s="30"/>
      <c r="F110" s="30"/>
      <c r="G110" s="30"/>
      <c r="H110" s="30"/>
      <c r="I110" s="30"/>
      <c r="J110" s="30"/>
      <c r="K110" s="30"/>
      <c r="L110" s="43"/>
      <c r="S110" s="30"/>
      <c r="T110" s="30"/>
      <c r="U110" s="30"/>
      <c r="V110" s="30"/>
      <c r="W110" s="30"/>
      <c r="X110" s="30"/>
      <c r="Y110" s="30"/>
      <c r="Z110" s="30"/>
      <c r="AA110" s="30"/>
      <c r="AB110" s="30"/>
      <c r="AC110" s="30"/>
      <c r="AD110" s="30"/>
      <c r="AE110" s="30"/>
    </row>
    <row r="111" spans="1:31" s="2" customFormat="1" ht="6.9" customHeight="1">
      <c r="A111" s="30"/>
      <c r="B111" s="31"/>
      <c r="C111" s="30"/>
      <c r="D111" s="30"/>
      <c r="E111" s="30"/>
      <c r="F111" s="30"/>
      <c r="G111" s="30"/>
      <c r="H111" s="30"/>
      <c r="I111" s="30"/>
      <c r="J111" s="30"/>
      <c r="K111" s="30"/>
      <c r="L111" s="43"/>
      <c r="S111" s="30"/>
      <c r="T111" s="30"/>
      <c r="U111" s="30"/>
      <c r="V111" s="30"/>
      <c r="W111" s="30"/>
      <c r="X111" s="30"/>
      <c r="Y111" s="30"/>
      <c r="Z111" s="30"/>
      <c r="AA111" s="30"/>
      <c r="AB111" s="30"/>
      <c r="AC111" s="30"/>
      <c r="AD111" s="30"/>
      <c r="AE111" s="30"/>
    </row>
    <row r="112" spans="1:31" s="2" customFormat="1" ht="12" customHeight="1">
      <c r="A112" s="30"/>
      <c r="B112" s="31"/>
      <c r="C112" s="27" t="s">
        <v>13</v>
      </c>
      <c r="D112" s="30"/>
      <c r="E112" s="30"/>
      <c r="F112" s="30"/>
      <c r="G112" s="30"/>
      <c r="H112" s="30"/>
      <c r="I112" s="30"/>
      <c r="J112" s="30"/>
      <c r="K112" s="30"/>
      <c r="L112" s="43"/>
      <c r="S112" s="30"/>
      <c r="T112" s="30"/>
      <c r="U112" s="30"/>
      <c r="V112" s="30"/>
      <c r="W112" s="30"/>
      <c r="X112" s="30"/>
      <c r="Y112" s="30"/>
      <c r="Z112" s="30"/>
      <c r="AA112" s="30"/>
      <c r="AB112" s="30"/>
      <c r="AC112" s="30"/>
      <c r="AD112" s="30"/>
      <c r="AE112" s="30"/>
    </row>
    <row r="113" spans="1:65" s="2" customFormat="1" ht="26.25" customHeight="1">
      <c r="A113" s="30"/>
      <c r="B113" s="31"/>
      <c r="C113" s="30"/>
      <c r="D113" s="30"/>
      <c r="E113" s="244" t="str">
        <f>E7</f>
        <v>Oprava spevnených plôch a okolitého areálu Zimného štadióna v Banskej Bystrici</v>
      </c>
      <c r="F113" s="245"/>
      <c r="G113" s="245"/>
      <c r="H113" s="245"/>
      <c r="I113" s="30"/>
      <c r="J113" s="30"/>
      <c r="K113" s="30"/>
      <c r="L113" s="43"/>
      <c r="S113" s="30"/>
      <c r="T113" s="30"/>
      <c r="U113" s="30"/>
      <c r="V113" s="30"/>
      <c r="W113" s="30"/>
      <c r="X113" s="30"/>
      <c r="Y113" s="30"/>
      <c r="Z113" s="30"/>
      <c r="AA113" s="30"/>
      <c r="AB113" s="30"/>
      <c r="AC113" s="30"/>
      <c r="AD113" s="30"/>
      <c r="AE113" s="30"/>
    </row>
    <row r="114" spans="1:65" s="2" customFormat="1" ht="12" customHeight="1">
      <c r="A114" s="30"/>
      <c r="B114" s="31"/>
      <c r="C114" s="27" t="s">
        <v>117</v>
      </c>
      <c r="D114" s="30"/>
      <c r="E114" s="30"/>
      <c r="F114" s="30"/>
      <c r="G114" s="30"/>
      <c r="H114" s="30"/>
      <c r="I114" s="30"/>
      <c r="J114" s="30"/>
      <c r="K114" s="30"/>
      <c r="L114" s="43"/>
      <c r="S114" s="30"/>
      <c r="T114" s="30"/>
      <c r="U114" s="30"/>
      <c r="V114" s="30"/>
      <c r="W114" s="30"/>
      <c r="X114" s="30"/>
      <c r="Y114" s="30"/>
      <c r="Z114" s="30"/>
      <c r="AA114" s="30"/>
      <c r="AB114" s="30"/>
      <c r="AC114" s="30"/>
      <c r="AD114" s="30"/>
      <c r="AE114" s="30"/>
    </row>
    <row r="115" spans="1:65" s="2" customFormat="1" ht="30" customHeight="1">
      <c r="A115" s="30"/>
      <c r="B115" s="31"/>
      <c r="C115" s="30"/>
      <c r="D115" s="30"/>
      <c r="E115" s="211" t="str">
        <f>E9</f>
        <v>SO01.4 - SO01.4  Oprava spevnených plôch - mimo riešené územie</v>
      </c>
      <c r="F115" s="246"/>
      <c r="G115" s="246"/>
      <c r="H115" s="246"/>
      <c r="I115" s="30"/>
      <c r="J115" s="30"/>
      <c r="K115" s="30"/>
      <c r="L115" s="43"/>
      <c r="S115" s="30"/>
      <c r="T115" s="30"/>
      <c r="U115" s="30"/>
      <c r="V115" s="30"/>
      <c r="W115" s="30"/>
      <c r="X115" s="30"/>
      <c r="Y115" s="30"/>
      <c r="Z115" s="30"/>
      <c r="AA115" s="30"/>
      <c r="AB115" s="30"/>
      <c r="AC115" s="30"/>
      <c r="AD115" s="30"/>
      <c r="AE115" s="30"/>
    </row>
    <row r="116" spans="1:65" s="2" customFormat="1" ht="6.9" customHeight="1">
      <c r="A116" s="30"/>
      <c r="B116" s="31"/>
      <c r="C116" s="30"/>
      <c r="D116" s="30"/>
      <c r="E116" s="30"/>
      <c r="F116" s="30"/>
      <c r="G116" s="30"/>
      <c r="H116" s="30"/>
      <c r="I116" s="30"/>
      <c r="J116" s="30"/>
      <c r="K116" s="30"/>
      <c r="L116" s="43"/>
      <c r="S116" s="30"/>
      <c r="T116" s="30"/>
      <c r="U116" s="30"/>
      <c r="V116" s="30"/>
      <c r="W116" s="30"/>
      <c r="X116" s="30"/>
      <c r="Y116" s="30"/>
      <c r="Z116" s="30"/>
      <c r="AA116" s="30"/>
      <c r="AB116" s="30"/>
      <c r="AC116" s="30"/>
      <c r="AD116" s="30"/>
      <c r="AE116" s="30"/>
    </row>
    <row r="117" spans="1:65" s="2" customFormat="1" ht="12" customHeight="1">
      <c r="A117" s="30"/>
      <c r="B117" s="31"/>
      <c r="C117" s="27" t="s">
        <v>17</v>
      </c>
      <c r="D117" s="30"/>
      <c r="E117" s="30"/>
      <c r="F117" s="25" t="str">
        <f>F12</f>
        <v>parc.č.4212,4211/2 k.ú.Banská Bystrica</v>
      </c>
      <c r="G117" s="30"/>
      <c r="H117" s="30"/>
      <c r="I117" s="27" t="s">
        <v>19</v>
      </c>
      <c r="J117" s="56" t="str">
        <f>IF(J12="","",J12)</f>
        <v>10. 9. 2021</v>
      </c>
      <c r="K117" s="30"/>
      <c r="L117" s="43"/>
      <c r="S117" s="30"/>
      <c r="T117" s="30"/>
      <c r="U117" s="30"/>
      <c r="V117" s="30"/>
      <c r="W117" s="30"/>
      <c r="X117" s="30"/>
      <c r="Y117" s="30"/>
      <c r="Z117" s="30"/>
      <c r="AA117" s="30"/>
      <c r="AB117" s="30"/>
      <c r="AC117" s="30"/>
      <c r="AD117" s="30"/>
      <c r="AE117" s="30"/>
    </row>
    <row r="118" spans="1:65" s="2" customFormat="1" ht="6.9" customHeight="1">
      <c r="A118" s="30"/>
      <c r="B118" s="31"/>
      <c r="C118" s="30"/>
      <c r="D118" s="30"/>
      <c r="E118" s="30"/>
      <c r="F118" s="30"/>
      <c r="G118" s="30"/>
      <c r="H118" s="30"/>
      <c r="I118" s="30"/>
      <c r="J118" s="30"/>
      <c r="K118" s="30"/>
      <c r="L118" s="43"/>
      <c r="S118" s="30"/>
      <c r="T118" s="30"/>
      <c r="U118" s="30"/>
      <c r="V118" s="30"/>
      <c r="W118" s="30"/>
      <c r="X118" s="30"/>
      <c r="Y118" s="30"/>
      <c r="Z118" s="30"/>
      <c r="AA118" s="30"/>
      <c r="AB118" s="30"/>
      <c r="AC118" s="30"/>
      <c r="AD118" s="30"/>
      <c r="AE118" s="30"/>
    </row>
    <row r="119" spans="1:65" s="2" customFormat="1" ht="15.15" customHeight="1">
      <c r="A119" s="30"/>
      <c r="B119" s="31"/>
      <c r="C119" s="27" t="s">
        <v>21</v>
      </c>
      <c r="D119" s="30"/>
      <c r="E119" s="30"/>
      <c r="F119" s="25" t="str">
        <f>E15</f>
        <v>MBB a.s.</v>
      </c>
      <c r="G119" s="30"/>
      <c r="H119" s="30"/>
      <c r="I119" s="27" t="s">
        <v>27</v>
      </c>
      <c r="J119" s="28" t="str">
        <f>E21</f>
        <v>CREAT s.r.o.</v>
      </c>
      <c r="K119" s="30"/>
      <c r="L119" s="43"/>
      <c r="S119" s="30"/>
      <c r="T119" s="30"/>
      <c r="U119" s="30"/>
      <c r="V119" s="30"/>
      <c r="W119" s="30"/>
      <c r="X119" s="30"/>
      <c r="Y119" s="30"/>
      <c r="Z119" s="30"/>
      <c r="AA119" s="30"/>
      <c r="AB119" s="30"/>
      <c r="AC119" s="30"/>
      <c r="AD119" s="30"/>
      <c r="AE119" s="30"/>
    </row>
    <row r="120" spans="1:65" s="2" customFormat="1" ht="15.15" customHeight="1">
      <c r="A120" s="30"/>
      <c r="B120" s="31"/>
      <c r="C120" s="27" t="s">
        <v>25</v>
      </c>
      <c r="D120" s="30"/>
      <c r="E120" s="30"/>
      <c r="F120" s="25" t="str">
        <f>IF(E18="","",E18)</f>
        <v>podľa výberového konania</v>
      </c>
      <c r="G120" s="30"/>
      <c r="H120" s="30"/>
      <c r="I120" s="27" t="s">
        <v>30</v>
      </c>
      <c r="J120" s="28" t="str">
        <f>E24</f>
        <v>Ing.Jedlička</v>
      </c>
      <c r="K120" s="30"/>
      <c r="L120" s="43"/>
      <c r="S120" s="30"/>
      <c r="T120" s="30"/>
      <c r="U120" s="30"/>
      <c r="V120" s="30"/>
      <c r="W120" s="30"/>
      <c r="X120" s="30"/>
      <c r="Y120" s="30"/>
      <c r="Z120" s="30"/>
      <c r="AA120" s="30"/>
      <c r="AB120" s="30"/>
      <c r="AC120" s="30"/>
      <c r="AD120" s="30"/>
      <c r="AE120" s="30"/>
    </row>
    <row r="121" spans="1:65" s="2" customFormat="1" ht="10.35" customHeight="1">
      <c r="A121" s="30"/>
      <c r="B121" s="31"/>
      <c r="C121" s="30"/>
      <c r="D121" s="30"/>
      <c r="E121" s="30"/>
      <c r="F121" s="30"/>
      <c r="G121" s="30"/>
      <c r="H121" s="30"/>
      <c r="I121" s="30"/>
      <c r="J121" s="30"/>
      <c r="K121" s="30"/>
      <c r="L121" s="43"/>
      <c r="S121" s="30"/>
      <c r="T121" s="30"/>
      <c r="U121" s="30"/>
      <c r="V121" s="30"/>
      <c r="W121" s="30"/>
      <c r="X121" s="30"/>
      <c r="Y121" s="30"/>
      <c r="Z121" s="30"/>
      <c r="AA121" s="30"/>
      <c r="AB121" s="30"/>
      <c r="AC121" s="30"/>
      <c r="AD121" s="30"/>
      <c r="AE121" s="30"/>
    </row>
    <row r="122" spans="1:65" s="11" customFormat="1" ht="29.25" customHeight="1">
      <c r="A122" s="125"/>
      <c r="B122" s="126"/>
      <c r="C122" s="127" t="s">
        <v>132</v>
      </c>
      <c r="D122" s="128" t="s">
        <v>58</v>
      </c>
      <c r="E122" s="128" t="s">
        <v>54</v>
      </c>
      <c r="F122" s="128" t="s">
        <v>55</v>
      </c>
      <c r="G122" s="128" t="s">
        <v>133</v>
      </c>
      <c r="H122" s="128" t="s">
        <v>134</v>
      </c>
      <c r="I122" s="128" t="s">
        <v>135</v>
      </c>
      <c r="J122" s="129" t="s">
        <v>121</v>
      </c>
      <c r="K122" s="130" t="s">
        <v>136</v>
      </c>
      <c r="L122" s="131"/>
      <c r="M122" s="63" t="s">
        <v>1</v>
      </c>
      <c r="N122" s="64" t="s">
        <v>37</v>
      </c>
      <c r="O122" s="64" t="s">
        <v>137</v>
      </c>
      <c r="P122" s="64" t="s">
        <v>138</v>
      </c>
      <c r="Q122" s="64" t="s">
        <v>139</v>
      </c>
      <c r="R122" s="64" t="s">
        <v>140</v>
      </c>
      <c r="S122" s="64" t="s">
        <v>141</v>
      </c>
      <c r="T122" s="65" t="s">
        <v>142</v>
      </c>
      <c r="U122" s="125"/>
      <c r="V122" s="125"/>
      <c r="W122" s="125"/>
      <c r="X122" s="125"/>
      <c r="Y122" s="125"/>
      <c r="Z122" s="125"/>
      <c r="AA122" s="125"/>
      <c r="AB122" s="125"/>
      <c r="AC122" s="125"/>
      <c r="AD122" s="125"/>
      <c r="AE122" s="125"/>
    </row>
    <row r="123" spans="1:65" s="2" customFormat="1" ht="22.8" customHeight="1">
      <c r="A123" s="30"/>
      <c r="B123" s="31"/>
      <c r="C123" s="70" t="s">
        <v>122</v>
      </c>
      <c r="D123" s="30"/>
      <c r="E123" s="30"/>
      <c r="F123" s="30"/>
      <c r="G123" s="30"/>
      <c r="H123" s="30"/>
      <c r="I123" s="30"/>
      <c r="J123" s="132">
        <f>BK123</f>
        <v>0</v>
      </c>
      <c r="K123" s="30"/>
      <c r="L123" s="31"/>
      <c r="M123" s="66"/>
      <c r="N123" s="57"/>
      <c r="O123" s="67"/>
      <c r="P123" s="133">
        <f>P124+P144</f>
        <v>169.96254190000002</v>
      </c>
      <c r="Q123" s="67"/>
      <c r="R123" s="133">
        <f>R124+R144</f>
        <v>136.92256125</v>
      </c>
      <c r="S123" s="67"/>
      <c r="T123" s="134">
        <f>T124+T144</f>
        <v>0</v>
      </c>
      <c r="U123" s="30"/>
      <c r="V123" s="30"/>
      <c r="W123" s="30"/>
      <c r="X123" s="30"/>
      <c r="Y123" s="30"/>
      <c r="Z123" s="30"/>
      <c r="AA123" s="30"/>
      <c r="AB123" s="30"/>
      <c r="AC123" s="30"/>
      <c r="AD123" s="30"/>
      <c r="AE123" s="30"/>
      <c r="AT123" s="18" t="s">
        <v>72</v>
      </c>
      <c r="AU123" s="18" t="s">
        <v>123</v>
      </c>
      <c r="BK123" s="135">
        <f>BK124+BK144</f>
        <v>0</v>
      </c>
    </row>
    <row r="124" spans="1:65" s="12" customFormat="1" ht="25.95" customHeight="1">
      <c r="B124" s="136"/>
      <c r="D124" s="137" t="s">
        <v>72</v>
      </c>
      <c r="E124" s="138" t="s">
        <v>143</v>
      </c>
      <c r="F124" s="138" t="s">
        <v>144</v>
      </c>
      <c r="J124" s="139">
        <f>BK124</f>
        <v>0</v>
      </c>
      <c r="L124" s="136"/>
      <c r="M124" s="140"/>
      <c r="N124" s="141"/>
      <c r="O124" s="141"/>
      <c r="P124" s="142">
        <f>P125+P131+P133+P138+P142</f>
        <v>169.96254190000002</v>
      </c>
      <c r="Q124" s="141"/>
      <c r="R124" s="142">
        <f>R125+R131+R133+R138+R142</f>
        <v>136.92256125</v>
      </c>
      <c r="S124" s="141"/>
      <c r="T124" s="143">
        <f>T125+T131+T133+T138+T142</f>
        <v>0</v>
      </c>
      <c r="AR124" s="137" t="s">
        <v>81</v>
      </c>
      <c r="AT124" s="144" t="s">
        <v>72</v>
      </c>
      <c r="AU124" s="144" t="s">
        <v>73</v>
      </c>
      <c r="AY124" s="137" t="s">
        <v>145</v>
      </c>
      <c r="BK124" s="145">
        <f>BK125+BK131+BK133+BK138+BK142</f>
        <v>0</v>
      </c>
    </row>
    <row r="125" spans="1:65" s="12" customFormat="1" ht="22.8" customHeight="1">
      <c r="B125" s="136"/>
      <c r="D125" s="137" t="s">
        <v>72</v>
      </c>
      <c r="E125" s="146" t="s">
        <v>81</v>
      </c>
      <c r="F125" s="146" t="s">
        <v>146</v>
      </c>
      <c r="J125" s="147">
        <f>BK125</f>
        <v>0</v>
      </c>
      <c r="L125" s="136"/>
      <c r="M125" s="140"/>
      <c r="N125" s="141"/>
      <c r="O125" s="141"/>
      <c r="P125" s="142">
        <f>SUM(P126:P130)</f>
        <v>26.4959329</v>
      </c>
      <c r="Q125" s="141"/>
      <c r="R125" s="142">
        <f>SUM(R126:R130)</f>
        <v>0</v>
      </c>
      <c r="S125" s="141"/>
      <c r="T125" s="143">
        <f>SUM(T126:T130)</f>
        <v>0</v>
      </c>
      <c r="AR125" s="137" t="s">
        <v>81</v>
      </c>
      <c r="AT125" s="144" t="s">
        <v>72</v>
      </c>
      <c r="AU125" s="144" t="s">
        <v>81</v>
      </c>
      <c r="AY125" s="137" t="s">
        <v>145</v>
      </c>
      <c r="BK125" s="145">
        <f>SUM(BK126:BK130)</f>
        <v>0</v>
      </c>
    </row>
    <row r="126" spans="1:65" s="2" customFormat="1" ht="24.15" customHeight="1">
      <c r="A126" s="30"/>
      <c r="B126" s="148"/>
      <c r="C126" s="149" t="s">
        <v>81</v>
      </c>
      <c r="D126" s="149" t="s">
        <v>147</v>
      </c>
      <c r="E126" s="150" t="s">
        <v>520</v>
      </c>
      <c r="F126" s="151" t="s">
        <v>521</v>
      </c>
      <c r="G126" s="152" t="s">
        <v>176</v>
      </c>
      <c r="H126" s="153">
        <v>51.185000000000002</v>
      </c>
      <c r="I126" s="153"/>
      <c r="J126" s="154">
        <f>ROUND(I126*H126,2)</f>
        <v>0</v>
      </c>
      <c r="K126" s="155"/>
      <c r="L126" s="31"/>
      <c r="M126" s="156" t="s">
        <v>1</v>
      </c>
      <c r="N126" s="157" t="s">
        <v>39</v>
      </c>
      <c r="O126" s="158">
        <v>0.40833999999999998</v>
      </c>
      <c r="P126" s="158">
        <f>O126*H126</f>
        <v>20.900882899999999</v>
      </c>
      <c r="Q126" s="158">
        <v>0</v>
      </c>
      <c r="R126" s="158">
        <f>Q126*H126</f>
        <v>0</v>
      </c>
      <c r="S126" s="158">
        <v>0</v>
      </c>
      <c r="T126" s="159">
        <f>S126*H126</f>
        <v>0</v>
      </c>
      <c r="U126" s="30"/>
      <c r="V126" s="30"/>
      <c r="W126" s="30"/>
      <c r="X126" s="30"/>
      <c r="Y126" s="30"/>
      <c r="Z126" s="30"/>
      <c r="AA126" s="30"/>
      <c r="AB126" s="30"/>
      <c r="AC126" s="30"/>
      <c r="AD126" s="30"/>
      <c r="AE126" s="30"/>
      <c r="AR126" s="160" t="s">
        <v>151</v>
      </c>
      <c r="AT126" s="160" t="s">
        <v>147</v>
      </c>
      <c r="AU126" s="160" t="s">
        <v>152</v>
      </c>
      <c r="AY126" s="18" t="s">
        <v>145</v>
      </c>
      <c r="BE126" s="161">
        <f>IF(N126="základná",J126,0)</f>
        <v>0</v>
      </c>
      <c r="BF126" s="161">
        <f>IF(N126="znížená",J126,0)</f>
        <v>0</v>
      </c>
      <c r="BG126" s="161">
        <f>IF(N126="zákl. prenesená",J126,0)</f>
        <v>0</v>
      </c>
      <c r="BH126" s="161">
        <f>IF(N126="zníž. prenesená",J126,0)</f>
        <v>0</v>
      </c>
      <c r="BI126" s="161">
        <f>IF(N126="nulová",J126,0)</f>
        <v>0</v>
      </c>
      <c r="BJ126" s="18" t="s">
        <v>152</v>
      </c>
      <c r="BK126" s="161">
        <f>ROUND(I126*H126,2)</f>
        <v>0</v>
      </c>
      <c r="BL126" s="18" t="s">
        <v>151</v>
      </c>
      <c r="BM126" s="160" t="s">
        <v>522</v>
      </c>
    </row>
    <row r="127" spans="1:65" s="2" customFormat="1" ht="33" customHeight="1">
      <c r="A127" s="30"/>
      <c r="B127" s="148"/>
      <c r="C127" s="149" t="s">
        <v>152</v>
      </c>
      <c r="D127" s="149" t="s">
        <v>147</v>
      </c>
      <c r="E127" s="150" t="s">
        <v>467</v>
      </c>
      <c r="F127" s="151" t="s">
        <v>468</v>
      </c>
      <c r="G127" s="152" t="s">
        <v>176</v>
      </c>
      <c r="H127" s="153">
        <v>51.185000000000002</v>
      </c>
      <c r="I127" s="153"/>
      <c r="J127" s="154">
        <f>ROUND(I127*H127,2)</f>
        <v>0</v>
      </c>
      <c r="K127" s="155"/>
      <c r="L127" s="31"/>
      <c r="M127" s="156" t="s">
        <v>1</v>
      </c>
      <c r="N127" s="157" t="s">
        <v>39</v>
      </c>
      <c r="O127" s="158">
        <v>7.0999999999999994E-2</v>
      </c>
      <c r="P127" s="158">
        <f>O127*H127</f>
        <v>3.6341349999999997</v>
      </c>
      <c r="Q127" s="158">
        <v>0</v>
      </c>
      <c r="R127" s="158">
        <f>Q127*H127</f>
        <v>0</v>
      </c>
      <c r="S127" s="158">
        <v>0</v>
      </c>
      <c r="T127" s="159">
        <f>S127*H127</f>
        <v>0</v>
      </c>
      <c r="U127" s="30"/>
      <c r="V127" s="30"/>
      <c r="W127" s="30"/>
      <c r="X127" s="30"/>
      <c r="Y127" s="30"/>
      <c r="Z127" s="30"/>
      <c r="AA127" s="30"/>
      <c r="AB127" s="30"/>
      <c r="AC127" s="30"/>
      <c r="AD127" s="30"/>
      <c r="AE127" s="30"/>
      <c r="AR127" s="160" t="s">
        <v>151</v>
      </c>
      <c r="AT127" s="160" t="s">
        <v>147</v>
      </c>
      <c r="AU127" s="160" t="s">
        <v>152</v>
      </c>
      <c r="AY127" s="18" t="s">
        <v>145</v>
      </c>
      <c r="BE127" s="161">
        <f>IF(N127="základná",J127,0)</f>
        <v>0</v>
      </c>
      <c r="BF127" s="161">
        <f>IF(N127="znížená",J127,0)</f>
        <v>0</v>
      </c>
      <c r="BG127" s="161">
        <f>IF(N127="zákl. prenesená",J127,0)</f>
        <v>0</v>
      </c>
      <c r="BH127" s="161">
        <f>IF(N127="zníž. prenesená",J127,0)</f>
        <v>0</v>
      </c>
      <c r="BI127" s="161">
        <f>IF(N127="nulová",J127,0)</f>
        <v>0</v>
      </c>
      <c r="BJ127" s="18" t="s">
        <v>152</v>
      </c>
      <c r="BK127" s="161">
        <f>ROUND(I127*H127,2)</f>
        <v>0</v>
      </c>
      <c r="BL127" s="18" t="s">
        <v>151</v>
      </c>
      <c r="BM127" s="160" t="s">
        <v>523</v>
      </c>
    </row>
    <row r="128" spans="1:65" s="2" customFormat="1" ht="16.5" customHeight="1">
      <c r="A128" s="30"/>
      <c r="B128" s="148"/>
      <c r="C128" s="149" t="s">
        <v>157</v>
      </c>
      <c r="D128" s="149" t="s">
        <v>147</v>
      </c>
      <c r="E128" s="150" t="s">
        <v>474</v>
      </c>
      <c r="F128" s="151" t="s">
        <v>475</v>
      </c>
      <c r="G128" s="152" t="s">
        <v>176</v>
      </c>
      <c r="H128" s="153">
        <v>51.185000000000002</v>
      </c>
      <c r="I128" s="153"/>
      <c r="J128" s="154">
        <f>ROUND(I128*H128,2)</f>
        <v>0</v>
      </c>
      <c r="K128" s="155"/>
      <c r="L128" s="31"/>
      <c r="M128" s="156" t="s">
        <v>1</v>
      </c>
      <c r="N128" s="157" t="s">
        <v>39</v>
      </c>
      <c r="O128" s="158">
        <v>8.9999999999999993E-3</v>
      </c>
      <c r="P128" s="158">
        <f>O128*H128</f>
        <v>0.46066499999999999</v>
      </c>
      <c r="Q128" s="158">
        <v>0</v>
      </c>
      <c r="R128" s="158">
        <f>Q128*H128</f>
        <v>0</v>
      </c>
      <c r="S128" s="158">
        <v>0</v>
      </c>
      <c r="T128" s="159">
        <f>S128*H128</f>
        <v>0</v>
      </c>
      <c r="U128" s="30"/>
      <c r="V128" s="30"/>
      <c r="W128" s="30"/>
      <c r="X128" s="30"/>
      <c r="Y128" s="30"/>
      <c r="Z128" s="30"/>
      <c r="AA128" s="30"/>
      <c r="AB128" s="30"/>
      <c r="AC128" s="30"/>
      <c r="AD128" s="30"/>
      <c r="AE128" s="30"/>
      <c r="AR128" s="160" t="s">
        <v>151</v>
      </c>
      <c r="AT128" s="160" t="s">
        <v>147</v>
      </c>
      <c r="AU128" s="160" t="s">
        <v>152</v>
      </c>
      <c r="AY128" s="18" t="s">
        <v>145</v>
      </c>
      <c r="BE128" s="161">
        <f>IF(N128="základná",J128,0)</f>
        <v>0</v>
      </c>
      <c r="BF128" s="161">
        <f>IF(N128="znížená",J128,0)</f>
        <v>0</v>
      </c>
      <c r="BG128" s="161">
        <f>IF(N128="zákl. prenesená",J128,0)</f>
        <v>0</v>
      </c>
      <c r="BH128" s="161">
        <f>IF(N128="zníž. prenesená",J128,0)</f>
        <v>0</v>
      </c>
      <c r="BI128" s="161">
        <f>IF(N128="nulová",J128,0)</f>
        <v>0</v>
      </c>
      <c r="BJ128" s="18" t="s">
        <v>152</v>
      </c>
      <c r="BK128" s="161">
        <f>ROUND(I128*H128,2)</f>
        <v>0</v>
      </c>
      <c r="BL128" s="18" t="s">
        <v>151</v>
      </c>
      <c r="BM128" s="160" t="s">
        <v>524</v>
      </c>
    </row>
    <row r="129" spans="1:65" s="2" customFormat="1" ht="24.15" customHeight="1">
      <c r="A129" s="30"/>
      <c r="B129" s="148"/>
      <c r="C129" s="149" t="s">
        <v>151</v>
      </c>
      <c r="D129" s="149" t="s">
        <v>147</v>
      </c>
      <c r="E129" s="150" t="s">
        <v>209</v>
      </c>
      <c r="F129" s="151" t="s">
        <v>210</v>
      </c>
      <c r="G129" s="152" t="s">
        <v>202</v>
      </c>
      <c r="H129" s="153">
        <v>92.132999999999996</v>
      </c>
      <c r="I129" s="153"/>
      <c r="J129" s="154">
        <f>ROUND(I129*H129,2)</f>
        <v>0</v>
      </c>
      <c r="K129" s="155"/>
      <c r="L129" s="31"/>
      <c r="M129" s="156" t="s">
        <v>1</v>
      </c>
      <c r="N129" s="157" t="s">
        <v>39</v>
      </c>
      <c r="O129" s="158">
        <v>0</v>
      </c>
      <c r="P129" s="158">
        <f>O129*H129</f>
        <v>0</v>
      </c>
      <c r="Q129" s="158">
        <v>0</v>
      </c>
      <c r="R129" s="158">
        <f>Q129*H129</f>
        <v>0</v>
      </c>
      <c r="S129" s="158">
        <v>0</v>
      </c>
      <c r="T129" s="159">
        <f>S129*H129</f>
        <v>0</v>
      </c>
      <c r="U129" s="30"/>
      <c r="V129" s="30"/>
      <c r="W129" s="30"/>
      <c r="X129" s="30"/>
      <c r="Y129" s="30"/>
      <c r="Z129" s="30"/>
      <c r="AA129" s="30"/>
      <c r="AB129" s="30"/>
      <c r="AC129" s="30"/>
      <c r="AD129" s="30"/>
      <c r="AE129" s="30"/>
      <c r="AR129" s="160" t="s">
        <v>151</v>
      </c>
      <c r="AT129" s="160" t="s">
        <v>147</v>
      </c>
      <c r="AU129" s="160" t="s">
        <v>152</v>
      </c>
      <c r="AY129" s="18" t="s">
        <v>145</v>
      </c>
      <c r="BE129" s="161">
        <f>IF(N129="základná",J129,0)</f>
        <v>0</v>
      </c>
      <c r="BF129" s="161">
        <f>IF(N129="znížená",J129,0)</f>
        <v>0</v>
      </c>
      <c r="BG129" s="161">
        <f>IF(N129="zákl. prenesená",J129,0)</f>
        <v>0</v>
      </c>
      <c r="BH129" s="161">
        <f>IF(N129="zníž. prenesená",J129,0)</f>
        <v>0</v>
      </c>
      <c r="BI129" s="161">
        <f>IF(N129="nulová",J129,0)</f>
        <v>0</v>
      </c>
      <c r="BJ129" s="18" t="s">
        <v>152</v>
      </c>
      <c r="BK129" s="161">
        <f>ROUND(I129*H129,2)</f>
        <v>0</v>
      </c>
      <c r="BL129" s="18" t="s">
        <v>151</v>
      </c>
      <c r="BM129" s="160" t="s">
        <v>525</v>
      </c>
    </row>
    <row r="130" spans="1:65" s="2" customFormat="1" ht="16.5" customHeight="1">
      <c r="A130" s="30"/>
      <c r="B130" s="148"/>
      <c r="C130" s="149" t="s">
        <v>165</v>
      </c>
      <c r="D130" s="149" t="s">
        <v>147</v>
      </c>
      <c r="E130" s="150" t="s">
        <v>213</v>
      </c>
      <c r="F130" s="151" t="s">
        <v>214</v>
      </c>
      <c r="G130" s="152" t="s">
        <v>150</v>
      </c>
      <c r="H130" s="153">
        <v>88.25</v>
      </c>
      <c r="I130" s="153"/>
      <c r="J130" s="154">
        <f>ROUND(I130*H130,2)</f>
        <v>0</v>
      </c>
      <c r="K130" s="155"/>
      <c r="L130" s="31"/>
      <c r="M130" s="156" t="s">
        <v>1</v>
      </c>
      <c r="N130" s="157" t="s">
        <v>39</v>
      </c>
      <c r="O130" s="158">
        <v>1.7000000000000001E-2</v>
      </c>
      <c r="P130" s="158">
        <f>O130*H130</f>
        <v>1.5002500000000001</v>
      </c>
      <c r="Q130" s="158">
        <v>0</v>
      </c>
      <c r="R130" s="158">
        <f>Q130*H130</f>
        <v>0</v>
      </c>
      <c r="S130" s="158">
        <v>0</v>
      </c>
      <c r="T130" s="159">
        <f>S130*H130</f>
        <v>0</v>
      </c>
      <c r="U130" s="30"/>
      <c r="V130" s="30"/>
      <c r="W130" s="30"/>
      <c r="X130" s="30"/>
      <c r="Y130" s="30"/>
      <c r="Z130" s="30"/>
      <c r="AA130" s="30"/>
      <c r="AB130" s="30"/>
      <c r="AC130" s="30"/>
      <c r="AD130" s="30"/>
      <c r="AE130" s="30"/>
      <c r="AR130" s="160" t="s">
        <v>151</v>
      </c>
      <c r="AT130" s="160" t="s">
        <v>147</v>
      </c>
      <c r="AU130" s="160" t="s">
        <v>152</v>
      </c>
      <c r="AY130" s="18" t="s">
        <v>145</v>
      </c>
      <c r="BE130" s="161">
        <f>IF(N130="základná",J130,0)</f>
        <v>0</v>
      </c>
      <c r="BF130" s="161">
        <f>IF(N130="znížená",J130,0)</f>
        <v>0</v>
      </c>
      <c r="BG130" s="161">
        <f>IF(N130="zákl. prenesená",J130,0)</f>
        <v>0</v>
      </c>
      <c r="BH130" s="161">
        <f>IF(N130="zníž. prenesená",J130,0)</f>
        <v>0</v>
      </c>
      <c r="BI130" s="161">
        <f>IF(N130="nulová",J130,0)</f>
        <v>0</v>
      </c>
      <c r="BJ130" s="18" t="s">
        <v>152</v>
      </c>
      <c r="BK130" s="161">
        <f>ROUND(I130*H130,2)</f>
        <v>0</v>
      </c>
      <c r="BL130" s="18" t="s">
        <v>151</v>
      </c>
      <c r="BM130" s="160" t="s">
        <v>526</v>
      </c>
    </row>
    <row r="131" spans="1:65" s="12" customFormat="1" ht="22.8" customHeight="1">
      <c r="B131" s="136"/>
      <c r="D131" s="137" t="s">
        <v>72</v>
      </c>
      <c r="E131" s="146" t="s">
        <v>151</v>
      </c>
      <c r="F131" s="146" t="s">
        <v>220</v>
      </c>
      <c r="J131" s="147">
        <f>BK131</f>
        <v>0</v>
      </c>
      <c r="L131" s="136"/>
      <c r="M131" s="140"/>
      <c r="N131" s="141"/>
      <c r="O131" s="141"/>
      <c r="P131" s="142">
        <f>P132</f>
        <v>4.1477500000000003</v>
      </c>
      <c r="Q131" s="141"/>
      <c r="R131" s="142">
        <f>R132</f>
        <v>14.289440000000001</v>
      </c>
      <c r="S131" s="141"/>
      <c r="T131" s="143">
        <f>T132</f>
        <v>0</v>
      </c>
      <c r="AR131" s="137" t="s">
        <v>81</v>
      </c>
      <c r="AT131" s="144" t="s">
        <v>72</v>
      </c>
      <c r="AU131" s="144" t="s">
        <v>81</v>
      </c>
      <c r="AY131" s="137" t="s">
        <v>145</v>
      </c>
      <c r="BK131" s="145">
        <f>BK132</f>
        <v>0</v>
      </c>
    </row>
    <row r="132" spans="1:65" s="2" customFormat="1" ht="33" customHeight="1">
      <c r="A132" s="30"/>
      <c r="B132" s="148"/>
      <c r="C132" s="149" t="s">
        <v>169</v>
      </c>
      <c r="D132" s="149" t="s">
        <v>147</v>
      </c>
      <c r="E132" s="150" t="s">
        <v>222</v>
      </c>
      <c r="F132" s="151" t="s">
        <v>223</v>
      </c>
      <c r="G132" s="152" t="s">
        <v>150</v>
      </c>
      <c r="H132" s="153">
        <v>88.25</v>
      </c>
      <c r="I132" s="153"/>
      <c r="J132" s="154">
        <f>ROUND(I132*H132,2)</f>
        <v>0</v>
      </c>
      <c r="K132" s="155"/>
      <c r="L132" s="31"/>
      <c r="M132" s="156" t="s">
        <v>1</v>
      </c>
      <c r="N132" s="157" t="s">
        <v>39</v>
      </c>
      <c r="O132" s="158">
        <v>4.7E-2</v>
      </c>
      <c r="P132" s="158">
        <f>O132*H132</f>
        <v>4.1477500000000003</v>
      </c>
      <c r="Q132" s="158">
        <v>0.16192000000000001</v>
      </c>
      <c r="R132" s="158">
        <f>Q132*H132</f>
        <v>14.289440000000001</v>
      </c>
      <c r="S132" s="158">
        <v>0</v>
      </c>
      <c r="T132" s="159">
        <f>S132*H132</f>
        <v>0</v>
      </c>
      <c r="U132" s="30"/>
      <c r="V132" s="30"/>
      <c r="W132" s="30"/>
      <c r="X132" s="30"/>
      <c r="Y132" s="30"/>
      <c r="Z132" s="30"/>
      <c r="AA132" s="30"/>
      <c r="AB132" s="30"/>
      <c r="AC132" s="30"/>
      <c r="AD132" s="30"/>
      <c r="AE132" s="30"/>
      <c r="AR132" s="160" t="s">
        <v>151</v>
      </c>
      <c r="AT132" s="160" t="s">
        <v>147</v>
      </c>
      <c r="AU132" s="160" t="s">
        <v>152</v>
      </c>
      <c r="AY132" s="18" t="s">
        <v>145</v>
      </c>
      <c r="BE132" s="161">
        <f>IF(N132="základná",J132,0)</f>
        <v>0</v>
      </c>
      <c r="BF132" s="161">
        <f>IF(N132="znížená",J132,0)</f>
        <v>0</v>
      </c>
      <c r="BG132" s="161">
        <f>IF(N132="zákl. prenesená",J132,0)</f>
        <v>0</v>
      </c>
      <c r="BH132" s="161">
        <f>IF(N132="zníž. prenesená",J132,0)</f>
        <v>0</v>
      </c>
      <c r="BI132" s="161">
        <f>IF(N132="nulová",J132,0)</f>
        <v>0</v>
      </c>
      <c r="BJ132" s="18" t="s">
        <v>152</v>
      </c>
      <c r="BK132" s="161">
        <f>ROUND(I132*H132,2)</f>
        <v>0</v>
      </c>
      <c r="BL132" s="18" t="s">
        <v>151</v>
      </c>
      <c r="BM132" s="160" t="s">
        <v>527</v>
      </c>
    </row>
    <row r="133" spans="1:65" s="12" customFormat="1" ht="22.8" customHeight="1">
      <c r="B133" s="136"/>
      <c r="D133" s="137" t="s">
        <v>72</v>
      </c>
      <c r="E133" s="146" t="s">
        <v>165</v>
      </c>
      <c r="F133" s="146" t="s">
        <v>229</v>
      </c>
      <c r="J133" s="147">
        <f>BK133</f>
        <v>0</v>
      </c>
      <c r="L133" s="136"/>
      <c r="M133" s="140"/>
      <c r="N133" s="141"/>
      <c r="O133" s="141"/>
      <c r="P133" s="142">
        <f>SUM(P134:P137)</f>
        <v>81.424745000000001</v>
      </c>
      <c r="Q133" s="141"/>
      <c r="R133" s="142">
        <f>SUM(R134:R137)</f>
        <v>117.977895</v>
      </c>
      <c r="S133" s="141"/>
      <c r="T133" s="143">
        <f>SUM(T134:T137)</f>
        <v>0</v>
      </c>
      <c r="AR133" s="137" t="s">
        <v>81</v>
      </c>
      <c r="AT133" s="144" t="s">
        <v>72</v>
      </c>
      <c r="AU133" s="144" t="s">
        <v>81</v>
      </c>
      <c r="AY133" s="137" t="s">
        <v>145</v>
      </c>
      <c r="BK133" s="145">
        <f>SUM(BK134:BK137)</f>
        <v>0</v>
      </c>
    </row>
    <row r="134" spans="1:65" s="2" customFormat="1" ht="24.15" customHeight="1">
      <c r="A134" s="30"/>
      <c r="B134" s="148"/>
      <c r="C134" s="149" t="s">
        <v>173</v>
      </c>
      <c r="D134" s="149" t="s">
        <v>147</v>
      </c>
      <c r="E134" s="150" t="s">
        <v>238</v>
      </c>
      <c r="F134" s="151" t="s">
        <v>239</v>
      </c>
      <c r="G134" s="152" t="s">
        <v>150</v>
      </c>
      <c r="H134" s="153">
        <v>88.25</v>
      </c>
      <c r="I134" s="153"/>
      <c r="J134" s="154">
        <f>ROUND(I134*H134,2)</f>
        <v>0</v>
      </c>
      <c r="K134" s="155"/>
      <c r="L134" s="31"/>
      <c r="M134" s="156" t="s">
        <v>1</v>
      </c>
      <c r="N134" s="157" t="s">
        <v>39</v>
      </c>
      <c r="O134" s="158">
        <v>2.7119999999999998E-2</v>
      </c>
      <c r="P134" s="158">
        <f>O134*H134</f>
        <v>2.3933399999999998</v>
      </c>
      <c r="Q134" s="158">
        <v>0.37080000000000002</v>
      </c>
      <c r="R134" s="158">
        <f>Q134*H134</f>
        <v>32.723100000000002</v>
      </c>
      <c r="S134" s="158">
        <v>0</v>
      </c>
      <c r="T134" s="159">
        <f>S134*H134</f>
        <v>0</v>
      </c>
      <c r="U134" s="30"/>
      <c r="V134" s="30"/>
      <c r="W134" s="30"/>
      <c r="X134" s="30"/>
      <c r="Y134" s="30"/>
      <c r="Z134" s="30"/>
      <c r="AA134" s="30"/>
      <c r="AB134" s="30"/>
      <c r="AC134" s="30"/>
      <c r="AD134" s="30"/>
      <c r="AE134" s="30"/>
      <c r="AR134" s="160" t="s">
        <v>151</v>
      </c>
      <c r="AT134" s="160" t="s">
        <v>147</v>
      </c>
      <c r="AU134" s="160" t="s">
        <v>152</v>
      </c>
      <c r="AY134" s="18" t="s">
        <v>145</v>
      </c>
      <c r="BE134" s="161">
        <f>IF(N134="základná",J134,0)</f>
        <v>0</v>
      </c>
      <c r="BF134" s="161">
        <f>IF(N134="znížená",J134,0)</f>
        <v>0</v>
      </c>
      <c r="BG134" s="161">
        <f>IF(N134="zákl. prenesená",J134,0)</f>
        <v>0</v>
      </c>
      <c r="BH134" s="161">
        <f>IF(N134="zníž. prenesená",J134,0)</f>
        <v>0</v>
      </c>
      <c r="BI134" s="161">
        <f>IF(N134="nulová",J134,0)</f>
        <v>0</v>
      </c>
      <c r="BJ134" s="18" t="s">
        <v>152</v>
      </c>
      <c r="BK134" s="161">
        <f>ROUND(I134*H134,2)</f>
        <v>0</v>
      </c>
      <c r="BL134" s="18" t="s">
        <v>151</v>
      </c>
      <c r="BM134" s="160" t="s">
        <v>528</v>
      </c>
    </row>
    <row r="135" spans="1:65" s="2" customFormat="1" ht="37.799999999999997" customHeight="1">
      <c r="A135" s="30"/>
      <c r="B135" s="148"/>
      <c r="C135" s="149" t="s">
        <v>178</v>
      </c>
      <c r="D135" s="149" t="s">
        <v>147</v>
      </c>
      <c r="E135" s="150" t="s">
        <v>250</v>
      </c>
      <c r="F135" s="151" t="s">
        <v>251</v>
      </c>
      <c r="G135" s="152" t="s">
        <v>150</v>
      </c>
      <c r="H135" s="153">
        <v>88.25</v>
      </c>
      <c r="I135" s="153"/>
      <c r="J135" s="154">
        <f>ROUND(I135*H135,2)</f>
        <v>0</v>
      </c>
      <c r="K135" s="155"/>
      <c r="L135" s="31"/>
      <c r="M135" s="156" t="s">
        <v>1</v>
      </c>
      <c r="N135" s="157" t="s">
        <v>39</v>
      </c>
      <c r="O135" s="158">
        <v>2.512E-2</v>
      </c>
      <c r="P135" s="158">
        <f>O135*H135</f>
        <v>2.2168399999999999</v>
      </c>
      <c r="Q135" s="158">
        <v>0.59855999999999998</v>
      </c>
      <c r="R135" s="158">
        <f>Q135*H135</f>
        <v>52.822919999999996</v>
      </c>
      <c r="S135" s="158">
        <v>0</v>
      </c>
      <c r="T135" s="159">
        <f>S135*H135</f>
        <v>0</v>
      </c>
      <c r="U135" s="30"/>
      <c r="V135" s="30"/>
      <c r="W135" s="30"/>
      <c r="X135" s="30"/>
      <c r="Y135" s="30"/>
      <c r="Z135" s="30"/>
      <c r="AA135" s="30"/>
      <c r="AB135" s="30"/>
      <c r="AC135" s="30"/>
      <c r="AD135" s="30"/>
      <c r="AE135" s="30"/>
      <c r="AR135" s="160" t="s">
        <v>151</v>
      </c>
      <c r="AT135" s="160" t="s">
        <v>147</v>
      </c>
      <c r="AU135" s="160" t="s">
        <v>152</v>
      </c>
      <c r="AY135" s="18" t="s">
        <v>145</v>
      </c>
      <c r="BE135" s="161">
        <f>IF(N135="základná",J135,0)</f>
        <v>0</v>
      </c>
      <c r="BF135" s="161">
        <f>IF(N135="znížená",J135,0)</f>
        <v>0</v>
      </c>
      <c r="BG135" s="161">
        <f>IF(N135="zákl. prenesená",J135,0)</f>
        <v>0</v>
      </c>
      <c r="BH135" s="161">
        <f>IF(N135="zníž. prenesená",J135,0)</f>
        <v>0</v>
      </c>
      <c r="BI135" s="161">
        <f>IF(N135="nulová",J135,0)</f>
        <v>0</v>
      </c>
      <c r="BJ135" s="18" t="s">
        <v>152</v>
      </c>
      <c r="BK135" s="161">
        <f>ROUND(I135*H135,2)</f>
        <v>0</v>
      </c>
      <c r="BL135" s="18" t="s">
        <v>151</v>
      </c>
      <c r="BM135" s="160" t="s">
        <v>529</v>
      </c>
    </row>
    <row r="136" spans="1:65" s="2" customFormat="1" ht="37.799999999999997" customHeight="1">
      <c r="A136" s="30"/>
      <c r="B136" s="148"/>
      <c r="C136" s="149" t="s">
        <v>182</v>
      </c>
      <c r="D136" s="149" t="s">
        <v>147</v>
      </c>
      <c r="E136" s="150" t="s">
        <v>530</v>
      </c>
      <c r="F136" s="151" t="s">
        <v>531</v>
      </c>
      <c r="G136" s="152" t="s">
        <v>150</v>
      </c>
      <c r="H136" s="153">
        <v>88.25</v>
      </c>
      <c r="I136" s="153"/>
      <c r="J136" s="154">
        <f>ROUND(I136*H136,2)</f>
        <v>0</v>
      </c>
      <c r="K136" s="155"/>
      <c r="L136" s="31"/>
      <c r="M136" s="156" t="s">
        <v>1</v>
      </c>
      <c r="N136" s="157" t="s">
        <v>39</v>
      </c>
      <c r="O136" s="158">
        <v>0.87041999999999997</v>
      </c>
      <c r="P136" s="158">
        <f>O136*H136</f>
        <v>76.814565000000002</v>
      </c>
      <c r="Q136" s="158">
        <v>0.13800000000000001</v>
      </c>
      <c r="R136" s="158">
        <f>Q136*H136</f>
        <v>12.178500000000001</v>
      </c>
      <c r="S136" s="158">
        <v>0</v>
      </c>
      <c r="T136" s="159">
        <f>S136*H136</f>
        <v>0</v>
      </c>
      <c r="U136" s="30"/>
      <c r="V136" s="30"/>
      <c r="W136" s="30"/>
      <c r="X136" s="30"/>
      <c r="Y136" s="30"/>
      <c r="Z136" s="30"/>
      <c r="AA136" s="30"/>
      <c r="AB136" s="30"/>
      <c r="AC136" s="30"/>
      <c r="AD136" s="30"/>
      <c r="AE136" s="30"/>
      <c r="AR136" s="160" t="s">
        <v>151</v>
      </c>
      <c r="AT136" s="160" t="s">
        <v>147</v>
      </c>
      <c r="AU136" s="160" t="s">
        <v>152</v>
      </c>
      <c r="AY136" s="18" t="s">
        <v>145</v>
      </c>
      <c r="BE136" s="161">
        <f>IF(N136="základná",J136,0)</f>
        <v>0</v>
      </c>
      <c r="BF136" s="161">
        <f>IF(N136="znížená",J136,0)</f>
        <v>0</v>
      </c>
      <c r="BG136" s="161">
        <f>IF(N136="zákl. prenesená",J136,0)</f>
        <v>0</v>
      </c>
      <c r="BH136" s="161">
        <f>IF(N136="zníž. prenesená",J136,0)</f>
        <v>0</v>
      </c>
      <c r="BI136" s="161">
        <f>IF(N136="nulová",J136,0)</f>
        <v>0</v>
      </c>
      <c r="BJ136" s="18" t="s">
        <v>152</v>
      </c>
      <c r="BK136" s="161">
        <f>ROUND(I136*H136,2)</f>
        <v>0</v>
      </c>
      <c r="BL136" s="18" t="s">
        <v>151</v>
      </c>
      <c r="BM136" s="160" t="s">
        <v>532</v>
      </c>
    </row>
    <row r="137" spans="1:65" s="2" customFormat="1" ht="21.75" customHeight="1">
      <c r="A137" s="30"/>
      <c r="B137" s="148"/>
      <c r="C137" s="162" t="s">
        <v>186</v>
      </c>
      <c r="D137" s="162" t="s">
        <v>199</v>
      </c>
      <c r="E137" s="163" t="s">
        <v>266</v>
      </c>
      <c r="F137" s="164" t="s">
        <v>267</v>
      </c>
      <c r="G137" s="165" t="s">
        <v>150</v>
      </c>
      <c r="H137" s="166">
        <v>90.015000000000001</v>
      </c>
      <c r="I137" s="166"/>
      <c r="J137" s="167">
        <f>ROUND(I137*H137,2)</f>
        <v>0</v>
      </c>
      <c r="K137" s="168"/>
      <c r="L137" s="169"/>
      <c r="M137" s="170" t="s">
        <v>1</v>
      </c>
      <c r="N137" s="171" t="s">
        <v>39</v>
      </c>
      <c r="O137" s="158">
        <v>0</v>
      </c>
      <c r="P137" s="158">
        <f>O137*H137</f>
        <v>0</v>
      </c>
      <c r="Q137" s="158">
        <v>0.22500000000000001</v>
      </c>
      <c r="R137" s="158">
        <f>Q137*H137</f>
        <v>20.253375000000002</v>
      </c>
      <c r="S137" s="158">
        <v>0</v>
      </c>
      <c r="T137" s="159">
        <f>S137*H137</f>
        <v>0</v>
      </c>
      <c r="U137" s="30"/>
      <c r="V137" s="30"/>
      <c r="W137" s="30"/>
      <c r="X137" s="30"/>
      <c r="Y137" s="30"/>
      <c r="Z137" s="30"/>
      <c r="AA137" s="30"/>
      <c r="AB137" s="30"/>
      <c r="AC137" s="30"/>
      <c r="AD137" s="30"/>
      <c r="AE137" s="30"/>
      <c r="AR137" s="160" t="s">
        <v>178</v>
      </c>
      <c r="AT137" s="160" t="s">
        <v>199</v>
      </c>
      <c r="AU137" s="160" t="s">
        <v>152</v>
      </c>
      <c r="AY137" s="18" t="s">
        <v>145</v>
      </c>
      <c r="BE137" s="161">
        <f>IF(N137="základná",J137,0)</f>
        <v>0</v>
      </c>
      <c r="BF137" s="161">
        <f>IF(N137="znížená",J137,0)</f>
        <v>0</v>
      </c>
      <c r="BG137" s="161">
        <f>IF(N137="zákl. prenesená",J137,0)</f>
        <v>0</v>
      </c>
      <c r="BH137" s="161">
        <f>IF(N137="zníž. prenesená",J137,0)</f>
        <v>0</v>
      </c>
      <c r="BI137" s="161">
        <f>IF(N137="nulová",J137,0)</f>
        <v>0</v>
      </c>
      <c r="BJ137" s="18" t="s">
        <v>152</v>
      </c>
      <c r="BK137" s="161">
        <f>ROUND(I137*H137,2)</f>
        <v>0</v>
      </c>
      <c r="BL137" s="18" t="s">
        <v>151</v>
      </c>
      <c r="BM137" s="160" t="s">
        <v>533</v>
      </c>
    </row>
    <row r="138" spans="1:65" s="12" customFormat="1" ht="22.8" customHeight="1">
      <c r="B138" s="136"/>
      <c r="D138" s="137" t="s">
        <v>72</v>
      </c>
      <c r="E138" s="146" t="s">
        <v>182</v>
      </c>
      <c r="F138" s="146" t="s">
        <v>277</v>
      </c>
      <c r="J138" s="147">
        <f>BK138</f>
        <v>0</v>
      </c>
      <c r="L138" s="136"/>
      <c r="M138" s="140"/>
      <c r="N138" s="141"/>
      <c r="O138" s="141"/>
      <c r="P138" s="142">
        <f>SUM(P139:P141)</f>
        <v>4.0833750000000002</v>
      </c>
      <c r="Q138" s="141"/>
      <c r="R138" s="142">
        <f>SUM(R139:R141)</f>
        <v>4.6552262500000001</v>
      </c>
      <c r="S138" s="141"/>
      <c r="T138" s="143">
        <f>SUM(T139:T141)</f>
        <v>0</v>
      </c>
      <c r="AR138" s="137" t="s">
        <v>81</v>
      </c>
      <c r="AT138" s="144" t="s">
        <v>72</v>
      </c>
      <c r="AU138" s="144" t="s">
        <v>81</v>
      </c>
      <c r="AY138" s="137" t="s">
        <v>145</v>
      </c>
      <c r="BK138" s="145">
        <f>SUM(BK139:BK141)</f>
        <v>0</v>
      </c>
    </row>
    <row r="139" spans="1:65" s="2" customFormat="1" ht="33" customHeight="1">
      <c r="A139" s="30"/>
      <c r="B139" s="148"/>
      <c r="C139" s="149" t="s">
        <v>190</v>
      </c>
      <c r="D139" s="149" t="s">
        <v>147</v>
      </c>
      <c r="E139" s="150" t="s">
        <v>311</v>
      </c>
      <c r="F139" s="151" t="s">
        <v>312</v>
      </c>
      <c r="G139" s="152" t="s">
        <v>160</v>
      </c>
      <c r="H139" s="153">
        <v>12.5</v>
      </c>
      <c r="I139" s="153"/>
      <c r="J139" s="154">
        <f>ROUND(I139*H139,2)</f>
        <v>0</v>
      </c>
      <c r="K139" s="155"/>
      <c r="L139" s="31"/>
      <c r="M139" s="156" t="s">
        <v>1</v>
      </c>
      <c r="N139" s="157" t="s">
        <v>39</v>
      </c>
      <c r="O139" s="158">
        <v>0.20399999999999999</v>
      </c>
      <c r="P139" s="158">
        <f>O139*H139</f>
        <v>2.5499999999999998</v>
      </c>
      <c r="Q139" s="158">
        <v>0.12584000000000001</v>
      </c>
      <c r="R139" s="158">
        <f>Q139*H139</f>
        <v>1.5730000000000002</v>
      </c>
      <c r="S139" s="158">
        <v>0</v>
      </c>
      <c r="T139" s="159">
        <f>S139*H139</f>
        <v>0</v>
      </c>
      <c r="U139" s="30"/>
      <c r="V139" s="30"/>
      <c r="W139" s="30"/>
      <c r="X139" s="30"/>
      <c r="Y139" s="30"/>
      <c r="Z139" s="30"/>
      <c r="AA139" s="30"/>
      <c r="AB139" s="30"/>
      <c r="AC139" s="30"/>
      <c r="AD139" s="30"/>
      <c r="AE139" s="30"/>
      <c r="AR139" s="160" t="s">
        <v>151</v>
      </c>
      <c r="AT139" s="160" t="s">
        <v>147</v>
      </c>
      <c r="AU139" s="160" t="s">
        <v>152</v>
      </c>
      <c r="AY139" s="18" t="s">
        <v>145</v>
      </c>
      <c r="BE139" s="161">
        <f>IF(N139="základná",J139,0)</f>
        <v>0</v>
      </c>
      <c r="BF139" s="161">
        <f>IF(N139="znížená",J139,0)</f>
        <v>0</v>
      </c>
      <c r="BG139" s="161">
        <f>IF(N139="zákl. prenesená",J139,0)</f>
        <v>0</v>
      </c>
      <c r="BH139" s="161">
        <f>IF(N139="zníž. prenesená",J139,0)</f>
        <v>0</v>
      </c>
      <c r="BI139" s="161">
        <f>IF(N139="nulová",J139,0)</f>
        <v>0</v>
      </c>
      <c r="BJ139" s="18" t="s">
        <v>152</v>
      </c>
      <c r="BK139" s="161">
        <f>ROUND(I139*H139,2)</f>
        <v>0</v>
      </c>
      <c r="BL139" s="18" t="s">
        <v>151</v>
      </c>
      <c r="BM139" s="160" t="s">
        <v>534</v>
      </c>
    </row>
    <row r="140" spans="1:65" s="2" customFormat="1" ht="24" customHeight="1">
      <c r="A140" s="30"/>
      <c r="B140" s="148"/>
      <c r="C140" s="162" t="s">
        <v>194</v>
      </c>
      <c r="D140" s="162" t="s">
        <v>199</v>
      </c>
      <c r="E140" s="163" t="s">
        <v>315</v>
      </c>
      <c r="F140" s="164" t="s">
        <v>316</v>
      </c>
      <c r="G140" s="165" t="s">
        <v>280</v>
      </c>
      <c r="H140" s="166">
        <v>12.625</v>
      </c>
      <c r="I140" s="166"/>
      <c r="J140" s="167">
        <f>ROUND(I140*H140,2)</f>
        <v>0</v>
      </c>
      <c r="K140" s="168"/>
      <c r="L140" s="169"/>
      <c r="M140" s="170" t="s">
        <v>1</v>
      </c>
      <c r="N140" s="171" t="s">
        <v>39</v>
      </c>
      <c r="O140" s="158">
        <v>0</v>
      </c>
      <c r="P140" s="158">
        <f>O140*H140</f>
        <v>0</v>
      </c>
      <c r="Q140" s="158">
        <v>4.8000000000000001E-2</v>
      </c>
      <c r="R140" s="158">
        <f>Q140*H140</f>
        <v>0.60599999999999998</v>
      </c>
      <c r="S140" s="158">
        <v>0</v>
      </c>
      <c r="T140" s="159">
        <f>S140*H140</f>
        <v>0</v>
      </c>
      <c r="U140" s="30"/>
      <c r="V140" s="30"/>
      <c r="W140" s="30"/>
      <c r="X140" s="30"/>
      <c r="Y140" s="30"/>
      <c r="Z140" s="30"/>
      <c r="AA140" s="30"/>
      <c r="AB140" s="30"/>
      <c r="AC140" s="30"/>
      <c r="AD140" s="30"/>
      <c r="AE140" s="30"/>
      <c r="AR140" s="160" t="s">
        <v>178</v>
      </c>
      <c r="AT140" s="160" t="s">
        <v>199</v>
      </c>
      <c r="AU140" s="160" t="s">
        <v>152</v>
      </c>
      <c r="AY140" s="18" t="s">
        <v>145</v>
      </c>
      <c r="BE140" s="161">
        <f>IF(N140="základná",J140,0)</f>
        <v>0</v>
      </c>
      <c r="BF140" s="161">
        <f>IF(N140="znížená",J140,0)</f>
        <v>0</v>
      </c>
      <c r="BG140" s="161">
        <f>IF(N140="zákl. prenesená",J140,0)</f>
        <v>0</v>
      </c>
      <c r="BH140" s="161">
        <f>IF(N140="zníž. prenesená",J140,0)</f>
        <v>0</v>
      </c>
      <c r="BI140" s="161">
        <f>IF(N140="nulová",J140,0)</f>
        <v>0</v>
      </c>
      <c r="BJ140" s="18" t="s">
        <v>152</v>
      </c>
      <c r="BK140" s="161">
        <f>ROUND(I140*H140,2)</f>
        <v>0</v>
      </c>
      <c r="BL140" s="18" t="s">
        <v>151</v>
      </c>
      <c r="BM140" s="160" t="s">
        <v>535</v>
      </c>
    </row>
    <row r="141" spans="1:65" s="2" customFormat="1" ht="33" customHeight="1">
      <c r="A141" s="30"/>
      <c r="B141" s="148"/>
      <c r="C141" s="149" t="s">
        <v>198</v>
      </c>
      <c r="D141" s="149" t="s">
        <v>147</v>
      </c>
      <c r="E141" s="150" t="s">
        <v>323</v>
      </c>
      <c r="F141" s="151" t="s">
        <v>324</v>
      </c>
      <c r="G141" s="152" t="s">
        <v>176</v>
      </c>
      <c r="H141" s="153">
        <v>1.125</v>
      </c>
      <c r="I141" s="153"/>
      <c r="J141" s="154">
        <f>ROUND(I141*H141,2)</f>
        <v>0</v>
      </c>
      <c r="K141" s="155"/>
      <c r="L141" s="31"/>
      <c r="M141" s="156" t="s">
        <v>1</v>
      </c>
      <c r="N141" s="157" t="s">
        <v>39</v>
      </c>
      <c r="O141" s="158">
        <v>1.363</v>
      </c>
      <c r="P141" s="158">
        <f>O141*H141</f>
        <v>1.5333749999999999</v>
      </c>
      <c r="Q141" s="158">
        <v>2.2010900000000002</v>
      </c>
      <c r="R141" s="158">
        <f>Q141*H141</f>
        <v>2.4762262500000003</v>
      </c>
      <c r="S141" s="158">
        <v>0</v>
      </c>
      <c r="T141" s="159">
        <f>S141*H141</f>
        <v>0</v>
      </c>
      <c r="U141" s="30"/>
      <c r="V141" s="30"/>
      <c r="W141" s="30"/>
      <c r="X141" s="30"/>
      <c r="Y141" s="30"/>
      <c r="Z141" s="30"/>
      <c r="AA141" s="30"/>
      <c r="AB141" s="30"/>
      <c r="AC141" s="30"/>
      <c r="AD141" s="30"/>
      <c r="AE141" s="30"/>
      <c r="AR141" s="160" t="s">
        <v>151</v>
      </c>
      <c r="AT141" s="160" t="s">
        <v>147</v>
      </c>
      <c r="AU141" s="160" t="s">
        <v>152</v>
      </c>
      <c r="AY141" s="18" t="s">
        <v>145</v>
      </c>
      <c r="BE141" s="161">
        <f>IF(N141="základná",J141,0)</f>
        <v>0</v>
      </c>
      <c r="BF141" s="161">
        <f>IF(N141="znížená",J141,0)</f>
        <v>0</v>
      </c>
      <c r="BG141" s="161">
        <f>IF(N141="zákl. prenesená",J141,0)</f>
        <v>0</v>
      </c>
      <c r="BH141" s="161">
        <f>IF(N141="zníž. prenesená",J141,0)</f>
        <v>0</v>
      </c>
      <c r="BI141" s="161">
        <f>IF(N141="nulová",J141,0)</f>
        <v>0</v>
      </c>
      <c r="BJ141" s="18" t="s">
        <v>152</v>
      </c>
      <c r="BK141" s="161">
        <f>ROUND(I141*H141,2)</f>
        <v>0</v>
      </c>
      <c r="BL141" s="18" t="s">
        <v>151</v>
      </c>
      <c r="BM141" s="160" t="s">
        <v>536</v>
      </c>
    </row>
    <row r="142" spans="1:65" s="12" customFormat="1" ht="22.8" customHeight="1">
      <c r="B142" s="136"/>
      <c r="D142" s="137" t="s">
        <v>72</v>
      </c>
      <c r="E142" s="146" t="s">
        <v>366</v>
      </c>
      <c r="F142" s="146" t="s">
        <v>367</v>
      </c>
      <c r="J142" s="147">
        <f>BK142</f>
        <v>0</v>
      </c>
      <c r="L142" s="136"/>
      <c r="M142" s="140"/>
      <c r="N142" s="141"/>
      <c r="O142" s="141"/>
      <c r="P142" s="142">
        <f>P143</f>
        <v>53.810739000000005</v>
      </c>
      <c r="Q142" s="141"/>
      <c r="R142" s="142">
        <f>R143</f>
        <v>0</v>
      </c>
      <c r="S142" s="141"/>
      <c r="T142" s="143">
        <f>T143</f>
        <v>0</v>
      </c>
      <c r="AR142" s="137" t="s">
        <v>81</v>
      </c>
      <c r="AT142" s="144" t="s">
        <v>72</v>
      </c>
      <c r="AU142" s="144" t="s">
        <v>81</v>
      </c>
      <c r="AY142" s="137" t="s">
        <v>145</v>
      </c>
      <c r="BK142" s="145">
        <f>BK143</f>
        <v>0</v>
      </c>
    </row>
    <row r="143" spans="1:65" s="2" customFormat="1" ht="33" customHeight="1">
      <c r="A143" s="30"/>
      <c r="B143" s="148"/>
      <c r="C143" s="149" t="s">
        <v>204</v>
      </c>
      <c r="D143" s="149" t="s">
        <v>147</v>
      </c>
      <c r="E143" s="150" t="s">
        <v>369</v>
      </c>
      <c r="F143" s="151" t="s">
        <v>370</v>
      </c>
      <c r="G143" s="152" t="s">
        <v>202</v>
      </c>
      <c r="H143" s="153">
        <v>136.923</v>
      </c>
      <c r="I143" s="153"/>
      <c r="J143" s="154">
        <f>ROUND(I143*H143,2)</f>
        <v>0</v>
      </c>
      <c r="K143" s="155"/>
      <c r="L143" s="31"/>
      <c r="M143" s="156" t="s">
        <v>1</v>
      </c>
      <c r="N143" s="157" t="s">
        <v>39</v>
      </c>
      <c r="O143" s="158">
        <v>0.39300000000000002</v>
      </c>
      <c r="P143" s="158">
        <f>O143*H143</f>
        <v>53.810739000000005</v>
      </c>
      <c r="Q143" s="158">
        <v>0</v>
      </c>
      <c r="R143" s="158">
        <f>Q143*H143</f>
        <v>0</v>
      </c>
      <c r="S143" s="158">
        <v>0</v>
      </c>
      <c r="T143" s="159">
        <f>S143*H143</f>
        <v>0</v>
      </c>
      <c r="U143" s="30"/>
      <c r="V143" s="30"/>
      <c r="W143" s="30"/>
      <c r="X143" s="30"/>
      <c r="Y143" s="30"/>
      <c r="Z143" s="30"/>
      <c r="AA143" s="30"/>
      <c r="AB143" s="30"/>
      <c r="AC143" s="30"/>
      <c r="AD143" s="30"/>
      <c r="AE143" s="30"/>
      <c r="AR143" s="160" t="s">
        <v>151</v>
      </c>
      <c r="AT143" s="160" t="s">
        <v>147</v>
      </c>
      <c r="AU143" s="160" t="s">
        <v>152</v>
      </c>
      <c r="AY143" s="18" t="s">
        <v>145</v>
      </c>
      <c r="BE143" s="161">
        <f>IF(N143="základná",J143,0)</f>
        <v>0</v>
      </c>
      <c r="BF143" s="161">
        <f>IF(N143="znížená",J143,0)</f>
        <v>0</v>
      </c>
      <c r="BG143" s="161">
        <f>IF(N143="zákl. prenesená",J143,0)</f>
        <v>0</v>
      </c>
      <c r="BH143" s="161">
        <f>IF(N143="zníž. prenesená",J143,0)</f>
        <v>0</v>
      </c>
      <c r="BI143" s="161">
        <f>IF(N143="nulová",J143,0)</f>
        <v>0</v>
      </c>
      <c r="BJ143" s="18" t="s">
        <v>152</v>
      </c>
      <c r="BK143" s="161">
        <f>ROUND(I143*H143,2)</f>
        <v>0</v>
      </c>
      <c r="BL143" s="18" t="s">
        <v>151</v>
      </c>
      <c r="BM143" s="160" t="s">
        <v>537</v>
      </c>
    </row>
    <row r="144" spans="1:65" s="12" customFormat="1" ht="25.95" customHeight="1">
      <c r="B144" s="136"/>
      <c r="D144" s="137" t="s">
        <v>72</v>
      </c>
      <c r="E144" s="138" t="s">
        <v>372</v>
      </c>
      <c r="F144" s="138" t="s">
        <v>373</v>
      </c>
      <c r="J144" s="139">
        <f>BK144</f>
        <v>0</v>
      </c>
      <c r="L144" s="136"/>
      <c r="M144" s="140"/>
      <c r="N144" s="141"/>
      <c r="O144" s="141"/>
      <c r="P144" s="142">
        <f>P145</f>
        <v>0</v>
      </c>
      <c r="Q144" s="141"/>
      <c r="R144" s="142">
        <f>R145</f>
        <v>0</v>
      </c>
      <c r="S144" s="141"/>
      <c r="T144" s="143">
        <f>T145</f>
        <v>0</v>
      </c>
      <c r="AR144" s="137" t="s">
        <v>165</v>
      </c>
      <c r="AT144" s="144" t="s">
        <v>72</v>
      </c>
      <c r="AU144" s="144" t="s">
        <v>73</v>
      </c>
      <c r="AY144" s="137" t="s">
        <v>145</v>
      </c>
      <c r="BK144" s="145">
        <f>BK145</f>
        <v>0</v>
      </c>
    </row>
    <row r="145" spans="1:65" s="2" customFormat="1" ht="33" customHeight="1">
      <c r="A145" s="30"/>
      <c r="B145" s="148"/>
      <c r="C145" s="149" t="s">
        <v>208</v>
      </c>
      <c r="D145" s="149" t="s">
        <v>147</v>
      </c>
      <c r="E145" s="150" t="s">
        <v>375</v>
      </c>
      <c r="F145" s="151" t="s">
        <v>376</v>
      </c>
      <c r="G145" s="152" t="s">
        <v>377</v>
      </c>
      <c r="H145" s="153">
        <v>1</v>
      </c>
      <c r="I145" s="153"/>
      <c r="J145" s="154">
        <f>ROUND(I145*H145,2)</f>
        <v>0</v>
      </c>
      <c r="K145" s="155"/>
      <c r="L145" s="31"/>
      <c r="M145" s="172" t="s">
        <v>1</v>
      </c>
      <c r="N145" s="173" t="s">
        <v>39</v>
      </c>
      <c r="O145" s="174">
        <v>0</v>
      </c>
      <c r="P145" s="174">
        <f>O145*H145</f>
        <v>0</v>
      </c>
      <c r="Q145" s="174">
        <v>0</v>
      </c>
      <c r="R145" s="174">
        <f>Q145*H145</f>
        <v>0</v>
      </c>
      <c r="S145" s="174">
        <v>0</v>
      </c>
      <c r="T145" s="175">
        <f>S145*H145</f>
        <v>0</v>
      </c>
      <c r="U145" s="30"/>
      <c r="V145" s="30"/>
      <c r="W145" s="30"/>
      <c r="X145" s="30"/>
      <c r="Y145" s="30"/>
      <c r="Z145" s="30"/>
      <c r="AA145" s="30"/>
      <c r="AB145" s="30"/>
      <c r="AC145" s="30"/>
      <c r="AD145" s="30"/>
      <c r="AE145" s="30"/>
      <c r="AR145" s="160" t="s">
        <v>378</v>
      </c>
      <c r="AT145" s="160" t="s">
        <v>147</v>
      </c>
      <c r="AU145" s="160" t="s">
        <v>81</v>
      </c>
      <c r="AY145" s="18" t="s">
        <v>145</v>
      </c>
      <c r="BE145" s="161">
        <f>IF(N145="základná",J145,0)</f>
        <v>0</v>
      </c>
      <c r="BF145" s="161">
        <f>IF(N145="znížená",J145,0)</f>
        <v>0</v>
      </c>
      <c r="BG145" s="161">
        <f>IF(N145="zákl. prenesená",J145,0)</f>
        <v>0</v>
      </c>
      <c r="BH145" s="161">
        <f>IF(N145="zníž. prenesená",J145,0)</f>
        <v>0</v>
      </c>
      <c r="BI145" s="161">
        <f>IF(N145="nulová",J145,0)</f>
        <v>0</v>
      </c>
      <c r="BJ145" s="18" t="s">
        <v>152</v>
      </c>
      <c r="BK145" s="161">
        <f>ROUND(I145*H145,2)</f>
        <v>0</v>
      </c>
      <c r="BL145" s="18" t="s">
        <v>378</v>
      </c>
      <c r="BM145" s="160" t="s">
        <v>538</v>
      </c>
    </row>
    <row r="146" spans="1:65" s="2" customFormat="1" ht="6.9" customHeight="1">
      <c r="A146" s="30"/>
      <c r="B146" s="48"/>
      <c r="C146" s="49"/>
      <c r="D146" s="49"/>
      <c r="E146" s="49"/>
      <c r="F146" s="49"/>
      <c r="G146" s="49"/>
      <c r="H146" s="49"/>
      <c r="I146" s="49"/>
      <c r="J146" s="49"/>
      <c r="K146" s="49"/>
      <c r="L146" s="31"/>
      <c r="M146" s="30"/>
      <c r="O146" s="30"/>
      <c r="P146" s="30"/>
      <c r="Q146" s="30"/>
      <c r="R146" s="30"/>
      <c r="S146" s="30"/>
      <c r="T146" s="30"/>
      <c r="U146" s="30"/>
      <c r="V146" s="30"/>
      <c r="W146" s="30"/>
      <c r="X146" s="30"/>
      <c r="Y146" s="30"/>
      <c r="Z146" s="30"/>
      <c r="AA146" s="30"/>
      <c r="AB146" s="30"/>
      <c r="AC146" s="30"/>
      <c r="AD146" s="30"/>
      <c r="AE146" s="30"/>
    </row>
  </sheetData>
  <autoFilter ref="C122:K145" xr:uid="{00000000-0009-0000-0000-000005000000}"/>
  <mergeCells count="8">
    <mergeCell ref="E113:H113"/>
    <mergeCell ref="E115:H115"/>
    <mergeCell ref="L2:V2"/>
    <mergeCell ref="E7:H7"/>
    <mergeCell ref="E9:H9"/>
    <mergeCell ref="E27:H27"/>
    <mergeCell ref="E85:H85"/>
    <mergeCell ref="E87:H87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BM283"/>
  <sheetViews>
    <sheetView showGridLines="0" topLeftCell="A270" workbookViewId="0">
      <selection activeCell="I282" sqref="I127:I282"/>
    </sheetView>
  </sheetViews>
  <sheetFormatPr defaultRowHeight="14.4"/>
  <cols>
    <col min="1" max="1" width="8.28515625" style="1" customWidth="1"/>
    <col min="2" max="2" width="1.140625" style="1" customWidth="1"/>
    <col min="3" max="3" width="4.140625" style="1" customWidth="1"/>
    <col min="4" max="4" width="4.28515625" style="1" customWidth="1"/>
    <col min="5" max="5" width="17.140625" style="1" customWidth="1"/>
    <col min="6" max="6" width="50.85546875" style="1" customWidth="1"/>
    <col min="7" max="7" width="7.42578125" style="1" customWidth="1"/>
    <col min="8" max="8" width="14" style="1" customWidth="1"/>
    <col min="9" max="9" width="15.85546875" style="1" customWidth="1"/>
    <col min="10" max="10" width="22.28515625" style="1" customWidth="1"/>
    <col min="11" max="11" width="22.28515625" style="1" hidden="1" customWidth="1"/>
    <col min="12" max="12" width="9.28515625" style="1" customWidth="1"/>
    <col min="13" max="13" width="10.85546875" style="1" hidden="1" customWidth="1"/>
    <col min="14" max="14" width="9.28515625" style="1" hidden="1"/>
    <col min="15" max="20" width="14.140625" style="1" hidden="1" customWidth="1"/>
    <col min="21" max="21" width="16.28515625" style="1" hidden="1" customWidth="1"/>
    <col min="22" max="22" width="12.28515625" style="1" customWidth="1"/>
    <col min="23" max="23" width="16.28515625" style="1" customWidth="1"/>
    <col min="24" max="24" width="12.28515625" style="1" customWidth="1"/>
    <col min="25" max="25" width="15" style="1" customWidth="1"/>
    <col min="26" max="26" width="11" style="1" customWidth="1"/>
    <col min="27" max="27" width="15" style="1" customWidth="1"/>
    <col min="28" max="28" width="16.28515625" style="1" customWidth="1"/>
    <col min="29" max="29" width="11" style="1" customWidth="1"/>
    <col min="30" max="30" width="15" style="1" customWidth="1"/>
    <col min="31" max="31" width="16.28515625" style="1" customWidth="1"/>
    <col min="44" max="65" width="9.28515625" style="1" hidden="1"/>
  </cols>
  <sheetData>
    <row r="1" spans="1:46" ht="10.199999999999999">
      <c r="A1" s="94"/>
    </row>
    <row r="2" spans="1:46" s="1" customFormat="1" ht="36.9" customHeight="1">
      <c r="L2" s="231" t="s">
        <v>5</v>
      </c>
      <c r="M2" s="215"/>
      <c r="N2" s="215"/>
      <c r="O2" s="215"/>
      <c r="P2" s="215"/>
      <c r="Q2" s="215"/>
      <c r="R2" s="215"/>
      <c r="S2" s="215"/>
      <c r="T2" s="215"/>
      <c r="U2" s="215"/>
      <c r="V2" s="215"/>
      <c r="AT2" s="18" t="s">
        <v>97</v>
      </c>
    </row>
    <row r="3" spans="1:46" s="1" customFormat="1" ht="6.9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1"/>
      <c r="AT3" s="18" t="s">
        <v>73</v>
      </c>
    </row>
    <row r="4" spans="1:46" s="1" customFormat="1" ht="24.9" customHeight="1">
      <c r="B4" s="21"/>
      <c r="D4" s="22" t="s">
        <v>116</v>
      </c>
      <c r="L4" s="21"/>
      <c r="M4" s="95" t="s">
        <v>10</v>
      </c>
      <c r="AT4" s="18" t="s">
        <v>3</v>
      </c>
    </row>
    <row r="5" spans="1:46" s="1" customFormat="1" ht="6.9" customHeight="1">
      <c r="B5" s="21"/>
      <c r="L5" s="21"/>
    </row>
    <row r="6" spans="1:46" s="1" customFormat="1" ht="12" customHeight="1">
      <c r="B6" s="21"/>
      <c r="D6" s="27" t="s">
        <v>13</v>
      </c>
      <c r="L6" s="21"/>
    </row>
    <row r="7" spans="1:46" s="1" customFormat="1" ht="26.25" customHeight="1">
      <c r="B7" s="21"/>
      <c r="E7" s="244" t="str">
        <f>'Rekapitulácia stavby'!K6</f>
        <v>Oprava spevnených plôch a okolitého areálu Zimného štadióna v Banskej Bystrici</v>
      </c>
      <c r="F7" s="245"/>
      <c r="G7" s="245"/>
      <c r="H7" s="245"/>
      <c r="L7" s="21"/>
    </row>
    <row r="8" spans="1:46" s="2" customFormat="1" ht="12" customHeight="1">
      <c r="A8" s="30"/>
      <c r="B8" s="31"/>
      <c r="C8" s="30"/>
      <c r="D8" s="27" t="s">
        <v>117</v>
      </c>
      <c r="E8" s="30"/>
      <c r="F8" s="30"/>
      <c r="G8" s="30"/>
      <c r="H8" s="30"/>
      <c r="I8" s="30"/>
      <c r="J8" s="30"/>
      <c r="K8" s="30"/>
      <c r="L8" s="43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</row>
    <row r="9" spans="1:46" s="2" customFormat="1" ht="16.5" customHeight="1">
      <c r="A9" s="30"/>
      <c r="B9" s="31"/>
      <c r="C9" s="30"/>
      <c r="D9" s="30"/>
      <c r="E9" s="211" t="s">
        <v>539</v>
      </c>
      <c r="F9" s="246"/>
      <c r="G9" s="246"/>
      <c r="H9" s="246"/>
      <c r="I9" s="30"/>
      <c r="J9" s="30"/>
      <c r="K9" s="30"/>
      <c r="L9" s="43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</row>
    <row r="10" spans="1:46" s="2" customFormat="1" ht="10.199999999999999">
      <c r="A10" s="30"/>
      <c r="B10" s="31"/>
      <c r="C10" s="30"/>
      <c r="D10" s="30"/>
      <c r="E10" s="30"/>
      <c r="F10" s="30"/>
      <c r="G10" s="30"/>
      <c r="H10" s="30"/>
      <c r="I10" s="30"/>
      <c r="J10" s="30"/>
      <c r="K10" s="30"/>
      <c r="L10" s="43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</row>
    <row r="11" spans="1:46" s="2" customFormat="1" ht="12" customHeight="1">
      <c r="A11" s="30"/>
      <c r="B11" s="31"/>
      <c r="C11" s="30"/>
      <c r="D11" s="27" t="s">
        <v>15</v>
      </c>
      <c r="E11" s="30"/>
      <c r="F11" s="25" t="s">
        <v>1</v>
      </c>
      <c r="G11" s="30"/>
      <c r="H11" s="30"/>
      <c r="I11" s="27" t="s">
        <v>16</v>
      </c>
      <c r="J11" s="25" t="s">
        <v>1</v>
      </c>
      <c r="K11" s="30"/>
      <c r="L11" s="43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</row>
    <row r="12" spans="1:46" s="2" customFormat="1" ht="12" customHeight="1">
      <c r="A12" s="30"/>
      <c r="B12" s="31"/>
      <c r="C12" s="30"/>
      <c r="D12" s="27" t="s">
        <v>17</v>
      </c>
      <c r="E12" s="30"/>
      <c r="F12" s="25" t="s">
        <v>18</v>
      </c>
      <c r="G12" s="30"/>
      <c r="H12" s="30"/>
      <c r="I12" s="27" t="s">
        <v>19</v>
      </c>
      <c r="J12" s="56" t="str">
        <f>'Rekapitulácia stavby'!AN8</f>
        <v>10. 9. 2021</v>
      </c>
      <c r="K12" s="30"/>
      <c r="L12" s="43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</row>
    <row r="13" spans="1:46" s="2" customFormat="1" ht="10.8" customHeight="1">
      <c r="A13" s="30"/>
      <c r="B13" s="31"/>
      <c r="C13" s="30"/>
      <c r="D13" s="30"/>
      <c r="E13" s="30"/>
      <c r="F13" s="30"/>
      <c r="G13" s="30"/>
      <c r="H13" s="30"/>
      <c r="I13" s="30"/>
      <c r="J13" s="30"/>
      <c r="K13" s="30"/>
      <c r="L13" s="43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</row>
    <row r="14" spans="1:46" s="2" customFormat="1" ht="12" customHeight="1">
      <c r="A14" s="30"/>
      <c r="B14" s="31"/>
      <c r="C14" s="30"/>
      <c r="D14" s="27" t="s">
        <v>21</v>
      </c>
      <c r="E14" s="30"/>
      <c r="F14" s="30"/>
      <c r="G14" s="30"/>
      <c r="H14" s="30"/>
      <c r="I14" s="27" t="s">
        <v>22</v>
      </c>
      <c r="J14" s="25" t="s">
        <v>1</v>
      </c>
      <c r="K14" s="30"/>
      <c r="L14" s="43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</row>
    <row r="15" spans="1:46" s="2" customFormat="1" ht="18" customHeight="1">
      <c r="A15" s="30"/>
      <c r="B15" s="31"/>
      <c r="C15" s="30"/>
      <c r="D15" s="30"/>
      <c r="E15" s="25" t="s">
        <v>23</v>
      </c>
      <c r="F15" s="30"/>
      <c r="G15" s="30"/>
      <c r="H15" s="30"/>
      <c r="I15" s="27" t="s">
        <v>24</v>
      </c>
      <c r="J15" s="25" t="s">
        <v>1</v>
      </c>
      <c r="K15" s="30"/>
      <c r="L15" s="43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</row>
    <row r="16" spans="1:46" s="2" customFormat="1" ht="6.9" customHeight="1">
      <c r="A16" s="30"/>
      <c r="B16" s="31"/>
      <c r="C16" s="30"/>
      <c r="D16" s="30"/>
      <c r="E16" s="30"/>
      <c r="F16" s="30"/>
      <c r="G16" s="30"/>
      <c r="H16" s="30"/>
      <c r="I16" s="30"/>
      <c r="J16" s="30"/>
      <c r="K16" s="30"/>
      <c r="L16" s="43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</row>
    <row r="17" spans="1:31" s="2" customFormat="1" ht="12" customHeight="1">
      <c r="A17" s="30"/>
      <c r="B17" s="31"/>
      <c r="C17" s="30"/>
      <c r="D17" s="27" t="s">
        <v>25</v>
      </c>
      <c r="E17" s="30"/>
      <c r="F17" s="30"/>
      <c r="G17" s="30"/>
      <c r="H17" s="30"/>
      <c r="I17" s="27" t="s">
        <v>22</v>
      </c>
      <c r="J17" s="25" t="s">
        <v>1</v>
      </c>
      <c r="K17" s="30"/>
      <c r="L17" s="43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</row>
    <row r="18" spans="1:31" s="2" customFormat="1" ht="18" customHeight="1">
      <c r="A18" s="30"/>
      <c r="B18" s="31"/>
      <c r="C18" s="30"/>
      <c r="D18" s="30"/>
      <c r="E18" s="25" t="s">
        <v>26</v>
      </c>
      <c r="F18" s="30"/>
      <c r="G18" s="30"/>
      <c r="H18" s="30"/>
      <c r="I18" s="27" t="s">
        <v>24</v>
      </c>
      <c r="J18" s="25" t="s">
        <v>1</v>
      </c>
      <c r="K18" s="30"/>
      <c r="L18" s="43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</row>
    <row r="19" spans="1:31" s="2" customFormat="1" ht="6.9" customHeight="1">
      <c r="A19" s="30"/>
      <c r="B19" s="31"/>
      <c r="C19" s="30"/>
      <c r="D19" s="30"/>
      <c r="E19" s="30"/>
      <c r="F19" s="30"/>
      <c r="G19" s="30"/>
      <c r="H19" s="30"/>
      <c r="I19" s="30"/>
      <c r="J19" s="30"/>
      <c r="K19" s="30"/>
      <c r="L19" s="43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</row>
    <row r="20" spans="1:31" s="2" customFormat="1" ht="12" customHeight="1">
      <c r="A20" s="30"/>
      <c r="B20" s="31"/>
      <c r="C20" s="30"/>
      <c r="D20" s="27" t="s">
        <v>27</v>
      </c>
      <c r="E20" s="30"/>
      <c r="F20" s="30"/>
      <c r="G20" s="30"/>
      <c r="H20" s="30"/>
      <c r="I20" s="27" t="s">
        <v>22</v>
      </c>
      <c r="J20" s="25" t="s">
        <v>1</v>
      </c>
      <c r="K20" s="30"/>
      <c r="L20" s="43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</row>
    <row r="21" spans="1:31" s="2" customFormat="1" ht="18" customHeight="1">
      <c r="A21" s="30"/>
      <c r="B21" s="31"/>
      <c r="C21" s="30"/>
      <c r="D21" s="30"/>
      <c r="E21" s="25" t="s">
        <v>28</v>
      </c>
      <c r="F21" s="30"/>
      <c r="G21" s="30"/>
      <c r="H21" s="30"/>
      <c r="I21" s="27" t="s">
        <v>24</v>
      </c>
      <c r="J21" s="25" t="s">
        <v>1</v>
      </c>
      <c r="K21" s="30"/>
      <c r="L21" s="43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</row>
    <row r="22" spans="1:31" s="2" customFormat="1" ht="6.9" customHeight="1">
      <c r="A22" s="30"/>
      <c r="B22" s="31"/>
      <c r="C22" s="30"/>
      <c r="D22" s="30"/>
      <c r="E22" s="30"/>
      <c r="F22" s="30"/>
      <c r="G22" s="30"/>
      <c r="H22" s="30"/>
      <c r="I22" s="30"/>
      <c r="J22" s="30"/>
      <c r="K22" s="30"/>
      <c r="L22" s="43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</row>
    <row r="23" spans="1:31" s="2" customFormat="1" ht="12" customHeight="1">
      <c r="A23" s="30"/>
      <c r="B23" s="31"/>
      <c r="C23" s="30"/>
      <c r="D23" s="27" t="s">
        <v>30</v>
      </c>
      <c r="E23" s="30"/>
      <c r="F23" s="30"/>
      <c r="G23" s="30"/>
      <c r="H23" s="30"/>
      <c r="I23" s="27" t="s">
        <v>22</v>
      </c>
      <c r="J23" s="25" t="s">
        <v>1</v>
      </c>
      <c r="K23" s="30"/>
      <c r="L23" s="43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</row>
    <row r="24" spans="1:31" s="2" customFormat="1" ht="18" customHeight="1">
      <c r="A24" s="30"/>
      <c r="B24" s="31"/>
      <c r="C24" s="30"/>
      <c r="D24" s="30"/>
      <c r="E24" s="25" t="s">
        <v>31</v>
      </c>
      <c r="F24" s="30"/>
      <c r="G24" s="30"/>
      <c r="H24" s="30"/>
      <c r="I24" s="27" t="s">
        <v>24</v>
      </c>
      <c r="J24" s="25" t="s">
        <v>1</v>
      </c>
      <c r="K24" s="30"/>
      <c r="L24" s="43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</row>
    <row r="25" spans="1:31" s="2" customFormat="1" ht="6.9" customHeight="1">
      <c r="A25" s="30"/>
      <c r="B25" s="31"/>
      <c r="C25" s="30"/>
      <c r="D25" s="30"/>
      <c r="E25" s="30"/>
      <c r="F25" s="30"/>
      <c r="G25" s="30"/>
      <c r="H25" s="30"/>
      <c r="I25" s="30"/>
      <c r="J25" s="30"/>
      <c r="K25" s="30"/>
      <c r="L25" s="43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</row>
    <row r="26" spans="1:31" s="2" customFormat="1" ht="12" customHeight="1">
      <c r="A26" s="30"/>
      <c r="B26" s="31"/>
      <c r="C26" s="30"/>
      <c r="D26" s="27" t="s">
        <v>32</v>
      </c>
      <c r="E26" s="30"/>
      <c r="F26" s="30"/>
      <c r="G26" s="30"/>
      <c r="H26" s="30"/>
      <c r="I26" s="30"/>
      <c r="J26" s="30"/>
      <c r="K26" s="30"/>
      <c r="L26" s="43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</row>
    <row r="27" spans="1:31" s="8" customFormat="1" ht="16.5" customHeight="1">
      <c r="A27" s="96"/>
      <c r="B27" s="97"/>
      <c r="C27" s="96"/>
      <c r="D27" s="96"/>
      <c r="E27" s="217" t="s">
        <v>1</v>
      </c>
      <c r="F27" s="217"/>
      <c r="G27" s="217"/>
      <c r="H27" s="217"/>
      <c r="I27" s="96"/>
      <c r="J27" s="96"/>
      <c r="K27" s="96"/>
      <c r="L27" s="98"/>
      <c r="S27" s="96"/>
      <c r="T27" s="96"/>
      <c r="U27" s="96"/>
      <c r="V27" s="96"/>
      <c r="W27" s="96"/>
      <c r="X27" s="96"/>
      <c r="Y27" s="96"/>
      <c r="Z27" s="96"/>
      <c r="AA27" s="96"/>
      <c r="AB27" s="96"/>
      <c r="AC27" s="96"/>
      <c r="AD27" s="96"/>
      <c r="AE27" s="96"/>
    </row>
    <row r="28" spans="1:31" s="2" customFormat="1" ht="6.9" customHeight="1">
      <c r="A28" s="30"/>
      <c r="B28" s="31"/>
      <c r="C28" s="30"/>
      <c r="D28" s="30"/>
      <c r="E28" s="30"/>
      <c r="F28" s="30"/>
      <c r="G28" s="30"/>
      <c r="H28" s="30"/>
      <c r="I28" s="30"/>
      <c r="J28" s="30"/>
      <c r="K28" s="30"/>
      <c r="L28" s="43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</row>
    <row r="29" spans="1:31" s="2" customFormat="1" ht="6.9" customHeight="1">
      <c r="A29" s="30"/>
      <c r="B29" s="31"/>
      <c r="C29" s="30"/>
      <c r="D29" s="67"/>
      <c r="E29" s="67"/>
      <c r="F29" s="67"/>
      <c r="G29" s="67"/>
      <c r="H29" s="67"/>
      <c r="I29" s="67"/>
      <c r="J29" s="67"/>
      <c r="K29" s="67"/>
      <c r="L29" s="43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</row>
    <row r="30" spans="1:31" s="2" customFormat="1" ht="25.35" customHeight="1">
      <c r="A30" s="30"/>
      <c r="B30" s="31"/>
      <c r="C30" s="30"/>
      <c r="D30" s="99" t="s">
        <v>33</v>
      </c>
      <c r="E30" s="30"/>
      <c r="F30" s="30"/>
      <c r="G30" s="30"/>
      <c r="H30" s="30"/>
      <c r="I30" s="30"/>
      <c r="J30" s="72">
        <f>ROUND(J124, 2)</f>
        <v>0</v>
      </c>
      <c r="K30" s="30"/>
      <c r="L30" s="43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</row>
    <row r="31" spans="1:31" s="2" customFormat="1" ht="6.9" customHeight="1">
      <c r="A31" s="30"/>
      <c r="B31" s="31"/>
      <c r="C31" s="30"/>
      <c r="D31" s="67"/>
      <c r="E31" s="67"/>
      <c r="F31" s="67"/>
      <c r="G31" s="67"/>
      <c r="H31" s="67"/>
      <c r="I31" s="67"/>
      <c r="J31" s="67"/>
      <c r="K31" s="67"/>
      <c r="L31" s="43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</row>
    <row r="32" spans="1:31" s="2" customFormat="1" ht="14.4" customHeight="1">
      <c r="A32" s="30"/>
      <c r="B32" s="31"/>
      <c r="C32" s="30"/>
      <c r="D32" s="30"/>
      <c r="E32" s="30"/>
      <c r="F32" s="34" t="s">
        <v>35</v>
      </c>
      <c r="G32" s="30"/>
      <c r="H32" s="30"/>
      <c r="I32" s="34" t="s">
        <v>34</v>
      </c>
      <c r="J32" s="34" t="s">
        <v>36</v>
      </c>
      <c r="K32" s="30"/>
      <c r="L32" s="43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</row>
    <row r="33" spans="1:31" s="2" customFormat="1" ht="14.4" customHeight="1">
      <c r="A33" s="30"/>
      <c r="B33" s="31"/>
      <c r="C33" s="30"/>
      <c r="D33" s="100" t="s">
        <v>37</v>
      </c>
      <c r="E33" s="36" t="s">
        <v>38</v>
      </c>
      <c r="F33" s="101">
        <f>ROUND((SUM(BE124:BE282)),  2)</f>
        <v>0</v>
      </c>
      <c r="G33" s="102"/>
      <c r="H33" s="102"/>
      <c r="I33" s="103">
        <v>0.2</v>
      </c>
      <c r="J33" s="101">
        <f>ROUND(((SUM(BE124:BE282))*I33),  2)</f>
        <v>0</v>
      </c>
      <c r="K33" s="30"/>
      <c r="L33" s="43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</row>
    <row r="34" spans="1:31" s="2" customFormat="1" ht="14.4" customHeight="1">
      <c r="A34" s="30"/>
      <c r="B34" s="31"/>
      <c r="C34" s="30"/>
      <c r="D34" s="30"/>
      <c r="E34" s="36" t="s">
        <v>39</v>
      </c>
      <c r="F34" s="104">
        <f>ROUND((SUM(BF124:BF282)),  2)</f>
        <v>0</v>
      </c>
      <c r="G34" s="30"/>
      <c r="H34" s="30"/>
      <c r="I34" s="105">
        <v>0.2</v>
      </c>
      <c r="J34" s="104">
        <f>ROUND(((SUM(BF124:BF282))*I34),  2)</f>
        <v>0</v>
      </c>
      <c r="K34" s="30"/>
      <c r="L34" s="43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</row>
    <row r="35" spans="1:31" s="2" customFormat="1" ht="14.4" hidden="1" customHeight="1">
      <c r="A35" s="30"/>
      <c r="B35" s="31"/>
      <c r="C35" s="30"/>
      <c r="D35" s="30"/>
      <c r="E35" s="27" t="s">
        <v>40</v>
      </c>
      <c r="F35" s="104">
        <f>ROUND((SUM(BG124:BG282)),  2)</f>
        <v>0</v>
      </c>
      <c r="G35" s="30"/>
      <c r="H35" s="30"/>
      <c r="I35" s="105">
        <v>0.2</v>
      </c>
      <c r="J35" s="104">
        <f>0</f>
        <v>0</v>
      </c>
      <c r="K35" s="30"/>
      <c r="L35" s="43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</row>
    <row r="36" spans="1:31" s="2" customFormat="1" ht="14.4" hidden="1" customHeight="1">
      <c r="A36" s="30"/>
      <c r="B36" s="31"/>
      <c r="C36" s="30"/>
      <c r="D36" s="30"/>
      <c r="E36" s="27" t="s">
        <v>41</v>
      </c>
      <c r="F36" s="104">
        <f>ROUND((SUM(BH124:BH282)),  2)</f>
        <v>0</v>
      </c>
      <c r="G36" s="30"/>
      <c r="H36" s="30"/>
      <c r="I36" s="105">
        <v>0.2</v>
      </c>
      <c r="J36" s="104">
        <f>0</f>
        <v>0</v>
      </c>
      <c r="K36" s="30"/>
      <c r="L36" s="43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</row>
    <row r="37" spans="1:31" s="2" customFormat="1" ht="14.4" hidden="1" customHeight="1">
      <c r="A37" s="30"/>
      <c r="B37" s="31"/>
      <c r="C37" s="30"/>
      <c r="D37" s="30"/>
      <c r="E37" s="36" t="s">
        <v>42</v>
      </c>
      <c r="F37" s="101">
        <f>ROUND((SUM(BI124:BI282)),  2)</f>
        <v>0</v>
      </c>
      <c r="G37" s="102"/>
      <c r="H37" s="102"/>
      <c r="I37" s="103">
        <v>0</v>
      </c>
      <c r="J37" s="101">
        <f>0</f>
        <v>0</v>
      </c>
      <c r="K37" s="30"/>
      <c r="L37" s="43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</row>
    <row r="38" spans="1:31" s="2" customFormat="1" ht="6.9" customHeight="1">
      <c r="A38" s="30"/>
      <c r="B38" s="31"/>
      <c r="C38" s="30"/>
      <c r="D38" s="30"/>
      <c r="E38" s="30"/>
      <c r="F38" s="30"/>
      <c r="G38" s="30"/>
      <c r="H38" s="30"/>
      <c r="I38" s="30"/>
      <c r="J38" s="30"/>
      <c r="K38" s="30"/>
      <c r="L38" s="43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</row>
    <row r="39" spans="1:31" s="2" customFormat="1" ht="25.35" customHeight="1">
      <c r="A39" s="30"/>
      <c r="B39" s="31"/>
      <c r="C39" s="106"/>
      <c r="D39" s="107" t="s">
        <v>43</v>
      </c>
      <c r="E39" s="61"/>
      <c r="F39" s="61"/>
      <c r="G39" s="108" t="s">
        <v>44</v>
      </c>
      <c r="H39" s="109" t="s">
        <v>45</v>
      </c>
      <c r="I39" s="61"/>
      <c r="J39" s="110">
        <f>SUM(J30:J37)</f>
        <v>0</v>
      </c>
      <c r="K39" s="111"/>
      <c r="L39" s="43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</row>
    <row r="40" spans="1:31" s="2" customFormat="1" ht="14.4" customHeight="1">
      <c r="A40" s="30"/>
      <c r="B40" s="31"/>
      <c r="C40" s="30"/>
      <c r="D40" s="30"/>
      <c r="E40" s="30"/>
      <c r="F40" s="30"/>
      <c r="G40" s="30"/>
      <c r="H40" s="30"/>
      <c r="I40" s="30"/>
      <c r="J40" s="30"/>
      <c r="K40" s="30"/>
      <c r="L40" s="43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</row>
    <row r="41" spans="1:31" s="1" customFormat="1" ht="14.4" customHeight="1">
      <c r="B41" s="21"/>
      <c r="L41" s="21"/>
    </row>
    <row r="42" spans="1:31" s="1" customFormat="1" ht="14.4" customHeight="1">
      <c r="B42" s="21"/>
      <c r="L42" s="21"/>
    </row>
    <row r="43" spans="1:31" s="1" customFormat="1" ht="14.4" customHeight="1">
      <c r="B43" s="21"/>
      <c r="L43" s="21"/>
    </row>
    <row r="44" spans="1:31" s="1" customFormat="1" ht="14.4" customHeight="1">
      <c r="B44" s="21"/>
      <c r="L44" s="21"/>
    </row>
    <row r="45" spans="1:31" s="1" customFormat="1" ht="14.4" customHeight="1">
      <c r="B45" s="21"/>
      <c r="L45" s="21"/>
    </row>
    <row r="46" spans="1:31" s="1" customFormat="1" ht="14.4" customHeight="1">
      <c r="B46" s="21"/>
      <c r="L46" s="21"/>
    </row>
    <row r="47" spans="1:31" s="1" customFormat="1" ht="14.4" customHeight="1">
      <c r="B47" s="21"/>
      <c r="L47" s="21"/>
    </row>
    <row r="48" spans="1:31" s="1" customFormat="1" ht="14.4" customHeight="1">
      <c r="B48" s="21"/>
      <c r="L48" s="21"/>
    </row>
    <row r="49" spans="1:31" s="1" customFormat="1" ht="14.4" customHeight="1">
      <c r="B49" s="21"/>
      <c r="L49" s="21"/>
    </row>
    <row r="50" spans="1:31" s="2" customFormat="1" ht="14.4" customHeight="1">
      <c r="B50" s="43"/>
      <c r="D50" s="44" t="s">
        <v>46</v>
      </c>
      <c r="E50" s="45"/>
      <c r="F50" s="45"/>
      <c r="G50" s="44" t="s">
        <v>47</v>
      </c>
      <c r="H50" s="45"/>
      <c r="I50" s="45"/>
      <c r="J50" s="45"/>
      <c r="K50" s="45"/>
      <c r="L50" s="43"/>
    </row>
    <row r="51" spans="1:31" ht="10.199999999999999">
      <c r="B51" s="21"/>
      <c r="L51" s="21"/>
    </row>
    <row r="52" spans="1:31" ht="10.199999999999999">
      <c r="B52" s="21"/>
      <c r="L52" s="21"/>
    </row>
    <row r="53" spans="1:31" ht="10.199999999999999">
      <c r="B53" s="21"/>
      <c r="L53" s="21"/>
    </row>
    <row r="54" spans="1:31" ht="10.199999999999999">
      <c r="B54" s="21"/>
      <c r="L54" s="21"/>
    </row>
    <row r="55" spans="1:31" ht="10.199999999999999">
      <c r="B55" s="21"/>
      <c r="L55" s="21"/>
    </row>
    <row r="56" spans="1:31" ht="10.199999999999999">
      <c r="B56" s="21"/>
      <c r="L56" s="21"/>
    </row>
    <row r="57" spans="1:31" ht="10.199999999999999">
      <c r="B57" s="21"/>
      <c r="L57" s="21"/>
    </row>
    <row r="58" spans="1:31" ht="10.199999999999999">
      <c r="B58" s="21"/>
      <c r="L58" s="21"/>
    </row>
    <row r="59" spans="1:31" ht="10.199999999999999">
      <c r="B59" s="21"/>
      <c r="L59" s="21"/>
    </row>
    <row r="60" spans="1:31" ht="10.199999999999999">
      <c r="B60" s="21"/>
      <c r="L60" s="21"/>
    </row>
    <row r="61" spans="1:31" s="2" customFormat="1" ht="13.2">
      <c r="A61" s="30"/>
      <c r="B61" s="31"/>
      <c r="C61" s="30"/>
      <c r="D61" s="46" t="s">
        <v>48</v>
      </c>
      <c r="E61" s="33"/>
      <c r="F61" s="112" t="s">
        <v>49</v>
      </c>
      <c r="G61" s="46" t="s">
        <v>48</v>
      </c>
      <c r="H61" s="33"/>
      <c r="I61" s="33"/>
      <c r="J61" s="113" t="s">
        <v>49</v>
      </c>
      <c r="K61" s="33"/>
      <c r="L61" s="43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</row>
    <row r="62" spans="1:31" ht="10.199999999999999">
      <c r="B62" s="21"/>
      <c r="L62" s="21"/>
    </row>
    <row r="63" spans="1:31" ht="10.199999999999999">
      <c r="B63" s="21"/>
      <c r="L63" s="21"/>
    </row>
    <row r="64" spans="1:31" ht="10.199999999999999">
      <c r="B64" s="21"/>
      <c r="L64" s="21"/>
    </row>
    <row r="65" spans="1:31" s="2" customFormat="1" ht="13.2">
      <c r="A65" s="30"/>
      <c r="B65" s="31"/>
      <c r="C65" s="30"/>
      <c r="D65" s="44" t="s">
        <v>50</v>
      </c>
      <c r="E65" s="47"/>
      <c r="F65" s="47"/>
      <c r="G65" s="44" t="s">
        <v>51</v>
      </c>
      <c r="H65" s="47"/>
      <c r="I65" s="47"/>
      <c r="J65" s="47"/>
      <c r="K65" s="47"/>
      <c r="L65" s="43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</row>
    <row r="66" spans="1:31" ht="10.199999999999999">
      <c r="B66" s="21"/>
      <c r="L66" s="21"/>
    </row>
    <row r="67" spans="1:31" ht="10.199999999999999">
      <c r="B67" s="21"/>
      <c r="L67" s="21"/>
    </row>
    <row r="68" spans="1:31" ht="10.199999999999999">
      <c r="B68" s="21"/>
      <c r="L68" s="21"/>
    </row>
    <row r="69" spans="1:31" ht="10.199999999999999">
      <c r="B69" s="21"/>
      <c r="L69" s="21"/>
    </row>
    <row r="70" spans="1:31" ht="10.199999999999999">
      <c r="B70" s="21"/>
      <c r="L70" s="21"/>
    </row>
    <row r="71" spans="1:31" ht="10.199999999999999">
      <c r="B71" s="21"/>
      <c r="L71" s="21"/>
    </row>
    <row r="72" spans="1:31" ht="10.199999999999999">
      <c r="B72" s="21"/>
      <c r="L72" s="21"/>
    </row>
    <row r="73" spans="1:31" ht="10.199999999999999">
      <c r="B73" s="21"/>
      <c r="L73" s="21"/>
    </row>
    <row r="74" spans="1:31" ht="10.199999999999999">
      <c r="B74" s="21"/>
      <c r="L74" s="21"/>
    </row>
    <row r="75" spans="1:31" ht="10.199999999999999">
      <c r="B75" s="21"/>
      <c r="L75" s="21"/>
    </row>
    <row r="76" spans="1:31" s="2" customFormat="1" ht="13.2">
      <c r="A76" s="30"/>
      <c r="B76" s="31"/>
      <c r="C76" s="30"/>
      <c r="D76" s="46" t="s">
        <v>48</v>
      </c>
      <c r="E76" s="33"/>
      <c r="F76" s="112" t="s">
        <v>49</v>
      </c>
      <c r="G76" s="46" t="s">
        <v>48</v>
      </c>
      <c r="H76" s="33"/>
      <c r="I76" s="33"/>
      <c r="J76" s="113" t="s">
        <v>49</v>
      </c>
      <c r="K76" s="33"/>
      <c r="L76" s="43"/>
      <c r="S76" s="30"/>
      <c r="T76" s="30"/>
      <c r="U76" s="30"/>
      <c r="V76" s="30"/>
      <c r="W76" s="30"/>
      <c r="X76" s="30"/>
      <c r="Y76" s="30"/>
      <c r="Z76" s="30"/>
      <c r="AA76" s="30"/>
      <c r="AB76" s="30"/>
      <c r="AC76" s="30"/>
      <c r="AD76" s="30"/>
      <c r="AE76" s="30"/>
    </row>
    <row r="77" spans="1:31" s="2" customFormat="1" ht="14.4" customHeight="1">
      <c r="A77" s="30"/>
      <c r="B77" s="48"/>
      <c r="C77" s="49"/>
      <c r="D77" s="49"/>
      <c r="E77" s="49"/>
      <c r="F77" s="49"/>
      <c r="G77" s="49"/>
      <c r="H77" s="49"/>
      <c r="I77" s="49"/>
      <c r="J77" s="49"/>
      <c r="K77" s="49"/>
      <c r="L77" s="43"/>
      <c r="S77" s="30"/>
      <c r="T77" s="30"/>
      <c r="U77" s="30"/>
      <c r="V77" s="30"/>
      <c r="W77" s="30"/>
      <c r="X77" s="30"/>
      <c r="Y77" s="30"/>
      <c r="Z77" s="30"/>
      <c r="AA77" s="30"/>
      <c r="AB77" s="30"/>
      <c r="AC77" s="30"/>
      <c r="AD77" s="30"/>
      <c r="AE77" s="30"/>
    </row>
    <row r="81" spans="1:47" s="2" customFormat="1" ht="6.9" customHeight="1">
      <c r="A81" s="30"/>
      <c r="B81" s="50"/>
      <c r="C81" s="51"/>
      <c r="D81" s="51"/>
      <c r="E81" s="51"/>
      <c r="F81" s="51"/>
      <c r="G81" s="51"/>
      <c r="H81" s="51"/>
      <c r="I81" s="51"/>
      <c r="J81" s="51"/>
      <c r="K81" s="51"/>
      <c r="L81" s="43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</row>
    <row r="82" spans="1:47" s="2" customFormat="1" ht="24.9" customHeight="1">
      <c r="A82" s="30"/>
      <c r="B82" s="31"/>
      <c r="C82" s="22" t="s">
        <v>119</v>
      </c>
      <c r="D82" s="30"/>
      <c r="E82" s="30"/>
      <c r="F82" s="30"/>
      <c r="G82" s="30"/>
      <c r="H82" s="30"/>
      <c r="I82" s="30"/>
      <c r="J82" s="30"/>
      <c r="K82" s="30"/>
      <c r="L82" s="43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</row>
    <row r="83" spans="1:47" s="2" customFormat="1" ht="6.9" customHeight="1">
      <c r="A83" s="30"/>
      <c r="B83" s="31"/>
      <c r="C83" s="30"/>
      <c r="D83" s="30"/>
      <c r="E83" s="30"/>
      <c r="F83" s="30"/>
      <c r="G83" s="30"/>
      <c r="H83" s="30"/>
      <c r="I83" s="30"/>
      <c r="J83" s="30"/>
      <c r="K83" s="30"/>
      <c r="L83" s="43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</row>
    <row r="84" spans="1:47" s="2" customFormat="1" ht="12" customHeight="1">
      <c r="A84" s="30"/>
      <c r="B84" s="31"/>
      <c r="C84" s="27" t="s">
        <v>13</v>
      </c>
      <c r="D84" s="30"/>
      <c r="E84" s="30"/>
      <c r="F84" s="30"/>
      <c r="G84" s="30"/>
      <c r="H84" s="30"/>
      <c r="I84" s="30"/>
      <c r="J84" s="30"/>
      <c r="K84" s="30"/>
      <c r="L84" s="43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</row>
    <row r="85" spans="1:47" s="2" customFormat="1" ht="26.25" customHeight="1">
      <c r="A85" s="30"/>
      <c r="B85" s="31"/>
      <c r="C85" s="30"/>
      <c r="D85" s="30"/>
      <c r="E85" s="244" t="str">
        <f>E7</f>
        <v>Oprava spevnených plôch a okolitého areálu Zimného štadióna v Banskej Bystrici</v>
      </c>
      <c r="F85" s="245"/>
      <c r="G85" s="245"/>
      <c r="H85" s="245"/>
      <c r="I85" s="30"/>
      <c r="J85" s="30"/>
      <c r="K85" s="30"/>
      <c r="L85" s="43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</row>
    <row r="86" spans="1:47" s="2" customFormat="1" ht="12" customHeight="1">
      <c r="A86" s="30"/>
      <c r="B86" s="31"/>
      <c r="C86" s="27" t="s">
        <v>117</v>
      </c>
      <c r="D86" s="30"/>
      <c r="E86" s="30"/>
      <c r="F86" s="30"/>
      <c r="G86" s="30"/>
      <c r="H86" s="30"/>
      <c r="I86" s="30"/>
      <c r="J86" s="30"/>
      <c r="K86" s="30"/>
      <c r="L86" s="43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</row>
    <row r="87" spans="1:47" s="2" customFormat="1" ht="16.5" customHeight="1">
      <c r="A87" s="30"/>
      <c r="B87" s="31"/>
      <c r="C87" s="30"/>
      <c r="D87" s="30"/>
      <c r="E87" s="211" t="str">
        <f>E9</f>
        <v>SO02 - SO02  Oplotenie</v>
      </c>
      <c r="F87" s="246"/>
      <c r="G87" s="246"/>
      <c r="H87" s="246"/>
      <c r="I87" s="30"/>
      <c r="J87" s="30"/>
      <c r="K87" s="30"/>
      <c r="L87" s="43"/>
      <c r="S87" s="30"/>
      <c r="T87" s="30"/>
      <c r="U87" s="30"/>
      <c r="V87" s="30"/>
      <c r="W87" s="30"/>
      <c r="X87" s="30"/>
      <c r="Y87" s="30"/>
      <c r="Z87" s="30"/>
      <c r="AA87" s="30"/>
      <c r="AB87" s="30"/>
      <c r="AC87" s="30"/>
      <c r="AD87" s="30"/>
      <c r="AE87" s="30"/>
    </row>
    <row r="88" spans="1:47" s="2" customFormat="1" ht="6.9" customHeight="1">
      <c r="A88" s="30"/>
      <c r="B88" s="31"/>
      <c r="C88" s="30"/>
      <c r="D88" s="30"/>
      <c r="E88" s="30"/>
      <c r="F88" s="30"/>
      <c r="G88" s="30"/>
      <c r="H88" s="30"/>
      <c r="I88" s="30"/>
      <c r="J88" s="30"/>
      <c r="K88" s="30"/>
      <c r="L88" s="43"/>
      <c r="S88" s="30"/>
      <c r="T88" s="30"/>
      <c r="U88" s="30"/>
      <c r="V88" s="30"/>
      <c r="W88" s="30"/>
      <c r="X88" s="30"/>
      <c r="Y88" s="30"/>
      <c r="Z88" s="30"/>
      <c r="AA88" s="30"/>
      <c r="AB88" s="30"/>
      <c r="AC88" s="30"/>
      <c r="AD88" s="30"/>
      <c r="AE88" s="30"/>
    </row>
    <row r="89" spans="1:47" s="2" customFormat="1" ht="12" customHeight="1">
      <c r="A89" s="30"/>
      <c r="B89" s="31"/>
      <c r="C89" s="27" t="s">
        <v>17</v>
      </c>
      <c r="D89" s="30"/>
      <c r="E89" s="30"/>
      <c r="F89" s="25" t="str">
        <f>F12</f>
        <v>parc.č.4212,4211/2 k.ú.Banská Bystrica</v>
      </c>
      <c r="G89" s="30"/>
      <c r="H89" s="30"/>
      <c r="I89" s="27" t="s">
        <v>19</v>
      </c>
      <c r="J89" s="56" t="str">
        <f>IF(J12="","",J12)</f>
        <v>10. 9. 2021</v>
      </c>
      <c r="K89" s="30"/>
      <c r="L89" s="43"/>
      <c r="S89" s="30"/>
      <c r="T89" s="30"/>
      <c r="U89" s="30"/>
      <c r="V89" s="30"/>
      <c r="W89" s="30"/>
      <c r="X89" s="30"/>
      <c r="Y89" s="30"/>
      <c r="Z89" s="30"/>
      <c r="AA89" s="30"/>
      <c r="AB89" s="30"/>
      <c r="AC89" s="30"/>
      <c r="AD89" s="30"/>
      <c r="AE89" s="30"/>
    </row>
    <row r="90" spans="1:47" s="2" customFormat="1" ht="6.9" customHeight="1">
      <c r="A90" s="30"/>
      <c r="B90" s="31"/>
      <c r="C90" s="30"/>
      <c r="D90" s="30"/>
      <c r="E90" s="30"/>
      <c r="F90" s="30"/>
      <c r="G90" s="30"/>
      <c r="H90" s="30"/>
      <c r="I90" s="30"/>
      <c r="J90" s="30"/>
      <c r="K90" s="30"/>
      <c r="L90" s="43"/>
      <c r="S90" s="30"/>
      <c r="T90" s="30"/>
      <c r="U90" s="30"/>
      <c r="V90" s="30"/>
      <c r="W90" s="30"/>
      <c r="X90" s="30"/>
      <c r="Y90" s="30"/>
      <c r="Z90" s="30"/>
      <c r="AA90" s="30"/>
      <c r="AB90" s="30"/>
      <c r="AC90" s="30"/>
      <c r="AD90" s="30"/>
      <c r="AE90" s="30"/>
    </row>
    <row r="91" spans="1:47" s="2" customFormat="1" ht="15.15" customHeight="1">
      <c r="A91" s="30"/>
      <c r="B91" s="31"/>
      <c r="C91" s="27" t="s">
        <v>21</v>
      </c>
      <c r="D91" s="30"/>
      <c r="E91" s="30"/>
      <c r="F91" s="25" t="str">
        <f>E15</f>
        <v>MBB a.s.</v>
      </c>
      <c r="G91" s="30"/>
      <c r="H91" s="30"/>
      <c r="I91" s="27" t="s">
        <v>27</v>
      </c>
      <c r="J91" s="28" t="str">
        <f>E21</f>
        <v>CREAT s.r.o.</v>
      </c>
      <c r="K91" s="30"/>
      <c r="L91" s="43"/>
      <c r="S91" s="30"/>
      <c r="T91" s="30"/>
      <c r="U91" s="30"/>
      <c r="V91" s="30"/>
      <c r="W91" s="30"/>
      <c r="X91" s="30"/>
      <c r="Y91" s="30"/>
      <c r="Z91" s="30"/>
      <c r="AA91" s="30"/>
      <c r="AB91" s="30"/>
      <c r="AC91" s="30"/>
      <c r="AD91" s="30"/>
      <c r="AE91" s="30"/>
    </row>
    <row r="92" spans="1:47" s="2" customFormat="1" ht="15.15" customHeight="1">
      <c r="A92" s="30"/>
      <c r="B92" s="31"/>
      <c r="C92" s="27" t="s">
        <v>25</v>
      </c>
      <c r="D92" s="30"/>
      <c r="E92" s="30"/>
      <c r="F92" s="25" t="str">
        <f>IF(E18="","",E18)</f>
        <v>podľa výberového konania</v>
      </c>
      <c r="G92" s="30"/>
      <c r="H92" s="30"/>
      <c r="I92" s="27" t="s">
        <v>30</v>
      </c>
      <c r="J92" s="28" t="str">
        <f>E24</f>
        <v>Ing.Jedlička</v>
      </c>
      <c r="K92" s="30"/>
      <c r="L92" s="43"/>
      <c r="S92" s="30"/>
      <c r="T92" s="30"/>
      <c r="U92" s="30"/>
      <c r="V92" s="30"/>
      <c r="W92" s="30"/>
      <c r="X92" s="30"/>
      <c r="Y92" s="30"/>
      <c r="Z92" s="30"/>
      <c r="AA92" s="30"/>
      <c r="AB92" s="30"/>
      <c r="AC92" s="30"/>
      <c r="AD92" s="30"/>
      <c r="AE92" s="30"/>
    </row>
    <row r="93" spans="1:47" s="2" customFormat="1" ht="10.35" customHeight="1">
      <c r="A93" s="30"/>
      <c r="B93" s="31"/>
      <c r="C93" s="30"/>
      <c r="D93" s="30"/>
      <c r="E93" s="30"/>
      <c r="F93" s="30"/>
      <c r="G93" s="30"/>
      <c r="H93" s="30"/>
      <c r="I93" s="30"/>
      <c r="J93" s="30"/>
      <c r="K93" s="30"/>
      <c r="L93" s="43"/>
      <c r="S93" s="30"/>
      <c r="T93" s="30"/>
      <c r="U93" s="30"/>
      <c r="V93" s="30"/>
      <c r="W93" s="30"/>
      <c r="X93" s="30"/>
      <c r="Y93" s="30"/>
      <c r="Z93" s="30"/>
      <c r="AA93" s="30"/>
      <c r="AB93" s="30"/>
      <c r="AC93" s="30"/>
      <c r="AD93" s="30"/>
      <c r="AE93" s="30"/>
    </row>
    <row r="94" spans="1:47" s="2" customFormat="1" ht="29.25" customHeight="1">
      <c r="A94" s="30"/>
      <c r="B94" s="31"/>
      <c r="C94" s="114" t="s">
        <v>120</v>
      </c>
      <c r="D94" s="106"/>
      <c r="E94" s="106"/>
      <c r="F94" s="106"/>
      <c r="G94" s="106"/>
      <c r="H94" s="106"/>
      <c r="I94" s="106"/>
      <c r="J94" s="115" t="s">
        <v>121</v>
      </c>
      <c r="K94" s="106"/>
      <c r="L94" s="43"/>
      <c r="S94" s="30"/>
      <c r="T94" s="30"/>
      <c r="U94" s="30"/>
      <c r="V94" s="30"/>
      <c r="W94" s="30"/>
      <c r="X94" s="30"/>
      <c r="Y94" s="30"/>
      <c r="Z94" s="30"/>
      <c r="AA94" s="30"/>
      <c r="AB94" s="30"/>
      <c r="AC94" s="30"/>
      <c r="AD94" s="30"/>
      <c r="AE94" s="30"/>
    </row>
    <row r="95" spans="1:47" s="2" customFormat="1" ht="10.35" customHeight="1">
      <c r="A95" s="30"/>
      <c r="B95" s="31"/>
      <c r="C95" s="30"/>
      <c r="D95" s="30"/>
      <c r="E95" s="30"/>
      <c r="F95" s="30"/>
      <c r="G95" s="30"/>
      <c r="H95" s="30"/>
      <c r="I95" s="30"/>
      <c r="J95" s="30"/>
      <c r="K95" s="30"/>
      <c r="L95" s="43"/>
      <c r="S95" s="30"/>
      <c r="T95" s="30"/>
      <c r="U95" s="30"/>
      <c r="V95" s="30"/>
      <c r="W95" s="30"/>
      <c r="X95" s="30"/>
      <c r="Y95" s="30"/>
      <c r="Z95" s="30"/>
      <c r="AA95" s="30"/>
      <c r="AB95" s="30"/>
      <c r="AC95" s="30"/>
      <c r="AD95" s="30"/>
      <c r="AE95" s="30"/>
    </row>
    <row r="96" spans="1:47" s="2" customFormat="1" ht="22.8" customHeight="1">
      <c r="A96" s="30"/>
      <c r="B96" s="31"/>
      <c r="C96" s="116" t="s">
        <v>122</v>
      </c>
      <c r="D96" s="30"/>
      <c r="E96" s="30"/>
      <c r="F96" s="30"/>
      <c r="G96" s="30"/>
      <c r="H96" s="30"/>
      <c r="I96" s="30"/>
      <c r="J96" s="72">
        <f>J124</f>
        <v>0</v>
      </c>
      <c r="K96" s="30"/>
      <c r="L96" s="43"/>
      <c r="S96" s="30"/>
      <c r="T96" s="30"/>
      <c r="U96" s="30"/>
      <c r="V96" s="30"/>
      <c r="W96" s="30"/>
      <c r="X96" s="30"/>
      <c r="Y96" s="30"/>
      <c r="Z96" s="30"/>
      <c r="AA96" s="30"/>
      <c r="AB96" s="30"/>
      <c r="AC96" s="30"/>
      <c r="AD96" s="30"/>
      <c r="AE96" s="30"/>
      <c r="AU96" s="18" t="s">
        <v>123</v>
      </c>
    </row>
    <row r="97" spans="1:31" s="9" customFormat="1" ht="24.9" customHeight="1">
      <c r="B97" s="117"/>
      <c r="D97" s="118" t="s">
        <v>124</v>
      </c>
      <c r="E97" s="119"/>
      <c r="F97" s="119"/>
      <c r="G97" s="119"/>
      <c r="H97" s="119"/>
      <c r="I97" s="119"/>
      <c r="J97" s="120">
        <f>J125</f>
        <v>0</v>
      </c>
      <c r="L97" s="117"/>
    </row>
    <row r="98" spans="1:31" s="10" customFormat="1" ht="19.95" customHeight="1">
      <c r="B98" s="121"/>
      <c r="D98" s="122" t="s">
        <v>125</v>
      </c>
      <c r="E98" s="123"/>
      <c r="F98" s="123"/>
      <c r="G98" s="123"/>
      <c r="H98" s="123"/>
      <c r="I98" s="123"/>
      <c r="J98" s="124">
        <f>J126</f>
        <v>0</v>
      </c>
      <c r="L98" s="121"/>
    </row>
    <row r="99" spans="1:31" s="10" customFormat="1" ht="19.95" customHeight="1">
      <c r="B99" s="121"/>
      <c r="D99" s="122" t="s">
        <v>459</v>
      </c>
      <c r="E99" s="123"/>
      <c r="F99" s="123"/>
      <c r="G99" s="123"/>
      <c r="H99" s="123"/>
      <c r="I99" s="123"/>
      <c r="J99" s="124">
        <f>J161</f>
        <v>0</v>
      </c>
      <c r="L99" s="121"/>
    </row>
    <row r="100" spans="1:31" s="10" customFormat="1" ht="19.95" customHeight="1">
      <c r="B100" s="121"/>
      <c r="D100" s="122" t="s">
        <v>540</v>
      </c>
      <c r="E100" s="123"/>
      <c r="F100" s="123"/>
      <c r="G100" s="123"/>
      <c r="H100" s="123"/>
      <c r="I100" s="123"/>
      <c r="J100" s="124">
        <f>J175</f>
        <v>0</v>
      </c>
      <c r="L100" s="121"/>
    </row>
    <row r="101" spans="1:31" s="10" customFormat="1" ht="19.95" customHeight="1">
      <c r="B101" s="121"/>
      <c r="D101" s="122" t="s">
        <v>128</v>
      </c>
      <c r="E101" s="123"/>
      <c r="F101" s="123"/>
      <c r="G101" s="123"/>
      <c r="H101" s="123"/>
      <c r="I101" s="123"/>
      <c r="J101" s="124">
        <f>J233</f>
        <v>0</v>
      </c>
      <c r="L101" s="121"/>
    </row>
    <row r="102" spans="1:31" s="10" customFormat="1" ht="19.95" customHeight="1">
      <c r="B102" s="121"/>
      <c r="D102" s="122" t="s">
        <v>129</v>
      </c>
      <c r="E102" s="123"/>
      <c r="F102" s="123"/>
      <c r="G102" s="123"/>
      <c r="H102" s="123"/>
      <c r="I102" s="123"/>
      <c r="J102" s="124">
        <f>J252</f>
        <v>0</v>
      </c>
      <c r="L102" s="121"/>
    </row>
    <row r="103" spans="1:31" s="9" customFormat="1" ht="24.9" customHeight="1">
      <c r="B103" s="117"/>
      <c r="D103" s="118" t="s">
        <v>418</v>
      </c>
      <c r="E103" s="119"/>
      <c r="F103" s="119"/>
      <c r="G103" s="119"/>
      <c r="H103" s="119"/>
      <c r="I103" s="119"/>
      <c r="J103" s="120">
        <f>J254</f>
        <v>0</v>
      </c>
      <c r="L103" s="117"/>
    </row>
    <row r="104" spans="1:31" s="10" customFormat="1" ht="19.95" customHeight="1">
      <c r="B104" s="121"/>
      <c r="D104" s="122" t="s">
        <v>541</v>
      </c>
      <c r="E104" s="123"/>
      <c r="F104" s="123"/>
      <c r="G104" s="123"/>
      <c r="H104" s="123"/>
      <c r="I104" s="123"/>
      <c r="J104" s="124">
        <f>J255</f>
        <v>0</v>
      </c>
      <c r="L104" s="121"/>
    </row>
    <row r="105" spans="1:31" s="2" customFormat="1" ht="21.75" customHeight="1">
      <c r="A105" s="30"/>
      <c r="B105" s="31"/>
      <c r="C105" s="30"/>
      <c r="D105" s="30"/>
      <c r="E105" s="30"/>
      <c r="F105" s="30"/>
      <c r="G105" s="30"/>
      <c r="H105" s="30"/>
      <c r="I105" s="30"/>
      <c r="J105" s="30"/>
      <c r="K105" s="30"/>
      <c r="L105" s="43"/>
      <c r="S105" s="30"/>
      <c r="T105" s="30"/>
      <c r="U105" s="30"/>
      <c r="V105" s="30"/>
      <c r="W105" s="30"/>
      <c r="X105" s="30"/>
      <c r="Y105" s="30"/>
      <c r="Z105" s="30"/>
      <c r="AA105" s="30"/>
      <c r="AB105" s="30"/>
      <c r="AC105" s="30"/>
      <c r="AD105" s="30"/>
      <c r="AE105" s="30"/>
    </row>
    <row r="106" spans="1:31" s="2" customFormat="1" ht="6.9" customHeight="1">
      <c r="A106" s="30"/>
      <c r="B106" s="48"/>
      <c r="C106" s="49"/>
      <c r="D106" s="49"/>
      <c r="E106" s="49"/>
      <c r="F106" s="49"/>
      <c r="G106" s="49"/>
      <c r="H106" s="49"/>
      <c r="I106" s="49"/>
      <c r="J106" s="49"/>
      <c r="K106" s="49"/>
      <c r="L106" s="43"/>
      <c r="S106" s="30"/>
      <c r="T106" s="30"/>
      <c r="U106" s="30"/>
      <c r="V106" s="30"/>
      <c r="W106" s="30"/>
      <c r="X106" s="30"/>
      <c r="Y106" s="30"/>
      <c r="Z106" s="30"/>
      <c r="AA106" s="30"/>
      <c r="AB106" s="30"/>
      <c r="AC106" s="30"/>
      <c r="AD106" s="30"/>
      <c r="AE106" s="30"/>
    </row>
    <row r="110" spans="1:31" s="2" customFormat="1" ht="6.9" customHeight="1">
      <c r="A110" s="30"/>
      <c r="B110" s="50"/>
      <c r="C110" s="51"/>
      <c r="D110" s="51"/>
      <c r="E110" s="51"/>
      <c r="F110" s="51"/>
      <c r="G110" s="51"/>
      <c r="H110" s="51"/>
      <c r="I110" s="51"/>
      <c r="J110" s="51"/>
      <c r="K110" s="51"/>
      <c r="L110" s="43"/>
      <c r="S110" s="30"/>
      <c r="T110" s="30"/>
      <c r="U110" s="30"/>
      <c r="V110" s="30"/>
      <c r="W110" s="30"/>
      <c r="X110" s="30"/>
      <c r="Y110" s="30"/>
      <c r="Z110" s="30"/>
      <c r="AA110" s="30"/>
      <c r="AB110" s="30"/>
      <c r="AC110" s="30"/>
      <c r="AD110" s="30"/>
      <c r="AE110" s="30"/>
    </row>
    <row r="111" spans="1:31" s="2" customFormat="1" ht="24.9" customHeight="1">
      <c r="A111" s="30"/>
      <c r="B111" s="31"/>
      <c r="C111" s="22" t="s">
        <v>131</v>
      </c>
      <c r="D111" s="30"/>
      <c r="E111" s="30"/>
      <c r="F111" s="30"/>
      <c r="G111" s="30"/>
      <c r="H111" s="30"/>
      <c r="I111" s="30"/>
      <c r="J111" s="30"/>
      <c r="K111" s="30"/>
      <c r="L111" s="43"/>
      <c r="S111" s="30"/>
      <c r="T111" s="30"/>
      <c r="U111" s="30"/>
      <c r="V111" s="30"/>
      <c r="W111" s="30"/>
      <c r="X111" s="30"/>
      <c r="Y111" s="30"/>
      <c r="Z111" s="30"/>
      <c r="AA111" s="30"/>
      <c r="AB111" s="30"/>
      <c r="AC111" s="30"/>
      <c r="AD111" s="30"/>
      <c r="AE111" s="30"/>
    </row>
    <row r="112" spans="1:31" s="2" customFormat="1" ht="6.9" customHeight="1">
      <c r="A112" s="30"/>
      <c r="B112" s="31"/>
      <c r="C112" s="30"/>
      <c r="D112" s="30"/>
      <c r="E112" s="30"/>
      <c r="F112" s="30"/>
      <c r="G112" s="30"/>
      <c r="H112" s="30"/>
      <c r="I112" s="30"/>
      <c r="J112" s="30"/>
      <c r="K112" s="30"/>
      <c r="L112" s="43"/>
      <c r="S112" s="30"/>
      <c r="T112" s="30"/>
      <c r="U112" s="30"/>
      <c r="V112" s="30"/>
      <c r="W112" s="30"/>
      <c r="X112" s="30"/>
      <c r="Y112" s="30"/>
      <c r="Z112" s="30"/>
      <c r="AA112" s="30"/>
      <c r="AB112" s="30"/>
      <c r="AC112" s="30"/>
      <c r="AD112" s="30"/>
      <c r="AE112" s="30"/>
    </row>
    <row r="113" spans="1:65" s="2" customFormat="1" ht="12" customHeight="1">
      <c r="A113" s="30"/>
      <c r="B113" s="31"/>
      <c r="C113" s="27" t="s">
        <v>13</v>
      </c>
      <c r="D113" s="30"/>
      <c r="E113" s="30"/>
      <c r="F113" s="30"/>
      <c r="G113" s="30"/>
      <c r="H113" s="30"/>
      <c r="I113" s="30"/>
      <c r="J113" s="30"/>
      <c r="K113" s="30"/>
      <c r="L113" s="43"/>
      <c r="S113" s="30"/>
      <c r="T113" s="30"/>
      <c r="U113" s="30"/>
      <c r="V113" s="30"/>
      <c r="W113" s="30"/>
      <c r="X113" s="30"/>
      <c r="Y113" s="30"/>
      <c r="Z113" s="30"/>
      <c r="AA113" s="30"/>
      <c r="AB113" s="30"/>
      <c r="AC113" s="30"/>
      <c r="AD113" s="30"/>
      <c r="AE113" s="30"/>
    </row>
    <row r="114" spans="1:65" s="2" customFormat="1" ht="26.25" customHeight="1">
      <c r="A114" s="30"/>
      <c r="B114" s="31"/>
      <c r="C114" s="30"/>
      <c r="D114" s="30"/>
      <c r="E114" s="244" t="str">
        <f>E7</f>
        <v>Oprava spevnených plôch a okolitého areálu Zimného štadióna v Banskej Bystrici</v>
      </c>
      <c r="F114" s="245"/>
      <c r="G114" s="245"/>
      <c r="H114" s="245"/>
      <c r="I114" s="30"/>
      <c r="J114" s="30"/>
      <c r="K114" s="30"/>
      <c r="L114" s="43"/>
      <c r="S114" s="30"/>
      <c r="T114" s="30"/>
      <c r="U114" s="30"/>
      <c r="V114" s="30"/>
      <c r="W114" s="30"/>
      <c r="X114" s="30"/>
      <c r="Y114" s="30"/>
      <c r="Z114" s="30"/>
      <c r="AA114" s="30"/>
      <c r="AB114" s="30"/>
      <c r="AC114" s="30"/>
      <c r="AD114" s="30"/>
      <c r="AE114" s="30"/>
    </row>
    <row r="115" spans="1:65" s="2" customFormat="1" ht="12" customHeight="1">
      <c r="A115" s="30"/>
      <c r="B115" s="31"/>
      <c r="C115" s="27" t="s">
        <v>117</v>
      </c>
      <c r="D115" s="30"/>
      <c r="E115" s="30"/>
      <c r="F115" s="30"/>
      <c r="G115" s="30"/>
      <c r="H115" s="30"/>
      <c r="I115" s="30"/>
      <c r="J115" s="30"/>
      <c r="K115" s="30"/>
      <c r="L115" s="43"/>
      <c r="S115" s="30"/>
      <c r="T115" s="30"/>
      <c r="U115" s="30"/>
      <c r="V115" s="30"/>
      <c r="W115" s="30"/>
      <c r="X115" s="30"/>
      <c r="Y115" s="30"/>
      <c r="Z115" s="30"/>
      <c r="AA115" s="30"/>
      <c r="AB115" s="30"/>
      <c r="AC115" s="30"/>
      <c r="AD115" s="30"/>
      <c r="AE115" s="30"/>
    </row>
    <row r="116" spans="1:65" s="2" customFormat="1" ht="16.5" customHeight="1">
      <c r="A116" s="30"/>
      <c r="B116" s="31"/>
      <c r="C116" s="30"/>
      <c r="D116" s="30"/>
      <c r="E116" s="211" t="str">
        <f>E9</f>
        <v>SO02 - SO02  Oplotenie</v>
      </c>
      <c r="F116" s="246"/>
      <c r="G116" s="246"/>
      <c r="H116" s="246"/>
      <c r="I116" s="30"/>
      <c r="J116" s="30"/>
      <c r="K116" s="30"/>
      <c r="L116" s="43"/>
      <c r="S116" s="30"/>
      <c r="T116" s="30"/>
      <c r="U116" s="30"/>
      <c r="V116" s="30"/>
      <c r="W116" s="30"/>
      <c r="X116" s="30"/>
      <c r="Y116" s="30"/>
      <c r="Z116" s="30"/>
      <c r="AA116" s="30"/>
      <c r="AB116" s="30"/>
      <c r="AC116" s="30"/>
      <c r="AD116" s="30"/>
      <c r="AE116" s="30"/>
    </row>
    <row r="117" spans="1:65" s="2" customFormat="1" ht="6.9" customHeight="1">
      <c r="A117" s="30"/>
      <c r="B117" s="31"/>
      <c r="C117" s="30"/>
      <c r="D117" s="30"/>
      <c r="E117" s="30"/>
      <c r="F117" s="30"/>
      <c r="G117" s="30"/>
      <c r="H117" s="30"/>
      <c r="I117" s="30"/>
      <c r="J117" s="30"/>
      <c r="K117" s="30"/>
      <c r="L117" s="43"/>
      <c r="S117" s="30"/>
      <c r="T117" s="30"/>
      <c r="U117" s="30"/>
      <c r="V117" s="30"/>
      <c r="W117" s="30"/>
      <c r="X117" s="30"/>
      <c r="Y117" s="30"/>
      <c r="Z117" s="30"/>
      <c r="AA117" s="30"/>
      <c r="AB117" s="30"/>
      <c r="AC117" s="30"/>
      <c r="AD117" s="30"/>
      <c r="AE117" s="30"/>
    </row>
    <row r="118" spans="1:65" s="2" customFormat="1" ht="12" customHeight="1">
      <c r="A118" s="30"/>
      <c r="B118" s="31"/>
      <c r="C118" s="27" t="s">
        <v>17</v>
      </c>
      <c r="D118" s="30"/>
      <c r="E118" s="30"/>
      <c r="F118" s="25" t="str">
        <f>F12</f>
        <v>parc.č.4212,4211/2 k.ú.Banská Bystrica</v>
      </c>
      <c r="G118" s="30"/>
      <c r="H118" s="30"/>
      <c r="I118" s="27" t="s">
        <v>19</v>
      </c>
      <c r="J118" s="56" t="str">
        <f>IF(J12="","",J12)</f>
        <v>10. 9. 2021</v>
      </c>
      <c r="K118" s="30"/>
      <c r="L118" s="43"/>
      <c r="S118" s="30"/>
      <c r="T118" s="30"/>
      <c r="U118" s="30"/>
      <c r="V118" s="30"/>
      <c r="W118" s="30"/>
      <c r="X118" s="30"/>
      <c r="Y118" s="30"/>
      <c r="Z118" s="30"/>
      <c r="AA118" s="30"/>
      <c r="AB118" s="30"/>
      <c r="AC118" s="30"/>
      <c r="AD118" s="30"/>
      <c r="AE118" s="30"/>
    </row>
    <row r="119" spans="1:65" s="2" customFormat="1" ht="6.9" customHeight="1">
      <c r="A119" s="30"/>
      <c r="B119" s="31"/>
      <c r="C119" s="30"/>
      <c r="D119" s="30"/>
      <c r="E119" s="30"/>
      <c r="F119" s="30"/>
      <c r="G119" s="30"/>
      <c r="H119" s="30"/>
      <c r="I119" s="30"/>
      <c r="J119" s="30"/>
      <c r="K119" s="30"/>
      <c r="L119" s="43"/>
      <c r="S119" s="30"/>
      <c r="T119" s="30"/>
      <c r="U119" s="30"/>
      <c r="V119" s="30"/>
      <c r="W119" s="30"/>
      <c r="X119" s="30"/>
      <c r="Y119" s="30"/>
      <c r="Z119" s="30"/>
      <c r="AA119" s="30"/>
      <c r="AB119" s="30"/>
      <c r="AC119" s="30"/>
      <c r="AD119" s="30"/>
      <c r="AE119" s="30"/>
    </row>
    <row r="120" spans="1:65" s="2" customFormat="1" ht="15.15" customHeight="1">
      <c r="A120" s="30"/>
      <c r="B120" s="31"/>
      <c r="C120" s="27" t="s">
        <v>21</v>
      </c>
      <c r="D120" s="30"/>
      <c r="E120" s="30"/>
      <c r="F120" s="25" t="str">
        <f>E15</f>
        <v>MBB a.s.</v>
      </c>
      <c r="G120" s="30"/>
      <c r="H120" s="30"/>
      <c r="I120" s="27" t="s">
        <v>27</v>
      </c>
      <c r="J120" s="28" t="str">
        <f>E21</f>
        <v>CREAT s.r.o.</v>
      </c>
      <c r="K120" s="30"/>
      <c r="L120" s="43"/>
      <c r="S120" s="30"/>
      <c r="T120" s="30"/>
      <c r="U120" s="30"/>
      <c r="V120" s="30"/>
      <c r="W120" s="30"/>
      <c r="X120" s="30"/>
      <c r="Y120" s="30"/>
      <c r="Z120" s="30"/>
      <c r="AA120" s="30"/>
      <c r="AB120" s="30"/>
      <c r="AC120" s="30"/>
      <c r="AD120" s="30"/>
      <c r="AE120" s="30"/>
    </row>
    <row r="121" spans="1:65" s="2" customFormat="1" ht="15.15" customHeight="1">
      <c r="A121" s="30"/>
      <c r="B121" s="31"/>
      <c r="C121" s="27" t="s">
        <v>25</v>
      </c>
      <c r="D121" s="30"/>
      <c r="E121" s="30"/>
      <c r="F121" s="25" t="str">
        <f>IF(E18="","",E18)</f>
        <v>podľa výberového konania</v>
      </c>
      <c r="G121" s="30"/>
      <c r="H121" s="30"/>
      <c r="I121" s="27" t="s">
        <v>30</v>
      </c>
      <c r="J121" s="28" t="str">
        <f>E24</f>
        <v>Ing.Jedlička</v>
      </c>
      <c r="K121" s="30"/>
      <c r="L121" s="43"/>
      <c r="S121" s="30"/>
      <c r="T121" s="30"/>
      <c r="U121" s="30"/>
      <c r="V121" s="30"/>
      <c r="W121" s="30"/>
      <c r="X121" s="30"/>
      <c r="Y121" s="30"/>
      <c r="Z121" s="30"/>
      <c r="AA121" s="30"/>
      <c r="AB121" s="30"/>
      <c r="AC121" s="30"/>
      <c r="AD121" s="30"/>
      <c r="AE121" s="30"/>
    </row>
    <row r="122" spans="1:65" s="2" customFormat="1" ht="10.35" customHeight="1">
      <c r="A122" s="30"/>
      <c r="B122" s="31"/>
      <c r="C122" s="30"/>
      <c r="D122" s="30"/>
      <c r="E122" s="30"/>
      <c r="F122" s="30"/>
      <c r="G122" s="30"/>
      <c r="H122" s="30"/>
      <c r="I122" s="30"/>
      <c r="J122" s="30"/>
      <c r="K122" s="30"/>
      <c r="L122" s="43"/>
      <c r="S122" s="30"/>
      <c r="T122" s="30"/>
      <c r="U122" s="30"/>
      <c r="V122" s="30"/>
      <c r="W122" s="30"/>
      <c r="X122" s="30"/>
      <c r="Y122" s="30"/>
      <c r="Z122" s="30"/>
      <c r="AA122" s="30"/>
      <c r="AB122" s="30"/>
      <c r="AC122" s="30"/>
      <c r="AD122" s="30"/>
      <c r="AE122" s="30"/>
    </row>
    <row r="123" spans="1:65" s="11" customFormat="1" ht="29.25" customHeight="1">
      <c r="A123" s="125"/>
      <c r="B123" s="126"/>
      <c r="C123" s="127" t="s">
        <v>132</v>
      </c>
      <c r="D123" s="128" t="s">
        <v>58</v>
      </c>
      <c r="E123" s="128" t="s">
        <v>54</v>
      </c>
      <c r="F123" s="128" t="s">
        <v>55</v>
      </c>
      <c r="G123" s="128" t="s">
        <v>133</v>
      </c>
      <c r="H123" s="128" t="s">
        <v>134</v>
      </c>
      <c r="I123" s="128" t="s">
        <v>135</v>
      </c>
      <c r="J123" s="129" t="s">
        <v>121</v>
      </c>
      <c r="K123" s="130" t="s">
        <v>136</v>
      </c>
      <c r="L123" s="131"/>
      <c r="M123" s="63" t="s">
        <v>1</v>
      </c>
      <c r="N123" s="64" t="s">
        <v>37</v>
      </c>
      <c r="O123" s="64" t="s">
        <v>137</v>
      </c>
      <c r="P123" s="64" t="s">
        <v>138</v>
      </c>
      <c r="Q123" s="64" t="s">
        <v>139</v>
      </c>
      <c r="R123" s="64" t="s">
        <v>140</v>
      </c>
      <c r="S123" s="64" t="s">
        <v>141</v>
      </c>
      <c r="T123" s="65" t="s">
        <v>142</v>
      </c>
      <c r="U123" s="125"/>
      <c r="V123" s="125"/>
      <c r="W123" s="125"/>
      <c r="X123" s="125"/>
      <c r="Y123" s="125"/>
      <c r="Z123" s="125"/>
      <c r="AA123" s="125"/>
      <c r="AB123" s="125"/>
      <c r="AC123" s="125"/>
      <c r="AD123" s="125"/>
      <c r="AE123" s="125"/>
    </row>
    <row r="124" spans="1:65" s="2" customFormat="1" ht="22.8" customHeight="1">
      <c r="A124" s="30"/>
      <c r="B124" s="31"/>
      <c r="C124" s="70" t="s">
        <v>122</v>
      </c>
      <c r="D124" s="30"/>
      <c r="E124" s="30"/>
      <c r="F124" s="30"/>
      <c r="G124" s="30"/>
      <c r="H124" s="30"/>
      <c r="I124" s="30"/>
      <c r="J124" s="132">
        <f>BK124</f>
        <v>0</v>
      </c>
      <c r="K124" s="30"/>
      <c r="L124" s="31"/>
      <c r="M124" s="66"/>
      <c r="N124" s="57"/>
      <c r="O124" s="67"/>
      <c r="P124" s="133">
        <f>P125+P254</f>
        <v>601.1982908</v>
      </c>
      <c r="Q124" s="67"/>
      <c r="R124" s="133">
        <f>R125+R254</f>
        <v>112.98375625000001</v>
      </c>
      <c r="S124" s="67"/>
      <c r="T124" s="134">
        <f>T125+T254</f>
        <v>1.4410000000000001</v>
      </c>
      <c r="U124" s="30"/>
      <c r="V124" s="30"/>
      <c r="W124" s="30"/>
      <c r="X124" s="30"/>
      <c r="Y124" s="30"/>
      <c r="Z124" s="30"/>
      <c r="AA124" s="30"/>
      <c r="AB124" s="30"/>
      <c r="AC124" s="30"/>
      <c r="AD124" s="30"/>
      <c r="AE124" s="30"/>
      <c r="AT124" s="18" t="s">
        <v>72</v>
      </c>
      <c r="AU124" s="18" t="s">
        <v>123</v>
      </c>
      <c r="BK124" s="135">
        <f>BK125+BK254</f>
        <v>0</v>
      </c>
    </row>
    <row r="125" spans="1:65" s="12" customFormat="1" ht="25.95" customHeight="1">
      <c r="B125" s="136"/>
      <c r="D125" s="137" t="s">
        <v>72</v>
      </c>
      <c r="E125" s="138" t="s">
        <v>143</v>
      </c>
      <c r="F125" s="138" t="s">
        <v>144</v>
      </c>
      <c r="J125" s="139">
        <f>BK125</f>
        <v>0</v>
      </c>
      <c r="L125" s="136"/>
      <c r="M125" s="140"/>
      <c r="N125" s="141"/>
      <c r="O125" s="141"/>
      <c r="P125" s="142">
        <f>P126+P161+P175+P233+P252</f>
        <v>546.88603379999995</v>
      </c>
      <c r="Q125" s="141"/>
      <c r="R125" s="142">
        <f>R126+R161+R175+R233+R252</f>
        <v>108.55295625000001</v>
      </c>
      <c r="S125" s="141"/>
      <c r="T125" s="143">
        <f>T126+T161+T175+T233+T252</f>
        <v>1.4410000000000001</v>
      </c>
      <c r="AR125" s="137" t="s">
        <v>81</v>
      </c>
      <c r="AT125" s="144" t="s">
        <v>72</v>
      </c>
      <c r="AU125" s="144" t="s">
        <v>73</v>
      </c>
      <c r="AY125" s="137" t="s">
        <v>145</v>
      </c>
      <c r="BK125" s="145">
        <f>BK126+BK161+BK175+BK233+BK252</f>
        <v>0</v>
      </c>
    </row>
    <row r="126" spans="1:65" s="12" customFormat="1" ht="22.8" customHeight="1">
      <c r="B126" s="136"/>
      <c r="D126" s="137" t="s">
        <v>72</v>
      </c>
      <c r="E126" s="146" t="s">
        <v>81</v>
      </c>
      <c r="F126" s="146" t="s">
        <v>146</v>
      </c>
      <c r="J126" s="147">
        <f>BK126</f>
        <v>0</v>
      </c>
      <c r="L126" s="136"/>
      <c r="M126" s="140"/>
      <c r="N126" s="141"/>
      <c r="O126" s="141"/>
      <c r="P126" s="142">
        <f>SUM(P127:P160)</f>
        <v>179.01331679999996</v>
      </c>
      <c r="Q126" s="141"/>
      <c r="R126" s="142">
        <f>SUM(R127:R160)</f>
        <v>0</v>
      </c>
      <c r="S126" s="141"/>
      <c r="T126" s="143">
        <f>SUM(T127:T160)</f>
        <v>0</v>
      </c>
      <c r="AR126" s="137" t="s">
        <v>81</v>
      </c>
      <c r="AT126" s="144" t="s">
        <v>72</v>
      </c>
      <c r="AU126" s="144" t="s">
        <v>81</v>
      </c>
      <c r="AY126" s="137" t="s">
        <v>145</v>
      </c>
      <c r="BK126" s="145">
        <f>SUM(BK127:BK160)</f>
        <v>0</v>
      </c>
    </row>
    <row r="127" spans="1:65" s="2" customFormat="1" ht="21.75" customHeight="1">
      <c r="A127" s="30"/>
      <c r="B127" s="148"/>
      <c r="C127" s="149" t="s">
        <v>81</v>
      </c>
      <c r="D127" s="149" t="s">
        <v>147</v>
      </c>
      <c r="E127" s="150" t="s">
        <v>542</v>
      </c>
      <c r="F127" s="151" t="s">
        <v>543</v>
      </c>
      <c r="G127" s="152" t="s">
        <v>176</v>
      </c>
      <c r="H127" s="153">
        <v>4.16</v>
      </c>
      <c r="I127" s="153"/>
      <c r="J127" s="154">
        <f>ROUND(I127*H127,2)</f>
        <v>0</v>
      </c>
      <c r="K127" s="155"/>
      <c r="L127" s="31"/>
      <c r="M127" s="156" t="s">
        <v>1</v>
      </c>
      <c r="N127" s="157" t="s">
        <v>39</v>
      </c>
      <c r="O127" s="158">
        <v>2.5139999999999998</v>
      </c>
      <c r="P127" s="158">
        <f>O127*H127</f>
        <v>10.45824</v>
      </c>
      <c r="Q127" s="158">
        <v>0</v>
      </c>
      <c r="R127" s="158">
        <f>Q127*H127</f>
        <v>0</v>
      </c>
      <c r="S127" s="158">
        <v>0</v>
      </c>
      <c r="T127" s="159">
        <f>S127*H127</f>
        <v>0</v>
      </c>
      <c r="U127" s="30"/>
      <c r="V127" s="30"/>
      <c r="W127" s="30"/>
      <c r="X127" s="30"/>
      <c r="Y127" s="30"/>
      <c r="Z127" s="30"/>
      <c r="AA127" s="30"/>
      <c r="AB127" s="30"/>
      <c r="AC127" s="30"/>
      <c r="AD127" s="30"/>
      <c r="AE127" s="30"/>
      <c r="AR127" s="160" t="s">
        <v>151</v>
      </c>
      <c r="AT127" s="160" t="s">
        <v>147</v>
      </c>
      <c r="AU127" s="160" t="s">
        <v>152</v>
      </c>
      <c r="AY127" s="18" t="s">
        <v>145</v>
      </c>
      <c r="BE127" s="161">
        <f>IF(N127="základná",J127,0)</f>
        <v>0</v>
      </c>
      <c r="BF127" s="161">
        <f>IF(N127="znížená",J127,0)</f>
        <v>0</v>
      </c>
      <c r="BG127" s="161">
        <f>IF(N127="zákl. prenesená",J127,0)</f>
        <v>0</v>
      </c>
      <c r="BH127" s="161">
        <f>IF(N127="zníž. prenesená",J127,0)</f>
        <v>0</v>
      </c>
      <c r="BI127" s="161">
        <f>IF(N127="nulová",J127,0)</f>
        <v>0</v>
      </c>
      <c r="BJ127" s="18" t="s">
        <v>152</v>
      </c>
      <c r="BK127" s="161">
        <f>ROUND(I127*H127,2)</f>
        <v>0</v>
      </c>
      <c r="BL127" s="18" t="s">
        <v>151</v>
      </c>
      <c r="BM127" s="160" t="s">
        <v>544</v>
      </c>
    </row>
    <row r="128" spans="1:65" s="13" customFormat="1" ht="10.199999999999999">
      <c r="B128" s="176"/>
      <c r="D128" s="177" t="s">
        <v>424</v>
      </c>
      <c r="E128" s="178" t="s">
        <v>1</v>
      </c>
      <c r="F128" s="179" t="s">
        <v>545</v>
      </c>
      <c r="H128" s="178" t="s">
        <v>1</v>
      </c>
      <c r="L128" s="176"/>
      <c r="M128" s="180"/>
      <c r="N128" s="181"/>
      <c r="O128" s="181"/>
      <c r="P128" s="181"/>
      <c r="Q128" s="181"/>
      <c r="R128" s="181"/>
      <c r="S128" s="181"/>
      <c r="T128" s="182"/>
      <c r="AT128" s="178" t="s">
        <v>424</v>
      </c>
      <c r="AU128" s="178" t="s">
        <v>152</v>
      </c>
      <c r="AV128" s="13" t="s">
        <v>81</v>
      </c>
      <c r="AW128" s="13" t="s">
        <v>29</v>
      </c>
      <c r="AX128" s="13" t="s">
        <v>73</v>
      </c>
      <c r="AY128" s="178" t="s">
        <v>145</v>
      </c>
    </row>
    <row r="129" spans="1:65" s="14" customFormat="1" ht="10.199999999999999">
      <c r="B129" s="183"/>
      <c r="D129" s="177" t="s">
        <v>424</v>
      </c>
      <c r="E129" s="184" t="s">
        <v>1</v>
      </c>
      <c r="F129" s="185" t="s">
        <v>546</v>
      </c>
      <c r="H129" s="186">
        <v>4.16</v>
      </c>
      <c r="L129" s="183"/>
      <c r="M129" s="187"/>
      <c r="N129" s="188"/>
      <c r="O129" s="188"/>
      <c r="P129" s="188"/>
      <c r="Q129" s="188"/>
      <c r="R129" s="188"/>
      <c r="S129" s="188"/>
      <c r="T129" s="189"/>
      <c r="AT129" s="184" t="s">
        <v>424</v>
      </c>
      <c r="AU129" s="184" t="s">
        <v>152</v>
      </c>
      <c r="AV129" s="14" t="s">
        <v>152</v>
      </c>
      <c r="AW129" s="14" t="s">
        <v>29</v>
      </c>
      <c r="AX129" s="14" t="s">
        <v>73</v>
      </c>
      <c r="AY129" s="184" t="s">
        <v>145</v>
      </c>
    </row>
    <row r="130" spans="1:65" s="15" customFormat="1" ht="10.199999999999999">
      <c r="B130" s="190"/>
      <c r="D130" s="177" t="s">
        <v>424</v>
      </c>
      <c r="E130" s="191" t="s">
        <v>1</v>
      </c>
      <c r="F130" s="192" t="s">
        <v>427</v>
      </c>
      <c r="H130" s="193">
        <v>4.16</v>
      </c>
      <c r="L130" s="190"/>
      <c r="M130" s="194"/>
      <c r="N130" s="195"/>
      <c r="O130" s="195"/>
      <c r="P130" s="195"/>
      <c r="Q130" s="195"/>
      <c r="R130" s="195"/>
      <c r="S130" s="195"/>
      <c r="T130" s="196"/>
      <c r="AT130" s="191" t="s">
        <v>424</v>
      </c>
      <c r="AU130" s="191" t="s">
        <v>152</v>
      </c>
      <c r="AV130" s="15" t="s">
        <v>151</v>
      </c>
      <c r="AW130" s="15" t="s">
        <v>29</v>
      </c>
      <c r="AX130" s="15" t="s">
        <v>81</v>
      </c>
      <c r="AY130" s="191" t="s">
        <v>145</v>
      </c>
    </row>
    <row r="131" spans="1:65" s="2" customFormat="1" ht="37.799999999999997" customHeight="1">
      <c r="A131" s="30"/>
      <c r="B131" s="148"/>
      <c r="C131" s="149" t="s">
        <v>152</v>
      </c>
      <c r="D131" s="149" t="s">
        <v>147</v>
      </c>
      <c r="E131" s="150" t="s">
        <v>547</v>
      </c>
      <c r="F131" s="151" t="s">
        <v>548</v>
      </c>
      <c r="G131" s="152" t="s">
        <v>176</v>
      </c>
      <c r="H131" s="153">
        <v>4.16</v>
      </c>
      <c r="I131" s="153"/>
      <c r="J131" s="154">
        <f>ROUND(I131*H131,2)</f>
        <v>0</v>
      </c>
      <c r="K131" s="155"/>
      <c r="L131" s="31"/>
      <c r="M131" s="156" t="s">
        <v>1</v>
      </c>
      <c r="N131" s="157" t="s">
        <v>39</v>
      </c>
      <c r="O131" s="158">
        <v>0.61299999999999999</v>
      </c>
      <c r="P131" s="158">
        <f>O131*H131</f>
        <v>2.5500799999999999</v>
      </c>
      <c r="Q131" s="158">
        <v>0</v>
      </c>
      <c r="R131" s="158">
        <f>Q131*H131</f>
        <v>0</v>
      </c>
      <c r="S131" s="158">
        <v>0</v>
      </c>
      <c r="T131" s="159">
        <f>S131*H131</f>
        <v>0</v>
      </c>
      <c r="U131" s="30"/>
      <c r="V131" s="30"/>
      <c r="W131" s="30"/>
      <c r="X131" s="30"/>
      <c r="Y131" s="30"/>
      <c r="Z131" s="30"/>
      <c r="AA131" s="30"/>
      <c r="AB131" s="30"/>
      <c r="AC131" s="30"/>
      <c r="AD131" s="30"/>
      <c r="AE131" s="30"/>
      <c r="AR131" s="160" t="s">
        <v>151</v>
      </c>
      <c r="AT131" s="160" t="s">
        <v>147</v>
      </c>
      <c r="AU131" s="160" t="s">
        <v>152</v>
      </c>
      <c r="AY131" s="18" t="s">
        <v>145</v>
      </c>
      <c r="BE131" s="161">
        <f>IF(N131="základná",J131,0)</f>
        <v>0</v>
      </c>
      <c r="BF131" s="161">
        <f>IF(N131="znížená",J131,0)</f>
        <v>0</v>
      </c>
      <c r="BG131" s="161">
        <f>IF(N131="zákl. prenesená",J131,0)</f>
        <v>0</v>
      </c>
      <c r="BH131" s="161">
        <f>IF(N131="zníž. prenesená",J131,0)</f>
        <v>0</v>
      </c>
      <c r="BI131" s="161">
        <f>IF(N131="nulová",J131,0)</f>
        <v>0</v>
      </c>
      <c r="BJ131" s="18" t="s">
        <v>152</v>
      </c>
      <c r="BK131" s="161">
        <f>ROUND(I131*H131,2)</f>
        <v>0</v>
      </c>
      <c r="BL131" s="18" t="s">
        <v>151</v>
      </c>
      <c r="BM131" s="160" t="s">
        <v>549</v>
      </c>
    </row>
    <row r="132" spans="1:65" s="2" customFormat="1" ht="33" customHeight="1">
      <c r="A132" s="30"/>
      <c r="B132" s="148"/>
      <c r="C132" s="149" t="s">
        <v>157</v>
      </c>
      <c r="D132" s="149" t="s">
        <v>147</v>
      </c>
      <c r="E132" s="150" t="s">
        <v>550</v>
      </c>
      <c r="F132" s="151" t="s">
        <v>551</v>
      </c>
      <c r="G132" s="152" t="s">
        <v>176</v>
      </c>
      <c r="H132" s="153">
        <v>13.76</v>
      </c>
      <c r="I132" s="153"/>
      <c r="J132" s="154">
        <f>ROUND(I132*H132,2)</f>
        <v>0</v>
      </c>
      <c r="K132" s="155"/>
      <c r="L132" s="31"/>
      <c r="M132" s="156" t="s">
        <v>1</v>
      </c>
      <c r="N132" s="157" t="s">
        <v>39</v>
      </c>
      <c r="O132" s="158">
        <v>5.6429999999999998</v>
      </c>
      <c r="P132" s="158">
        <f>O132*H132</f>
        <v>77.647679999999994</v>
      </c>
      <c r="Q132" s="158">
        <v>0</v>
      </c>
      <c r="R132" s="158">
        <f>Q132*H132</f>
        <v>0</v>
      </c>
      <c r="S132" s="158">
        <v>0</v>
      </c>
      <c r="T132" s="159">
        <f>S132*H132</f>
        <v>0</v>
      </c>
      <c r="U132" s="30"/>
      <c r="V132" s="30"/>
      <c r="W132" s="30"/>
      <c r="X132" s="30"/>
      <c r="Y132" s="30"/>
      <c r="Z132" s="30"/>
      <c r="AA132" s="30"/>
      <c r="AB132" s="30"/>
      <c r="AC132" s="30"/>
      <c r="AD132" s="30"/>
      <c r="AE132" s="30"/>
      <c r="AR132" s="160" t="s">
        <v>151</v>
      </c>
      <c r="AT132" s="160" t="s">
        <v>147</v>
      </c>
      <c r="AU132" s="160" t="s">
        <v>152</v>
      </c>
      <c r="AY132" s="18" t="s">
        <v>145</v>
      </c>
      <c r="BE132" s="161">
        <f>IF(N132="základná",J132,0)</f>
        <v>0</v>
      </c>
      <c r="BF132" s="161">
        <f>IF(N132="znížená",J132,0)</f>
        <v>0</v>
      </c>
      <c r="BG132" s="161">
        <f>IF(N132="zákl. prenesená",J132,0)</f>
        <v>0</v>
      </c>
      <c r="BH132" s="161">
        <f>IF(N132="zníž. prenesená",J132,0)</f>
        <v>0</v>
      </c>
      <c r="BI132" s="161">
        <f>IF(N132="nulová",J132,0)</f>
        <v>0</v>
      </c>
      <c r="BJ132" s="18" t="s">
        <v>152</v>
      </c>
      <c r="BK132" s="161">
        <f>ROUND(I132*H132,2)</f>
        <v>0</v>
      </c>
      <c r="BL132" s="18" t="s">
        <v>151</v>
      </c>
      <c r="BM132" s="160" t="s">
        <v>552</v>
      </c>
    </row>
    <row r="133" spans="1:65" s="13" customFormat="1" ht="20.399999999999999">
      <c r="B133" s="176"/>
      <c r="D133" s="177" t="s">
        <v>424</v>
      </c>
      <c r="E133" s="178" t="s">
        <v>1</v>
      </c>
      <c r="F133" s="179" t="s">
        <v>553</v>
      </c>
      <c r="H133" s="178" t="s">
        <v>1</v>
      </c>
      <c r="L133" s="176"/>
      <c r="M133" s="180"/>
      <c r="N133" s="181"/>
      <c r="O133" s="181"/>
      <c r="P133" s="181"/>
      <c r="Q133" s="181"/>
      <c r="R133" s="181"/>
      <c r="S133" s="181"/>
      <c r="T133" s="182"/>
      <c r="AT133" s="178" t="s">
        <v>424</v>
      </c>
      <c r="AU133" s="178" t="s">
        <v>152</v>
      </c>
      <c r="AV133" s="13" t="s">
        <v>81</v>
      </c>
      <c r="AW133" s="13" t="s">
        <v>29</v>
      </c>
      <c r="AX133" s="13" t="s">
        <v>73</v>
      </c>
      <c r="AY133" s="178" t="s">
        <v>145</v>
      </c>
    </row>
    <row r="134" spans="1:65" s="14" customFormat="1" ht="10.199999999999999">
      <c r="B134" s="183"/>
      <c r="D134" s="177" t="s">
        <v>424</v>
      </c>
      <c r="E134" s="184" t="s">
        <v>1</v>
      </c>
      <c r="F134" s="185" t="s">
        <v>554</v>
      </c>
      <c r="H134" s="186">
        <v>4.41</v>
      </c>
      <c r="L134" s="183"/>
      <c r="M134" s="187"/>
      <c r="N134" s="188"/>
      <c r="O134" s="188"/>
      <c r="P134" s="188"/>
      <c r="Q134" s="188"/>
      <c r="R134" s="188"/>
      <c r="S134" s="188"/>
      <c r="T134" s="189"/>
      <c r="AT134" s="184" t="s">
        <v>424</v>
      </c>
      <c r="AU134" s="184" t="s">
        <v>152</v>
      </c>
      <c r="AV134" s="14" t="s">
        <v>152</v>
      </c>
      <c r="AW134" s="14" t="s">
        <v>29</v>
      </c>
      <c r="AX134" s="14" t="s">
        <v>73</v>
      </c>
      <c r="AY134" s="184" t="s">
        <v>145</v>
      </c>
    </row>
    <row r="135" spans="1:65" s="14" customFormat="1" ht="20.399999999999999">
      <c r="B135" s="183"/>
      <c r="D135" s="177" t="s">
        <v>424</v>
      </c>
      <c r="E135" s="184" t="s">
        <v>1</v>
      </c>
      <c r="F135" s="185" t="s">
        <v>555</v>
      </c>
      <c r="H135" s="186">
        <v>0.36</v>
      </c>
      <c r="L135" s="183"/>
      <c r="M135" s="187"/>
      <c r="N135" s="188"/>
      <c r="O135" s="188"/>
      <c r="P135" s="188"/>
      <c r="Q135" s="188"/>
      <c r="R135" s="188"/>
      <c r="S135" s="188"/>
      <c r="T135" s="189"/>
      <c r="AT135" s="184" t="s">
        <v>424</v>
      </c>
      <c r="AU135" s="184" t="s">
        <v>152</v>
      </c>
      <c r="AV135" s="14" t="s">
        <v>152</v>
      </c>
      <c r="AW135" s="14" t="s">
        <v>29</v>
      </c>
      <c r="AX135" s="14" t="s">
        <v>73</v>
      </c>
      <c r="AY135" s="184" t="s">
        <v>145</v>
      </c>
    </row>
    <row r="136" spans="1:65" s="14" customFormat="1" ht="20.399999999999999">
      <c r="B136" s="183"/>
      <c r="D136" s="177" t="s">
        <v>424</v>
      </c>
      <c r="E136" s="184" t="s">
        <v>1</v>
      </c>
      <c r="F136" s="185" t="s">
        <v>556</v>
      </c>
      <c r="H136" s="186">
        <v>0.3</v>
      </c>
      <c r="L136" s="183"/>
      <c r="M136" s="187"/>
      <c r="N136" s="188"/>
      <c r="O136" s="188"/>
      <c r="P136" s="188"/>
      <c r="Q136" s="188"/>
      <c r="R136" s="188"/>
      <c r="S136" s="188"/>
      <c r="T136" s="189"/>
      <c r="AT136" s="184" t="s">
        <v>424</v>
      </c>
      <c r="AU136" s="184" t="s">
        <v>152</v>
      </c>
      <c r="AV136" s="14" t="s">
        <v>152</v>
      </c>
      <c r="AW136" s="14" t="s">
        <v>29</v>
      </c>
      <c r="AX136" s="14" t="s">
        <v>73</v>
      </c>
      <c r="AY136" s="184" t="s">
        <v>145</v>
      </c>
    </row>
    <row r="137" spans="1:65" s="14" customFormat="1" ht="20.399999999999999">
      <c r="B137" s="183"/>
      <c r="D137" s="177" t="s">
        <v>424</v>
      </c>
      <c r="E137" s="184" t="s">
        <v>1</v>
      </c>
      <c r="F137" s="185" t="s">
        <v>557</v>
      </c>
      <c r="H137" s="186">
        <v>0.5</v>
      </c>
      <c r="L137" s="183"/>
      <c r="M137" s="187"/>
      <c r="N137" s="188"/>
      <c r="O137" s="188"/>
      <c r="P137" s="188"/>
      <c r="Q137" s="188"/>
      <c r="R137" s="188"/>
      <c r="S137" s="188"/>
      <c r="T137" s="189"/>
      <c r="AT137" s="184" t="s">
        <v>424</v>
      </c>
      <c r="AU137" s="184" t="s">
        <v>152</v>
      </c>
      <c r="AV137" s="14" t="s">
        <v>152</v>
      </c>
      <c r="AW137" s="14" t="s">
        <v>29</v>
      </c>
      <c r="AX137" s="14" t="s">
        <v>73</v>
      </c>
      <c r="AY137" s="184" t="s">
        <v>145</v>
      </c>
    </row>
    <row r="138" spans="1:65" s="16" customFormat="1" ht="10.199999999999999">
      <c r="B138" s="197"/>
      <c r="D138" s="177" t="s">
        <v>424</v>
      </c>
      <c r="E138" s="198" t="s">
        <v>1</v>
      </c>
      <c r="F138" s="199" t="s">
        <v>558</v>
      </c>
      <c r="H138" s="200">
        <v>5.57</v>
      </c>
      <c r="L138" s="197"/>
      <c r="M138" s="201"/>
      <c r="N138" s="202"/>
      <c r="O138" s="202"/>
      <c r="P138" s="202"/>
      <c r="Q138" s="202"/>
      <c r="R138" s="202"/>
      <c r="S138" s="202"/>
      <c r="T138" s="203"/>
      <c r="AT138" s="198" t="s">
        <v>424</v>
      </c>
      <c r="AU138" s="198" t="s">
        <v>152</v>
      </c>
      <c r="AV138" s="16" t="s">
        <v>157</v>
      </c>
      <c r="AW138" s="16" t="s">
        <v>29</v>
      </c>
      <c r="AX138" s="16" t="s">
        <v>73</v>
      </c>
      <c r="AY138" s="198" t="s">
        <v>145</v>
      </c>
    </row>
    <row r="139" spans="1:65" s="13" customFormat="1" ht="10.199999999999999">
      <c r="B139" s="176"/>
      <c r="D139" s="177" t="s">
        <v>424</v>
      </c>
      <c r="E139" s="178" t="s">
        <v>1</v>
      </c>
      <c r="F139" s="179" t="s">
        <v>559</v>
      </c>
      <c r="H139" s="178" t="s">
        <v>1</v>
      </c>
      <c r="L139" s="176"/>
      <c r="M139" s="180"/>
      <c r="N139" s="181"/>
      <c r="O139" s="181"/>
      <c r="P139" s="181"/>
      <c r="Q139" s="181"/>
      <c r="R139" s="181"/>
      <c r="S139" s="181"/>
      <c r="T139" s="182"/>
      <c r="AT139" s="178" t="s">
        <v>424</v>
      </c>
      <c r="AU139" s="178" t="s">
        <v>152</v>
      </c>
      <c r="AV139" s="13" t="s">
        <v>81</v>
      </c>
      <c r="AW139" s="13" t="s">
        <v>29</v>
      </c>
      <c r="AX139" s="13" t="s">
        <v>73</v>
      </c>
      <c r="AY139" s="178" t="s">
        <v>145</v>
      </c>
    </row>
    <row r="140" spans="1:65" s="14" customFormat="1" ht="10.199999999999999">
      <c r="B140" s="183"/>
      <c r="D140" s="177" t="s">
        <v>424</v>
      </c>
      <c r="E140" s="184" t="s">
        <v>1</v>
      </c>
      <c r="F140" s="185" t="s">
        <v>560</v>
      </c>
      <c r="H140" s="186">
        <v>7.83</v>
      </c>
      <c r="L140" s="183"/>
      <c r="M140" s="187"/>
      <c r="N140" s="188"/>
      <c r="O140" s="188"/>
      <c r="P140" s="188"/>
      <c r="Q140" s="188"/>
      <c r="R140" s="188"/>
      <c r="S140" s="188"/>
      <c r="T140" s="189"/>
      <c r="AT140" s="184" t="s">
        <v>424</v>
      </c>
      <c r="AU140" s="184" t="s">
        <v>152</v>
      </c>
      <c r="AV140" s="14" t="s">
        <v>152</v>
      </c>
      <c r="AW140" s="14" t="s">
        <v>29</v>
      </c>
      <c r="AX140" s="14" t="s">
        <v>73</v>
      </c>
      <c r="AY140" s="184" t="s">
        <v>145</v>
      </c>
    </row>
    <row r="141" spans="1:65" s="14" customFormat="1" ht="20.399999999999999">
      <c r="B141" s="183"/>
      <c r="D141" s="177" t="s">
        <v>424</v>
      </c>
      <c r="E141" s="184" t="s">
        <v>1</v>
      </c>
      <c r="F141" s="185" t="s">
        <v>561</v>
      </c>
      <c r="H141" s="186">
        <v>0.36</v>
      </c>
      <c r="L141" s="183"/>
      <c r="M141" s="187"/>
      <c r="N141" s="188"/>
      <c r="O141" s="188"/>
      <c r="P141" s="188"/>
      <c r="Q141" s="188"/>
      <c r="R141" s="188"/>
      <c r="S141" s="188"/>
      <c r="T141" s="189"/>
      <c r="AT141" s="184" t="s">
        <v>424</v>
      </c>
      <c r="AU141" s="184" t="s">
        <v>152</v>
      </c>
      <c r="AV141" s="14" t="s">
        <v>152</v>
      </c>
      <c r="AW141" s="14" t="s">
        <v>29</v>
      </c>
      <c r="AX141" s="14" t="s">
        <v>73</v>
      </c>
      <c r="AY141" s="184" t="s">
        <v>145</v>
      </c>
    </row>
    <row r="142" spans="1:65" s="16" customFormat="1" ht="10.199999999999999">
      <c r="B142" s="197"/>
      <c r="D142" s="177" t="s">
        <v>424</v>
      </c>
      <c r="E142" s="198" t="s">
        <v>1</v>
      </c>
      <c r="F142" s="199" t="s">
        <v>558</v>
      </c>
      <c r="H142" s="200">
        <v>8.19</v>
      </c>
      <c r="L142" s="197"/>
      <c r="M142" s="201"/>
      <c r="N142" s="202"/>
      <c r="O142" s="202"/>
      <c r="P142" s="202"/>
      <c r="Q142" s="202"/>
      <c r="R142" s="202"/>
      <c r="S142" s="202"/>
      <c r="T142" s="203"/>
      <c r="AT142" s="198" t="s">
        <v>424</v>
      </c>
      <c r="AU142" s="198" t="s">
        <v>152</v>
      </c>
      <c r="AV142" s="16" t="s">
        <v>157</v>
      </c>
      <c r="AW142" s="16" t="s">
        <v>29</v>
      </c>
      <c r="AX142" s="16" t="s">
        <v>73</v>
      </c>
      <c r="AY142" s="198" t="s">
        <v>145</v>
      </c>
    </row>
    <row r="143" spans="1:65" s="15" customFormat="1" ht="10.199999999999999">
      <c r="B143" s="190"/>
      <c r="D143" s="177" t="s">
        <v>424</v>
      </c>
      <c r="E143" s="191" t="s">
        <v>1</v>
      </c>
      <c r="F143" s="192" t="s">
        <v>427</v>
      </c>
      <c r="H143" s="193">
        <v>13.76</v>
      </c>
      <c r="L143" s="190"/>
      <c r="M143" s="194"/>
      <c r="N143" s="195"/>
      <c r="O143" s="195"/>
      <c r="P143" s="195"/>
      <c r="Q143" s="195"/>
      <c r="R143" s="195"/>
      <c r="S143" s="195"/>
      <c r="T143" s="196"/>
      <c r="AT143" s="191" t="s">
        <v>424</v>
      </c>
      <c r="AU143" s="191" t="s">
        <v>152</v>
      </c>
      <c r="AV143" s="15" t="s">
        <v>151</v>
      </c>
      <c r="AW143" s="15" t="s">
        <v>29</v>
      </c>
      <c r="AX143" s="15" t="s">
        <v>81</v>
      </c>
      <c r="AY143" s="191" t="s">
        <v>145</v>
      </c>
    </row>
    <row r="144" spans="1:65" s="2" customFormat="1" ht="24.15" customHeight="1">
      <c r="A144" s="30"/>
      <c r="B144" s="148"/>
      <c r="C144" s="149" t="s">
        <v>151</v>
      </c>
      <c r="D144" s="149" t="s">
        <v>147</v>
      </c>
      <c r="E144" s="150" t="s">
        <v>562</v>
      </c>
      <c r="F144" s="151" t="s">
        <v>563</v>
      </c>
      <c r="G144" s="152" t="s">
        <v>176</v>
      </c>
      <c r="H144" s="153">
        <v>13.76</v>
      </c>
      <c r="I144" s="153"/>
      <c r="J144" s="154">
        <f>ROUND(I144*H144,2)</f>
        <v>0</v>
      </c>
      <c r="K144" s="155"/>
      <c r="L144" s="31"/>
      <c r="M144" s="156" t="s">
        <v>1</v>
      </c>
      <c r="N144" s="157" t="s">
        <v>39</v>
      </c>
      <c r="O144" s="158">
        <v>1.10293</v>
      </c>
      <c r="P144" s="158">
        <f>O144*H144</f>
        <v>15.176316799999999</v>
      </c>
      <c r="Q144" s="158">
        <v>0</v>
      </c>
      <c r="R144" s="158">
        <f>Q144*H144</f>
        <v>0</v>
      </c>
      <c r="S144" s="158">
        <v>0</v>
      </c>
      <c r="T144" s="159">
        <f>S144*H144</f>
        <v>0</v>
      </c>
      <c r="U144" s="30"/>
      <c r="V144" s="30"/>
      <c r="W144" s="30"/>
      <c r="X144" s="30"/>
      <c r="Y144" s="30"/>
      <c r="Z144" s="30"/>
      <c r="AA144" s="30"/>
      <c r="AB144" s="30"/>
      <c r="AC144" s="30"/>
      <c r="AD144" s="30"/>
      <c r="AE144" s="30"/>
      <c r="AR144" s="160" t="s">
        <v>151</v>
      </c>
      <c r="AT144" s="160" t="s">
        <v>147</v>
      </c>
      <c r="AU144" s="160" t="s">
        <v>152</v>
      </c>
      <c r="AY144" s="18" t="s">
        <v>145</v>
      </c>
      <c r="BE144" s="161">
        <f>IF(N144="základná",J144,0)</f>
        <v>0</v>
      </c>
      <c r="BF144" s="161">
        <f>IF(N144="znížená",J144,0)</f>
        <v>0</v>
      </c>
      <c r="BG144" s="161">
        <f>IF(N144="zákl. prenesená",J144,0)</f>
        <v>0</v>
      </c>
      <c r="BH144" s="161">
        <f>IF(N144="zníž. prenesená",J144,0)</f>
        <v>0</v>
      </c>
      <c r="BI144" s="161">
        <f>IF(N144="nulová",J144,0)</f>
        <v>0</v>
      </c>
      <c r="BJ144" s="18" t="s">
        <v>152</v>
      </c>
      <c r="BK144" s="161">
        <f>ROUND(I144*H144,2)</f>
        <v>0</v>
      </c>
      <c r="BL144" s="18" t="s">
        <v>151</v>
      </c>
      <c r="BM144" s="160" t="s">
        <v>564</v>
      </c>
    </row>
    <row r="145" spans="1:65" s="2" customFormat="1" ht="37.799999999999997" customHeight="1">
      <c r="A145" s="30"/>
      <c r="B145" s="148"/>
      <c r="C145" s="149" t="s">
        <v>165</v>
      </c>
      <c r="D145" s="149" t="s">
        <v>147</v>
      </c>
      <c r="E145" s="150" t="s">
        <v>565</v>
      </c>
      <c r="F145" s="151" t="s">
        <v>566</v>
      </c>
      <c r="G145" s="152" t="s">
        <v>176</v>
      </c>
      <c r="H145" s="153">
        <v>17.920000000000002</v>
      </c>
      <c r="I145" s="153"/>
      <c r="J145" s="154">
        <f>ROUND(I145*H145,2)</f>
        <v>0</v>
      </c>
      <c r="K145" s="155"/>
      <c r="L145" s="31"/>
      <c r="M145" s="156" t="s">
        <v>1</v>
      </c>
      <c r="N145" s="157" t="s">
        <v>39</v>
      </c>
      <c r="O145" s="158">
        <v>0.38200000000000001</v>
      </c>
      <c r="P145" s="158">
        <f>O145*H145</f>
        <v>6.8454400000000009</v>
      </c>
      <c r="Q145" s="158">
        <v>0</v>
      </c>
      <c r="R145" s="158">
        <f>Q145*H145</f>
        <v>0</v>
      </c>
      <c r="S145" s="158">
        <v>0</v>
      </c>
      <c r="T145" s="159">
        <f>S145*H145</f>
        <v>0</v>
      </c>
      <c r="U145" s="30"/>
      <c r="V145" s="30"/>
      <c r="W145" s="30"/>
      <c r="X145" s="30"/>
      <c r="Y145" s="30"/>
      <c r="Z145" s="30"/>
      <c r="AA145" s="30"/>
      <c r="AB145" s="30"/>
      <c r="AC145" s="30"/>
      <c r="AD145" s="30"/>
      <c r="AE145" s="30"/>
      <c r="AR145" s="160" t="s">
        <v>151</v>
      </c>
      <c r="AT145" s="160" t="s">
        <v>147</v>
      </c>
      <c r="AU145" s="160" t="s">
        <v>152</v>
      </c>
      <c r="AY145" s="18" t="s">
        <v>145</v>
      </c>
      <c r="BE145" s="161">
        <f>IF(N145="základná",J145,0)</f>
        <v>0</v>
      </c>
      <c r="BF145" s="161">
        <f>IF(N145="znížená",J145,0)</f>
        <v>0</v>
      </c>
      <c r="BG145" s="161">
        <f>IF(N145="zákl. prenesená",J145,0)</f>
        <v>0</v>
      </c>
      <c r="BH145" s="161">
        <f>IF(N145="zníž. prenesená",J145,0)</f>
        <v>0</v>
      </c>
      <c r="BI145" s="161">
        <f>IF(N145="nulová",J145,0)</f>
        <v>0</v>
      </c>
      <c r="BJ145" s="18" t="s">
        <v>152</v>
      </c>
      <c r="BK145" s="161">
        <f>ROUND(I145*H145,2)</f>
        <v>0</v>
      </c>
      <c r="BL145" s="18" t="s">
        <v>151</v>
      </c>
      <c r="BM145" s="160" t="s">
        <v>567</v>
      </c>
    </row>
    <row r="146" spans="1:65" s="14" customFormat="1" ht="10.199999999999999">
      <c r="B146" s="183"/>
      <c r="D146" s="177" t="s">
        <v>424</v>
      </c>
      <c r="E146" s="184" t="s">
        <v>1</v>
      </c>
      <c r="F146" s="185" t="s">
        <v>568</v>
      </c>
      <c r="H146" s="186">
        <v>17.920000000000002</v>
      </c>
      <c r="L146" s="183"/>
      <c r="M146" s="187"/>
      <c r="N146" s="188"/>
      <c r="O146" s="188"/>
      <c r="P146" s="188"/>
      <c r="Q146" s="188"/>
      <c r="R146" s="188"/>
      <c r="S146" s="188"/>
      <c r="T146" s="189"/>
      <c r="AT146" s="184" t="s">
        <v>424</v>
      </c>
      <c r="AU146" s="184" t="s">
        <v>152</v>
      </c>
      <c r="AV146" s="14" t="s">
        <v>152</v>
      </c>
      <c r="AW146" s="14" t="s">
        <v>29</v>
      </c>
      <c r="AX146" s="14" t="s">
        <v>73</v>
      </c>
      <c r="AY146" s="184" t="s">
        <v>145</v>
      </c>
    </row>
    <row r="147" spans="1:65" s="15" customFormat="1" ht="10.199999999999999">
      <c r="B147" s="190"/>
      <c r="D147" s="177" t="s">
        <v>424</v>
      </c>
      <c r="E147" s="191" t="s">
        <v>1</v>
      </c>
      <c r="F147" s="192" t="s">
        <v>427</v>
      </c>
      <c r="H147" s="193">
        <v>17.920000000000002</v>
      </c>
      <c r="L147" s="190"/>
      <c r="M147" s="194"/>
      <c r="N147" s="195"/>
      <c r="O147" s="195"/>
      <c r="P147" s="195"/>
      <c r="Q147" s="195"/>
      <c r="R147" s="195"/>
      <c r="S147" s="195"/>
      <c r="T147" s="196"/>
      <c r="AT147" s="191" t="s">
        <v>424</v>
      </c>
      <c r="AU147" s="191" t="s">
        <v>152</v>
      </c>
      <c r="AV147" s="15" t="s">
        <v>151</v>
      </c>
      <c r="AW147" s="15" t="s">
        <v>29</v>
      </c>
      <c r="AX147" s="15" t="s">
        <v>81</v>
      </c>
      <c r="AY147" s="191" t="s">
        <v>145</v>
      </c>
    </row>
    <row r="148" spans="1:65" s="2" customFormat="1" ht="37.799999999999997" customHeight="1">
      <c r="A148" s="30"/>
      <c r="B148" s="148"/>
      <c r="C148" s="149" t="s">
        <v>169</v>
      </c>
      <c r="D148" s="149" t="s">
        <v>147</v>
      </c>
      <c r="E148" s="150" t="s">
        <v>569</v>
      </c>
      <c r="F148" s="151" t="s">
        <v>570</v>
      </c>
      <c r="G148" s="152" t="s">
        <v>176</v>
      </c>
      <c r="H148" s="153">
        <v>125.44</v>
      </c>
      <c r="I148" s="153"/>
      <c r="J148" s="154">
        <f>ROUND(I148*H148,2)</f>
        <v>0</v>
      </c>
      <c r="K148" s="155"/>
      <c r="L148" s="31"/>
      <c r="M148" s="156" t="s">
        <v>1</v>
      </c>
      <c r="N148" s="157" t="s">
        <v>39</v>
      </c>
      <c r="O148" s="158">
        <v>0.34799999999999998</v>
      </c>
      <c r="P148" s="158">
        <f>O148*H148</f>
        <v>43.653119999999994</v>
      </c>
      <c r="Q148" s="158">
        <v>0</v>
      </c>
      <c r="R148" s="158">
        <f>Q148*H148</f>
        <v>0</v>
      </c>
      <c r="S148" s="158">
        <v>0</v>
      </c>
      <c r="T148" s="159">
        <f>S148*H148</f>
        <v>0</v>
      </c>
      <c r="U148" s="30"/>
      <c r="V148" s="30"/>
      <c r="W148" s="30"/>
      <c r="X148" s="30"/>
      <c r="Y148" s="30"/>
      <c r="Z148" s="30"/>
      <c r="AA148" s="30"/>
      <c r="AB148" s="30"/>
      <c r="AC148" s="30"/>
      <c r="AD148" s="30"/>
      <c r="AE148" s="30"/>
      <c r="AR148" s="160" t="s">
        <v>151</v>
      </c>
      <c r="AT148" s="160" t="s">
        <v>147</v>
      </c>
      <c r="AU148" s="160" t="s">
        <v>152</v>
      </c>
      <c r="AY148" s="18" t="s">
        <v>145</v>
      </c>
      <c r="BE148" s="161">
        <f>IF(N148="základná",J148,0)</f>
        <v>0</v>
      </c>
      <c r="BF148" s="161">
        <f>IF(N148="znížená",J148,0)</f>
        <v>0</v>
      </c>
      <c r="BG148" s="161">
        <f>IF(N148="zákl. prenesená",J148,0)</f>
        <v>0</v>
      </c>
      <c r="BH148" s="161">
        <f>IF(N148="zníž. prenesená",J148,0)</f>
        <v>0</v>
      </c>
      <c r="BI148" s="161">
        <f>IF(N148="nulová",J148,0)</f>
        <v>0</v>
      </c>
      <c r="BJ148" s="18" t="s">
        <v>152</v>
      </c>
      <c r="BK148" s="161">
        <f>ROUND(I148*H148,2)</f>
        <v>0</v>
      </c>
      <c r="BL148" s="18" t="s">
        <v>151</v>
      </c>
      <c r="BM148" s="160" t="s">
        <v>571</v>
      </c>
    </row>
    <row r="149" spans="1:65" s="14" customFormat="1" ht="10.199999999999999">
      <c r="B149" s="183"/>
      <c r="D149" s="177" t="s">
        <v>424</v>
      </c>
      <c r="E149" s="184" t="s">
        <v>1</v>
      </c>
      <c r="F149" s="185" t="s">
        <v>572</v>
      </c>
      <c r="H149" s="186">
        <v>125.44</v>
      </c>
      <c r="L149" s="183"/>
      <c r="M149" s="187"/>
      <c r="N149" s="188"/>
      <c r="O149" s="188"/>
      <c r="P149" s="188"/>
      <c r="Q149" s="188"/>
      <c r="R149" s="188"/>
      <c r="S149" s="188"/>
      <c r="T149" s="189"/>
      <c r="AT149" s="184" t="s">
        <v>424</v>
      </c>
      <c r="AU149" s="184" t="s">
        <v>152</v>
      </c>
      <c r="AV149" s="14" t="s">
        <v>152</v>
      </c>
      <c r="AW149" s="14" t="s">
        <v>29</v>
      </c>
      <c r="AX149" s="14" t="s">
        <v>73</v>
      </c>
      <c r="AY149" s="184" t="s">
        <v>145</v>
      </c>
    </row>
    <row r="150" spans="1:65" s="15" customFormat="1" ht="10.199999999999999">
      <c r="B150" s="190"/>
      <c r="D150" s="177" t="s">
        <v>424</v>
      </c>
      <c r="E150" s="191" t="s">
        <v>1</v>
      </c>
      <c r="F150" s="192" t="s">
        <v>427</v>
      </c>
      <c r="H150" s="193">
        <v>125.44</v>
      </c>
      <c r="L150" s="190"/>
      <c r="M150" s="194"/>
      <c r="N150" s="195"/>
      <c r="O150" s="195"/>
      <c r="P150" s="195"/>
      <c r="Q150" s="195"/>
      <c r="R150" s="195"/>
      <c r="S150" s="195"/>
      <c r="T150" s="196"/>
      <c r="AT150" s="191" t="s">
        <v>424</v>
      </c>
      <c r="AU150" s="191" t="s">
        <v>152</v>
      </c>
      <c r="AV150" s="15" t="s">
        <v>151</v>
      </c>
      <c r="AW150" s="15" t="s">
        <v>29</v>
      </c>
      <c r="AX150" s="15" t="s">
        <v>81</v>
      </c>
      <c r="AY150" s="191" t="s">
        <v>145</v>
      </c>
    </row>
    <row r="151" spans="1:65" s="2" customFormat="1" ht="16.5" customHeight="1">
      <c r="A151" s="30"/>
      <c r="B151" s="148"/>
      <c r="C151" s="149" t="s">
        <v>173</v>
      </c>
      <c r="D151" s="149" t="s">
        <v>147</v>
      </c>
      <c r="E151" s="150" t="s">
        <v>573</v>
      </c>
      <c r="F151" s="151" t="s">
        <v>574</v>
      </c>
      <c r="G151" s="152" t="s">
        <v>176</v>
      </c>
      <c r="H151" s="153">
        <v>17.920000000000002</v>
      </c>
      <c r="I151" s="153"/>
      <c r="J151" s="154">
        <f>ROUND(I151*H151,2)</f>
        <v>0</v>
      </c>
      <c r="K151" s="155"/>
      <c r="L151" s="31"/>
      <c r="M151" s="156" t="s">
        <v>1</v>
      </c>
      <c r="N151" s="157" t="s">
        <v>39</v>
      </c>
      <c r="O151" s="158">
        <v>0.83199999999999996</v>
      </c>
      <c r="P151" s="158">
        <f>O151*H151</f>
        <v>14.90944</v>
      </c>
      <c r="Q151" s="158">
        <v>0</v>
      </c>
      <c r="R151" s="158">
        <f>Q151*H151</f>
        <v>0</v>
      </c>
      <c r="S151" s="158">
        <v>0</v>
      </c>
      <c r="T151" s="159">
        <f>S151*H151</f>
        <v>0</v>
      </c>
      <c r="U151" s="30"/>
      <c r="V151" s="30"/>
      <c r="W151" s="30"/>
      <c r="X151" s="30"/>
      <c r="Y151" s="30"/>
      <c r="Z151" s="30"/>
      <c r="AA151" s="30"/>
      <c r="AB151" s="30"/>
      <c r="AC151" s="30"/>
      <c r="AD151" s="30"/>
      <c r="AE151" s="30"/>
      <c r="AR151" s="160" t="s">
        <v>151</v>
      </c>
      <c r="AT151" s="160" t="s">
        <v>147</v>
      </c>
      <c r="AU151" s="160" t="s">
        <v>152</v>
      </c>
      <c r="AY151" s="18" t="s">
        <v>145</v>
      </c>
      <c r="BE151" s="161">
        <f>IF(N151="základná",J151,0)</f>
        <v>0</v>
      </c>
      <c r="BF151" s="161">
        <f>IF(N151="znížená",J151,0)</f>
        <v>0</v>
      </c>
      <c r="BG151" s="161">
        <f>IF(N151="zákl. prenesená",J151,0)</f>
        <v>0</v>
      </c>
      <c r="BH151" s="161">
        <f>IF(N151="zníž. prenesená",J151,0)</f>
        <v>0</v>
      </c>
      <c r="BI151" s="161">
        <f>IF(N151="nulová",J151,0)</f>
        <v>0</v>
      </c>
      <c r="BJ151" s="18" t="s">
        <v>152</v>
      </c>
      <c r="BK151" s="161">
        <f>ROUND(I151*H151,2)</f>
        <v>0</v>
      </c>
      <c r="BL151" s="18" t="s">
        <v>151</v>
      </c>
      <c r="BM151" s="160" t="s">
        <v>575</v>
      </c>
    </row>
    <row r="152" spans="1:65" s="2" customFormat="1" ht="24.15" customHeight="1">
      <c r="A152" s="30"/>
      <c r="B152" s="148"/>
      <c r="C152" s="149" t="s">
        <v>178</v>
      </c>
      <c r="D152" s="149" t="s">
        <v>147</v>
      </c>
      <c r="E152" s="150" t="s">
        <v>576</v>
      </c>
      <c r="F152" s="151" t="s">
        <v>577</v>
      </c>
      <c r="G152" s="152" t="s">
        <v>176</v>
      </c>
      <c r="H152" s="153">
        <v>13</v>
      </c>
      <c r="I152" s="153"/>
      <c r="J152" s="154">
        <f>ROUND(I152*H152,2)</f>
        <v>0</v>
      </c>
      <c r="K152" s="155"/>
      <c r="L152" s="31"/>
      <c r="M152" s="156" t="s">
        <v>1</v>
      </c>
      <c r="N152" s="157" t="s">
        <v>39</v>
      </c>
      <c r="O152" s="158">
        <v>0.105</v>
      </c>
      <c r="P152" s="158">
        <f>O152*H152</f>
        <v>1.365</v>
      </c>
      <c r="Q152" s="158">
        <v>0</v>
      </c>
      <c r="R152" s="158">
        <f>Q152*H152</f>
        <v>0</v>
      </c>
      <c r="S152" s="158">
        <v>0</v>
      </c>
      <c r="T152" s="159">
        <f>S152*H152</f>
        <v>0</v>
      </c>
      <c r="U152" s="30"/>
      <c r="V152" s="30"/>
      <c r="W152" s="30"/>
      <c r="X152" s="30"/>
      <c r="Y152" s="30"/>
      <c r="Z152" s="30"/>
      <c r="AA152" s="30"/>
      <c r="AB152" s="30"/>
      <c r="AC152" s="30"/>
      <c r="AD152" s="30"/>
      <c r="AE152" s="30"/>
      <c r="AR152" s="160" t="s">
        <v>151</v>
      </c>
      <c r="AT152" s="160" t="s">
        <v>147</v>
      </c>
      <c r="AU152" s="160" t="s">
        <v>152</v>
      </c>
      <c r="AY152" s="18" t="s">
        <v>145</v>
      </c>
      <c r="BE152" s="161">
        <f>IF(N152="základná",J152,0)</f>
        <v>0</v>
      </c>
      <c r="BF152" s="161">
        <f>IF(N152="znížená",J152,0)</f>
        <v>0</v>
      </c>
      <c r="BG152" s="161">
        <f>IF(N152="zákl. prenesená",J152,0)</f>
        <v>0</v>
      </c>
      <c r="BH152" s="161">
        <f>IF(N152="zníž. prenesená",J152,0)</f>
        <v>0</v>
      </c>
      <c r="BI152" s="161">
        <f>IF(N152="nulová",J152,0)</f>
        <v>0</v>
      </c>
      <c r="BJ152" s="18" t="s">
        <v>152</v>
      </c>
      <c r="BK152" s="161">
        <f>ROUND(I152*H152,2)</f>
        <v>0</v>
      </c>
      <c r="BL152" s="18" t="s">
        <v>151</v>
      </c>
      <c r="BM152" s="160" t="s">
        <v>578</v>
      </c>
    </row>
    <row r="153" spans="1:65" s="13" customFormat="1" ht="10.199999999999999">
      <c r="B153" s="176"/>
      <c r="D153" s="177" t="s">
        <v>424</v>
      </c>
      <c r="E153" s="178" t="s">
        <v>1</v>
      </c>
      <c r="F153" s="179" t="s">
        <v>579</v>
      </c>
      <c r="H153" s="178" t="s">
        <v>1</v>
      </c>
      <c r="L153" s="176"/>
      <c r="M153" s="180"/>
      <c r="N153" s="181"/>
      <c r="O153" s="181"/>
      <c r="P153" s="181"/>
      <c r="Q153" s="181"/>
      <c r="R153" s="181"/>
      <c r="S153" s="181"/>
      <c r="T153" s="182"/>
      <c r="AT153" s="178" t="s">
        <v>424</v>
      </c>
      <c r="AU153" s="178" t="s">
        <v>152</v>
      </c>
      <c r="AV153" s="13" t="s">
        <v>81</v>
      </c>
      <c r="AW153" s="13" t="s">
        <v>29</v>
      </c>
      <c r="AX153" s="13" t="s">
        <v>73</v>
      </c>
      <c r="AY153" s="178" t="s">
        <v>145</v>
      </c>
    </row>
    <row r="154" spans="1:65" s="14" customFormat="1" ht="10.199999999999999">
      <c r="B154" s="183"/>
      <c r="D154" s="177" t="s">
        <v>424</v>
      </c>
      <c r="E154" s="184" t="s">
        <v>1</v>
      </c>
      <c r="F154" s="185" t="s">
        <v>580</v>
      </c>
      <c r="H154" s="186">
        <v>13</v>
      </c>
      <c r="L154" s="183"/>
      <c r="M154" s="187"/>
      <c r="N154" s="188"/>
      <c r="O154" s="188"/>
      <c r="P154" s="188"/>
      <c r="Q154" s="188"/>
      <c r="R154" s="188"/>
      <c r="S154" s="188"/>
      <c r="T154" s="189"/>
      <c r="AT154" s="184" t="s">
        <v>424</v>
      </c>
      <c r="AU154" s="184" t="s">
        <v>152</v>
      </c>
      <c r="AV154" s="14" t="s">
        <v>152</v>
      </c>
      <c r="AW154" s="14" t="s">
        <v>29</v>
      </c>
      <c r="AX154" s="14" t="s">
        <v>73</v>
      </c>
      <c r="AY154" s="184" t="s">
        <v>145</v>
      </c>
    </row>
    <row r="155" spans="1:65" s="15" customFormat="1" ht="10.199999999999999">
      <c r="B155" s="190"/>
      <c r="D155" s="177" t="s">
        <v>424</v>
      </c>
      <c r="E155" s="191" t="s">
        <v>1</v>
      </c>
      <c r="F155" s="192" t="s">
        <v>427</v>
      </c>
      <c r="H155" s="193">
        <v>13</v>
      </c>
      <c r="L155" s="190"/>
      <c r="M155" s="194"/>
      <c r="N155" s="195"/>
      <c r="O155" s="195"/>
      <c r="P155" s="195"/>
      <c r="Q155" s="195"/>
      <c r="R155" s="195"/>
      <c r="S155" s="195"/>
      <c r="T155" s="196"/>
      <c r="AT155" s="191" t="s">
        <v>424</v>
      </c>
      <c r="AU155" s="191" t="s">
        <v>152</v>
      </c>
      <c r="AV155" s="15" t="s">
        <v>151</v>
      </c>
      <c r="AW155" s="15" t="s">
        <v>29</v>
      </c>
      <c r="AX155" s="15" t="s">
        <v>81</v>
      </c>
      <c r="AY155" s="191" t="s">
        <v>145</v>
      </c>
    </row>
    <row r="156" spans="1:65" s="2" customFormat="1" ht="27" customHeight="1">
      <c r="A156" s="30"/>
      <c r="B156" s="148"/>
      <c r="C156" s="149" t="s">
        <v>182</v>
      </c>
      <c r="D156" s="149" t="s">
        <v>147</v>
      </c>
      <c r="E156" s="150" t="s">
        <v>581</v>
      </c>
      <c r="F156" s="151" t="s">
        <v>582</v>
      </c>
      <c r="G156" s="152" t="s">
        <v>150</v>
      </c>
      <c r="H156" s="153">
        <v>534</v>
      </c>
      <c r="I156" s="153"/>
      <c r="J156" s="154">
        <f>ROUND(I156*H156,2)</f>
        <v>0</v>
      </c>
      <c r="K156" s="155"/>
      <c r="L156" s="31"/>
      <c r="M156" s="156" t="s">
        <v>1</v>
      </c>
      <c r="N156" s="157" t="s">
        <v>39</v>
      </c>
      <c r="O156" s="158">
        <v>1.2E-2</v>
      </c>
      <c r="P156" s="158">
        <f>O156*H156</f>
        <v>6.4080000000000004</v>
      </c>
      <c r="Q156" s="158">
        <v>0</v>
      </c>
      <c r="R156" s="158">
        <f>Q156*H156</f>
        <v>0</v>
      </c>
      <c r="S156" s="158">
        <v>0</v>
      </c>
      <c r="T156" s="159">
        <f>S156*H156</f>
        <v>0</v>
      </c>
      <c r="U156" s="30"/>
      <c r="V156" s="30"/>
      <c r="W156" s="30"/>
      <c r="X156" s="30"/>
      <c r="Y156" s="30"/>
      <c r="Z156" s="30"/>
      <c r="AA156" s="30"/>
      <c r="AB156" s="30"/>
      <c r="AC156" s="30"/>
      <c r="AD156" s="30"/>
      <c r="AE156" s="30"/>
      <c r="AR156" s="160" t="s">
        <v>151</v>
      </c>
      <c r="AT156" s="160" t="s">
        <v>147</v>
      </c>
      <c r="AU156" s="160" t="s">
        <v>152</v>
      </c>
      <c r="AY156" s="18" t="s">
        <v>145</v>
      </c>
      <c r="BE156" s="161">
        <f>IF(N156="základná",J156,0)</f>
        <v>0</v>
      </c>
      <c r="BF156" s="161">
        <f>IF(N156="znížená",J156,0)</f>
        <v>0</v>
      </c>
      <c r="BG156" s="161">
        <f>IF(N156="zákl. prenesená",J156,0)</f>
        <v>0</v>
      </c>
      <c r="BH156" s="161">
        <f>IF(N156="zníž. prenesená",J156,0)</f>
        <v>0</v>
      </c>
      <c r="BI156" s="161">
        <f>IF(N156="nulová",J156,0)</f>
        <v>0</v>
      </c>
      <c r="BJ156" s="18" t="s">
        <v>152</v>
      </c>
      <c r="BK156" s="161">
        <f>ROUND(I156*H156,2)</f>
        <v>0</v>
      </c>
      <c r="BL156" s="18" t="s">
        <v>151</v>
      </c>
      <c r="BM156" s="160" t="s">
        <v>583</v>
      </c>
    </row>
    <row r="157" spans="1:65" s="13" customFormat="1" ht="10.199999999999999">
      <c r="B157" s="176"/>
      <c r="D157" s="177" t="s">
        <v>424</v>
      </c>
      <c r="E157" s="178" t="s">
        <v>1</v>
      </c>
      <c r="F157" s="179" t="s">
        <v>584</v>
      </c>
      <c r="H157" s="178" t="s">
        <v>1</v>
      </c>
      <c r="L157" s="176"/>
      <c r="M157" s="180"/>
      <c r="N157" s="181"/>
      <c r="O157" s="181"/>
      <c r="P157" s="181"/>
      <c r="Q157" s="181"/>
      <c r="R157" s="181"/>
      <c r="S157" s="181"/>
      <c r="T157" s="182"/>
      <c r="AT157" s="178" t="s">
        <v>424</v>
      </c>
      <c r="AU157" s="178" t="s">
        <v>152</v>
      </c>
      <c r="AV157" s="13" t="s">
        <v>81</v>
      </c>
      <c r="AW157" s="13" t="s">
        <v>29</v>
      </c>
      <c r="AX157" s="13" t="s">
        <v>73</v>
      </c>
      <c r="AY157" s="178" t="s">
        <v>145</v>
      </c>
    </row>
    <row r="158" spans="1:65" s="14" customFormat="1" ht="10.199999999999999">
      <c r="B158" s="183"/>
      <c r="D158" s="177" t="s">
        <v>424</v>
      </c>
      <c r="E158" s="184" t="s">
        <v>1</v>
      </c>
      <c r="F158" s="185" t="s">
        <v>585</v>
      </c>
      <c r="H158" s="186">
        <v>204</v>
      </c>
      <c r="L158" s="183"/>
      <c r="M158" s="187"/>
      <c r="N158" s="188"/>
      <c r="O158" s="188"/>
      <c r="P158" s="188"/>
      <c r="Q158" s="188"/>
      <c r="R158" s="188"/>
      <c r="S158" s="188"/>
      <c r="T158" s="189"/>
      <c r="AT158" s="184" t="s">
        <v>424</v>
      </c>
      <c r="AU158" s="184" t="s">
        <v>152</v>
      </c>
      <c r="AV158" s="14" t="s">
        <v>152</v>
      </c>
      <c r="AW158" s="14" t="s">
        <v>29</v>
      </c>
      <c r="AX158" s="14" t="s">
        <v>73</v>
      </c>
      <c r="AY158" s="184" t="s">
        <v>145</v>
      </c>
    </row>
    <row r="159" spans="1:65" s="14" customFormat="1" ht="10.199999999999999">
      <c r="B159" s="183"/>
      <c r="D159" s="177" t="s">
        <v>424</v>
      </c>
      <c r="E159" s="184" t="s">
        <v>1</v>
      </c>
      <c r="F159" s="185" t="s">
        <v>586</v>
      </c>
      <c r="H159" s="186">
        <v>330</v>
      </c>
      <c r="L159" s="183"/>
      <c r="M159" s="187"/>
      <c r="N159" s="188"/>
      <c r="O159" s="188"/>
      <c r="P159" s="188"/>
      <c r="Q159" s="188"/>
      <c r="R159" s="188"/>
      <c r="S159" s="188"/>
      <c r="T159" s="189"/>
      <c r="AT159" s="184" t="s">
        <v>424</v>
      </c>
      <c r="AU159" s="184" t="s">
        <v>152</v>
      </c>
      <c r="AV159" s="14" t="s">
        <v>152</v>
      </c>
      <c r="AW159" s="14" t="s">
        <v>29</v>
      </c>
      <c r="AX159" s="14" t="s">
        <v>73</v>
      </c>
      <c r="AY159" s="184" t="s">
        <v>145</v>
      </c>
    </row>
    <row r="160" spans="1:65" s="15" customFormat="1" ht="10.199999999999999">
      <c r="B160" s="190"/>
      <c r="D160" s="177" t="s">
        <v>424</v>
      </c>
      <c r="E160" s="191" t="s">
        <v>1</v>
      </c>
      <c r="F160" s="192" t="s">
        <v>427</v>
      </c>
      <c r="H160" s="193">
        <v>534</v>
      </c>
      <c r="L160" s="190"/>
      <c r="M160" s="194"/>
      <c r="N160" s="195"/>
      <c r="O160" s="195"/>
      <c r="P160" s="195"/>
      <c r="Q160" s="195"/>
      <c r="R160" s="195"/>
      <c r="S160" s="195"/>
      <c r="T160" s="196"/>
      <c r="AT160" s="191" t="s">
        <v>424</v>
      </c>
      <c r="AU160" s="191" t="s">
        <v>152</v>
      </c>
      <c r="AV160" s="15" t="s">
        <v>151</v>
      </c>
      <c r="AW160" s="15" t="s">
        <v>29</v>
      </c>
      <c r="AX160" s="15" t="s">
        <v>81</v>
      </c>
      <c r="AY160" s="191" t="s">
        <v>145</v>
      </c>
    </row>
    <row r="161" spans="1:65" s="12" customFormat="1" ht="22.8" customHeight="1">
      <c r="B161" s="136"/>
      <c r="D161" s="137" t="s">
        <v>72</v>
      </c>
      <c r="E161" s="146" t="s">
        <v>152</v>
      </c>
      <c r="F161" s="146" t="s">
        <v>478</v>
      </c>
      <c r="J161" s="147">
        <f>BK161</f>
        <v>0</v>
      </c>
      <c r="L161" s="136"/>
      <c r="M161" s="140"/>
      <c r="N161" s="141"/>
      <c r="O161" s="141"/>
      <c r="P161" s="142">
        <f>SUM(P162:P174)</f>
        <v>3.0189439999999998</v>
      </c>
      <c r="Q161" s="141"/>
      <c r="R161" s="142">
        <f>SUM(R162:R174)</f>
        <v>5.6966399999999995</v>
      </c>
      <c r="S161" s="141"/>
      <c r="T161" s="143">
        <f>SUM(T162:T174)</f>
        <v>0</v>
      </c>
      <c r="AR161" s="137" t="s">
        <v>81</v>
      </c>
      <c r="AT161" s="144" t="s">
        <v>72</v>
      </c>
      <c r="AU161" s="144" t="s">
        <v>81</v>
      </c>
      <c r="AY161" s="137" t="s">
        <v>145</v>
      </c>
      <c r="BK161" s="145">
        <f>SUM(BK162:BK174)</f>
        <v>0</v>
      </c>
    </row>
    <row r="162" spans="1:65" s="2" customFormat="1" ht="24.15" customHeight="1">
      <c r="A162" s="30"/>
      <c r="B162" s="148"/>
      <c r="C162" s="149" t="s">
        <v>186</v>
      </c>
      <c r="D162" s="149" t="s">
        <v>147</v>
      </c>
      <c r="E162" s="150" t="s">
        <v>587</v>
      </c>
      <c r="F162" s="151" t="s">
        <v>588</v>
      </c>
      <c r="G162" s="152" t="s">
        <v>176</v>
      </c>
      <c r="H162" s="153">
        <v>2.7519999999999998</v>
      </c>
      <c r="I162" s="153"/>
      <c r="J162" s="154">
        <f>ROUND(I162*H162,2)</f>
        <v>0</v>
      </c>
      <c r="K162" s="155"/>
      <c r="L162" s="31"/>
      <c r="M162" s="156" t="s">
        <v>1</v>
      </c>
      <c r="N162" s="157" t="s">
        <v>39</v>
      </c>
      <c r="O162" s="158">
        <v>1.097</v>
      </c>
      <c r="P162" s="158">
        <f>O162*H162</f>
        <v>3.0189439999999998</v>
      </c>
      <c r="Q162" s="158">
        <v>2.0699999999999998</v>
      </c>
      <c r="R162" s="158">
        <f>Q162*H162</f>
        <v>5.6966399999999995</v>
      </c>
      <c r="S162" s="158">
        <v>0</v>
      </c>
      <c r="T162" s="159">
        <f>S162*H162</f>
        <v>0</v>
      </c>
      <c r="U162" s="30"/>
      <c r="V162" s="30"/>
      <c r="W162" s="30"/>
      <c r="X162" s="30"/>
      <c r="Y162" s="30"/>
      <c r="Z162" s="30"/>
      <c r="AA162" s="30"/>
      <c r="AB162" s="30"/>
      <c r="AC162" s="30"/>
      <c r="AD162" s="30"/>
      <c r="AE162" s="30"/>
      <c r="AR162" s="160" t="s">
        <v>151</v>
      </c>
      <c r="AT162" s="160" t="s">
        <v>147</v>
      </c>
      <c r="AU162" s="160" t="s">
        <v>152</v>
      </c>
      <c r="AY162" s="18" t="s">
        <v>145</v>
      </c>
      <c r="BE162" s="161">
        <f>IF(N162="základná",J162,0)</f>
        <v>0</v>
      </c>
      <c r="BF162" s="161">
        <f>IF(N162="znížená",J162,0)</f>
        <v>0</v>
      </c>
      <c r="BG162" s="161">
        <f>IF(N162="zákl. prenesená",J162,0)</f>
        <v>0</v>
      </c>
      <c r="BH162" s="161">
        <f>IF(N162="zníž. prenesená",J162,0)</f>
        <v>0</v>
      </c>
      <c r="BI162" s="161">
        <f>IF(N162="nulová",J162,0)</f>
        <v>0</v>
      </c>
      <c r="BJ162" s="18" t="s">
        <v>152</v>
      </c>
      <c r="BK162" s="161">
        <f>ROUND(I162*H162,2)</f>
        <v>0</v>
      </c>
      <c r="BL162" s="18" t="s">
        <v>151</v>
      </c>
      <c r="BM162" s="160" t="s">
        <v>589</v>
      </c>
    </row>
    <row r="163" spans="1:65" s="13" customFormat="1" ht="10.199999999999999">
      <c r="B163" s="176"/>
      <c r="D163" s="177" t="s">
        <v>424</v>
      </c>
      <c r="E163" s="178" t="s">
        <v>1</v>
      </c>
      <c r="F163" s="179" t="s">
        <v>590</v>
      </c>
      <c r="H163" s="178" t="s">
        <v>1</v>
      </c>
      <c r="L163" s="176"/>
      <c r="M163" s="180"/>
      <c r="N163" s="181"/>
      <c r="O163" s="181"/>
      <c r="P163" s="181"/>
      <c r="Q163" s="181"/>
      <c r="R163" s="181"/>
      <c r="S163" s="181"/>
      <c r="T163" s="182"/>
      <c r="AT163" s="178" t="s">
        <v>424</v>
      </c>
      <c r="AU163" s="178" t="s">
        <v>152</v>
      </c>
      <c r="AV163" s="13" t="s">
        <v>81</v>
      </c>
      <c r="AW163" s="13" t="s">
        <v>29</v>
      </c>
      <c r="AX163" s="13" t="s">
        <v>73</v>
      </c>
      <c r="AY163" s="178" t="s">
        <v>145</v>
      </c>
    </row>
    <row r="164" spans="1:65" s="13" customFormat="1" ht="20.399999999999999">
      <c r="B164" s="176"/>
      <c r="D164" s="177" t="s">
        <v>424</v>
      </c>
      <c r="E164" s="178" t="s">
        <v>1</v>
      </c>
      <c r="F164" s="179" t="s">
        <v>553</v>
      </c>
      <c r="H164" s="178" t="s">
        <v>1</v>
      </c>
      <c r="L164" s="176"/>
      <c r="M164" s="180"/>
      <c r="N164" s="181"/>
      <c r="O164" s="181"/>
      <c r="P164" s="181"/>
      <c r="Q164" s="181"/>
      <c r="R164" s="181"/>
      <c r="S164" s="181"/>
      <c r="T164" s="182"/>
      <c r="AT164" s="178" t="s">
        <v>424</v>
      </c>
      <c r="AU164" s="178" t="s">
        <v>152</v>
      </c>
      <c r="AV164" s="13" t="s">
        <v>81</v>
      </c>
      <c r="AW164" s="13" t="s">
        <v>29</v>
      </c>
      <c r="AX164" s="13" t="s">
        <v>73</v>
      </c>
      <c r="AY164" s="178" t="s">
        <v>145</v>
      </c>
    </row>
    <row r="165" spans="1:65" s="14" customFormat="1" ht="10.199999999999999">
      <c r="B165" s="183"/>
      <c r="D165" s="177" t="s">
        <v>424</v>
      </c>
      <c r="E165" s="184" t="s">
        <v>1</v>
      </c>
      <c r="F165" s="185" t="s">
        <v>591</v>
      </c>
      <c r="H165" s="186">
        <v>0.88200000000000001</v>
      </c>
      <c r="L165" s="183"/>
      <c r="M165" s="187"/>
      <c r="N165" s="188"/>
      <c r="O165" s="188"/>
      <c r="P165" s="188"/>
      <c r="Q165" s="188"/>
      <c r="R165" s="188"/>
      <c r="S165" s="188"/>
      <c r="T165" s="189"/>
      <c r="AT165" s="184" t="s">
        <v>424</v>
      </c>
      <c r="AU165" s="184" t="s">
        <v>152</v>
      </c>
      <c r="AV165" s="14" t="s">
        <v>152</v>
      </c>
      <c r="AW165" s="14" t="s">
        <v>29</v>
      </c>
      <c r="AX165" s="14" t="s">
        <v>73</v>
      </c>
      <c r="AY165" s="184" t="s">
        <v>145</v>
      </c>
    </row>
    <row r="166" spans="1:65" s="14" customFormat="1" ht="20.399999999999999">
      <c r="B166" s="183"/>
      <c r="D166" s="177" t="s">
        <v>424</v>
      </c>
      <c r="E166" s="184" t="s">
        <v>1</v>
      </c>
      <c r="F166" s="185" t="s">
        <v>592</v>
      </c>
      <c r="H166" s="186">
        <v>7.1999999999999995E-2</v>
      </c>
      <c r="L166" s="183"/>
      <c r="M166" s="187"/>
      <c r="N166" s="188"/>
      <c r="O166" s="188"/>
      <c r="P166" s="188"/>
      <c r="Q166" s="188"/>
      <c r="R166" s="188"/>
      <c r="S166" s="188"/>
      <c r="T166" s="189"/>
      <c r="AT166" s="184" t="s">
        <v>424</v>
      </c>
      <c r="AU166" s="184" t="s">
        <v>152</v>
      </c>
      <c r="AV166" s="14" t="s">
        <v>152</v>
      </c>
      <c r="AW166" s="14" t="s">
        <v>29</v>
      </c>
      <c r="AX166" s="14" t="s">
        <v>73</v>
      </c>
      <c r="AY166" s="184" t="s">
        <v>145</v>
      </c>
    </row>
    <row r="167" spans="1:65" s="14" customFormat="1" ht="20.399999999999999">
      <c r="B167" s="183"/>
      <c r="D167" s="177" t="s">
        <v>424</v>
      </c>
      <c r="E167" s="184" t="s">
        <v>1</v>
      </c>
      <c r="F167" s="185" t="s">
        <v>593</v>
      </c>
      <c r="H167" s="186">
        <v>0.06</v>
      </c>
      <c r="L167" s="183"/>
      <c r="M167" s="187"/>
      <c r="N167" s="188"/>
      <c r="O167" s="188"/>
      <c r="P167" s="188"/>
      <c r="Q167" s="188"/>
      <c r="R167" s="188"/>
      <c r="S167" s="188"/>
      <c r="T167" s="189"/>
      <c r="AT167" s="184" t="s">
        <v>424</v>
      </c>
      <c r="AU167" s="184" t="s">
        <v>152</v>
      </c>
      <c r="AV167" s="14" t="s">
        <v>152</v>
      </c>
      <c r="AW167" s="14" t="s">
        <v>29</v>
      </c>
      <c r="AX167" s="14" t="s">
        <v>73</v>
      </c>
      <c r="AY167" s="184" t="s">
        <v>145</v>
      </c>
    </row>
    <row r="168" spans="1:65" s="14" customFormat="1" ht="20.399999999999999">
      <c r="B168" s="183"/>
      <c r="D168" s="177" t="s">
        <v>424</v>
      </c>
      <c r="E168" s="184" t="s">
        <v>1</v>
      </c>
      <c r="F168" s="185" t="s">
        <v>594</v>
      </c>
      <c r="H168" s="186">
        <v>0.1</v>
      </c>
      <c r="L168" s="183"/>
      <c r="M168" s="187"/>
      <c r="N168" s="188"/>
      <c r="O168" s="188"/>
      <c r="P168" s="188"/>
      <c r="Q168" s="188"/>
      <c r="R168" s="188"/>
      <c r="S168" s="188"/>
      <c r="T168" s="189"/>
      <c r="AT168" s="184" t="s">
        <v>424</v>
      </c>
      <c r="AU168" s="184" t="s">
        <v>152</v>
      </c>
      <c r="AV168" s="14" t="s">
        <v>152</v>
      </c>
      <c r="AW168" s="14" t="s">
        <v>29</v>
      </c>
      <c r="AX168" s="14" t="s">
        <v>73</v>
      </c>
      <c r="AY168" s="184" t="s">
        <v>145</v>
      </c>
    </row>
    <row r="169" spans="1:65" s="16" customFormat="1" ht="10.199999999999999">
      <c r="B169" s="197"/>
      <c r="D169" s="177" t="s">
        <v>424</v>
      </c>
      <c r="E169" s="198" t="s">
        <v>1</v>
      </c>
      <c r="F169" s="199" t="s">
        <v>558</v>
      </c>
      <c r="H169" s="200">
        <v>1.1140000000000001</v>
      </c>
      <c r="L169" s="197"/>
      <c r="M169" s="201"/>
      <c r="N169" s="202"/>
      <c r="O169" s="202"/>
      <c r="P169" s="202"/>
      <c r="Q169" s="202"/>
      <c r="R169" s="202"/>
      <c r="S169" s="202"/>
      <c r="T169" s="203"/>
      <c r="AT169" s="198" t="s">
        <v>424</v>
      </c>
      <c r="AU169" s="198" t="s">
        <v>152</v>
      </c>
      <c r="AV169" s="16" t="s">
        <v>157</v>
      </c>
      <c r="AW169" s="16" t="s">
        <v>29</v>
      </c>
      <c r="AX169" s="16" t="s">
        <v>73</v>
      </c>
      <c r="AY169" s="198" t="s">
        <v>145</v>
      </c>
    </row>
    <row r="170" spans="1:65" s="13" customFormat="1" ht="10.199999999999999">
      <c r="B170" s="176"/>
      <c r="D170" s="177" t="s">
        <v>424</v>
      </c>
      <c r="E170" s="178" t="s">
        <v>1</v>
      </c>
      <c r="F170" s="179" t="s">
        <v>559</v>
      </c>
      <c r="H170" s="178" t="s">
        <v>1</v>
      </c>
      <c r="L170" s="176"/>
      <c r="M170" s="180"/>
      <c r="N170" s="181"/>
      <c r="O170" s="181"/>
      <c r="P170" s="181"/>
      <c r="Q170" s="181"/>
      <c r="R170" s="181"/>
      <c r="S170" s="181"/>
      <c r="T170" s="182"/>
      <c r="AT170" s="178" t="s">
        <v>424</v>
      </c>
      <c r="AU170" s="178" t="s">
        <v>152</v>
      </c>
      <c r="AV170" s="13" t="s">
        <v>81</v>
      </c>
      <c r="AW170" s="13" t="s">
        <v>29</v>
      </c>
      <c r="AX170" s="13" t="s">
        <v>73</v>
      </c>
      <c r="AY170" s="178" t="s">
        <v>145</v>
      </c>
    </row>
    <row r="171" spans="1:65" s="14" customFormat="1" ht="10.199999999999999">
      <c r="B171" s="183"/>
      <c r="D171" s="177" t="s">
        <v>424</v>
      </c>
      <c r="E171" s="184" t="s">
        <v>1</v>
      </c>
      <c r="F171" s="185" t="s">
        <v>595</v>
      </c>
      <c r="H171" s="186">
        <v>1.5660000000000001</v>
      </c>
      <c r="L171" s="183"/>
      <c r="M171" s="187"/>
      <c r="N171" s="188"/>
      <c r="O171" s="188"/>
      <c r="P171" s="188"/>
      <c r="Q171" s="188"/>
      <c r="R171" s="188"/>
      <c r="S171" s="188"/>
      <c r="T171" s="189"/>
      <c r="AT171" s="184" t="s">
        <v>424</v>
      </c>
      <c r="AU171" s="184" t="s">
        <v>152</v>
      </c>
      <c r="AV171" s="14" t="s">
        <v>152</v>
      </c>
      <c r="AW171" s="14" t="s">
        <v>29</v>
      </c>
      <c r="AX171" s="14" t="s">
        <v>73</v>
      </c>
      <c r="AY171" s="184" t="s">
        <v>145</v>
      </c>
    </row>
    <row r="172" spans="1:65" s="14" customFormat="1" ht="20.399999999999999">
      <c r="B172" s="183"/>
      <c r="D172" s="177" t="s">
        <v>424</v>
      </c>
      <c r="E172" s="184" t="s">
        <v>1</v>
      </c>
      <c r="F172" s="185" t="s">
        <v>596</v>
      </c>
      <c r="H172" s="186">
        <v>7.1999999999999995E-2</v>
      </c>
      <c r="L172" s="183"/>
      <c r="M172" s="187"/>
      <c r="N172" s="188"/>
      <c r="O172" s="188"/>
      <c r="P172" s="188"/>
      <c r="Q172" s="188"/>
      <c r="R172" s="188"/>
      <c r="S172" s="188"/>
      <c r="T172" s="189"/>
      <c r="AT172" s="184" t="s">
        <v>424</v>
      </c>
      <c r="AU172" s="184" t="s">
        <v>152</v>
      </c>
      <c r="AV172" s="14" t="s">
        <v>152</v>
      </c>
      <c r="AW172" s="14" t="s">
        <v>29</v>
      </c>
      <c r="AX172" s="14" t="s">
        <v>73</v>
      </c>
      <c r="AY172" s="184" t="s">
        <v>145</v>
      </c>
    </row>
    <row r="173" spans="1:65" s="16" customFormat="1" ht="10.199999999999999">
      <c r="B173" s="197"/>
      <c r="D173" s="177" t="s">
        <v>424</v>
      </c>
      <c r="E173" s="198" t="s">
        <v>1</v>
      </c>
      <c r="F173" s="199" t="s">
        <v>558</v>
      </c>
      <c r="H173" s="200">
        <v>1.6379999999999999</v>
      </c>
      <c r="L173" s="197"/>
      <c r="M173" s="201"/>
      <c r="N173" s="202"/>
      <c r="O173" s="202"/>
      <c r="P173" s="202"/>
      <c r="Q173" s="202"/>
      <c r="R173" s="202"/>
      <c r="S173" s="202"/>
      <c r="T173" s="203"/>
      <c r="AT173" s="198" t="s">
        <v>424</v>
      </c>
      <c r="AU173" s="198" t="s">
        <v>152</v>
      </c>
      <c r="AV173" s="16" t="s">
        <v>157</v>
      </c>
      <c r="AW173" s="16" t="s">
        <v>29</v>
      </c>
      <c r="AX173" s="16" t="s">
        <v>73</v>
      </c>
      <c r="AY173" s="198" t="s">
        <v>145</v>
      </c>
    </row>
    <row r="174" spans="1:65" s="15" customFormat="1" ht="10.199999999999999">
      <c r="B174" s="190"/>
      <c r="D174" s="177" t="s">
        <v>424</v>
      </c>
      <c r="E174" s="191" t="s">
        <v>1</v>
      </c>
      <c r="F174" s="192" t="s">
        <v>427</v>
      </c>
      <c r="H174" s="193">
        <v>2.7519999999999998</v>
      </c>
      <c r="L174" s="190"/>
      <c r="M174" s="194"/>
      <c r="N174" s="195"/>
      <c r="O174" s="195"/>
      <c r="P174" s="195"/>
      <c r="Q174" s="195"/>
      <c r="R174" s="195"/>
      <c r="S174" s="195"/>
      <c r="T174" s="196"/>
      <c r="AT174" s="191" t="s">
        <v>424</v>
      </c>
      <c r="AU174" s="191" t="s">
        <v>152</v>
      </c>
      <c r="AV174" s="15" t="s">
        <v>151</v>
      </c>
      <c r="AW174" s="15" t="s">
        <v>29</v>
      </c>
      <c r="AX174" s="15" t="s">
        <v>81</v>
      </c>
      <c r="AY174" s="191" t="s">
        <v>145</v>
      </c>
    </row>
    <row r="175" spans="1:65" s="12" customFormat="1" ht="22.8" customHeight="1">
      <c r="B175" s="136"/>
      <c r="D175" s="137" t="s">
        <v>72</v>
      </c>
      <c r="E175" s="146" t="s">
        <v>157</v>
      </c>
      <c r="F175" s="146" t="s">
        <v>597</v>
      </c>
      <c r="J175" s="147">
        <f>BK175</f>
        <v>0</v>
      </c>
      <c r="L175" s="136"/>
      <c r="M175" s="140"/>
      <c r="N175" s="141"/>
      <c r="O175" s="141"/>
      <c r="P175" s="142">
        <f>SUM(P176:P232)</f>
        <v>156.47877399999999</v>
      </c>
      <c r="Q175" s="141"/>
      <c r="R175" s="142">
        <f>SUM(R176:R232)</f>
        <v>86.578192000000001</v>
      </c>
      <c r="S175" s="141"/>
      <c r="T175" s="143">
        <f>SUM(T176:T232)</f>
        <v>0</v>
      </c>
      <c r="AR175" s="137" t="s">
        <v>81</v>
      </c>
      <c r="AT175" s="144" t="s">
        <v>72</v>
      </c>
      <c r="AU175" s="144" t="s">
        <v>81</v>
      </c>
      <c r="AY175" s="137" t="s">
        <v>145</v>
      </c>
      <c r="BK175" s="145">
        <f>SUM(BK176:BK232)</f>
        <v>0</v>
      </c>
    </row>
    <row r="176" spans="1:65" s="2" customFormat="1" ht="24.15" customHeight="1">
      <c r="A176" s="30"/>
      <c r="B176" s="148"/>
      <c r="C176" s="149" t="s">
        <v>190</v>
      </c>
      <c r="D176" s="149" t="s">
        <v>147</v>
      </c>
      <c r="E176" s="150" t="s">
        <v>598</v>
      </c>
      <c r="F176" s="151" t="s">
        <v>1214</v>
      </c>
      <c r="G176" s="152" t="s">
        <v>280</v>
      </c>
      <c r="H176" s="153">
        <v>87</v>
      </c>
      <c r="I176" s="153"/>
      <c r="J176" s="154">
        <f>ROUND(I176*H176,2)</f>
        <v>0</v>
      </c>
      <c r="K176" s="155"/>
      <c r="L176" s="31"/>
      <c r="M176" s="156" t="s">
        <v>1</v>
      </c>
      <c r="N176" s="157" t="s">
        <v>39</v>
      </c>
      <c r="O176" s="158">
        <v>0.19001000000000001</v>
      </c>
      <c r="P176" s="158">
        <f>O176*H176</f>
        <v>16.53087</v>
      </c>
      <c r="Q176" s="158">
        <v>5.2999999999999998E-4</v>
      </c>
      <c r="R176" s="158">
        <f>Q176*H176</f>
        <v>4.6109999999999998E-2</v>
      </c>
      <c r="S176" s="158">
        <v>0</v>
      </c>
      <c r="T176" s="159">
        <f>S176*H176</f>
        <v>0</v>
      </c>
      <c r="U176" s="30"/>
      <c r="V176" s="30"/>
      <c r="W176" s="30"/>
      <c r="X176" s="30"/>
      <c r="Y176" s="30"/>
      <c r="Z176" s="30"/>
      <c r="AA176" s="30"/>
      <c r="AB176" s="30"/>
      <c r="AC176" s="30"/>
      <c r="AD176" s="30"/>
      <c r="AE176" s="30"/>
      <c r="AR176" s="160" t="s">
        <v>151</v>
      </c>
      <c r="AT176" s="160" t="s">
        <v>147</v>
      </c>
      <c r="AU176" s="160" t="s">
        <v>152</v>
      </c>
      <c r="AY176" s="18" t="s">
        <v>145</v>
      </c>
      <c r="BE176" s="161">
        <f>IF(N176="základná",J176,0)</f>
        <v>0</v>
      </c>
      <c r="BF176" s="161">
        <f>IF(N176="znížená",J176,0)</f>
        <v>0</v>
      </c>
      <c r="BG176" s="161">
        <f>IF(N176="zákl. prenesená",J176,0)</f>
        <v>0</v>
      </c>
      <c r="BH176" s="161">
        <f>IF(N176="zníž. prenesená",J176,0)</f>
        <v>0</v>
      </c>
      <c r="BI176" s="161">
        <f>IF(N176="nulová",J176,0)</f>
        <v>0</v>
      </c>
      <c r="BJ176" s="18" t="s">
        <v>152</v>
      </c>
      <c r="BK176" s="161">
        <f>ROUND(I176*H176,2)</f>
        <v>0</v>
      </c>
      <c r="BL176" s="18" t="s">
        <v>151</v>
      </c>
      <c r="BM176" s="160" t="s">
        <v>599</v>
      </c>
    </row>
    <row r="177" spans="1:65" s="13" customFormat="1" ht="10.199999999999999">
      <c r="B177" s="176"/>
      <c r="D177" s="177" t="s">
        <v>424</v>
      </c>
      <c r="E177" s="178" t="s">
        <v>1</v>
      </c>
      <c r="F177" s="179" t="s">
        <v>600</v>
      </c>
      <c r="H177" s="178" t="s">
        <v>1</v>
      </c>
      <c r="L177" s="176"/>
      <c r="M177" s="180"/>
      <c r="N177" s="181"/>
      <c r="O177" s="181"/>
      <c r="P177" s="181"/>
      <c r="Q177" s="181"/>
      <c r="R177" s="181"/>
      <c r="S177" s="181"/>
      <c r="T177" s="182"/>
      <c r="AT177" s="178" t="s">
        <v>424</v>
      </c>
      <c r="AU177" s="178" t="s">
        <v>152</v>
      </c>
      <c r="AV177" s="13" t="s">
        <v>81</v>
      </c>
      <c r="AW177" s="13" t="s">
        <v>29</v>
      </c>
      <c r="AX177" s="13" t="s">
        <v>73</v>
      </c>
      <c r="AY177" s="178" t="s">
        <v>145</v>
      </c>
    </row>
    <row r="178" spans="1:65" s="14" customFormat="1" ht="10.199999999999999">
      <c r="B178" s="183"/>
      <c r="D178" s="177" t="s">
        <v>424</v>
      </c>
      <c r="E178" s="184" t="s">
        <v>1</v>
      </c>
      <c r="F178" s="185" t="s">
        <v>601</v>
      </c>
      <c r="H178" s="186">
        <v>87</v>
      </c>
      <c r="L178" s="183"/>
      <c r="M178" s="187"/>
      <c r="N178" s="188"/>
      <c r="O178" s="188"/>
      <c r="P178" s="188"/>
      <c r="Q178" s="188"/>
      <c r="R178" s="188"/>
      <c r="S178" s="188"/>
      <c r="T178" s="189"/>
      <c r="AT178" s="184" t="s">
        <v>424</v>
      </c>
      <c r="AU178" s="184" t="s">
        <v>152</v>
      </c>
      <c r="AV178" s="14" t="s">
        <v>152</v>
      </c>
      <c r="AW178" s="14" t="s">
        <v>29</v>
      </c>
      <c r="AX178" s="14" t="s">
        <v>73</v>
      </c>
      <c r="AY178" s="184" t="s">
        <v>145</v>
      </c>
    </row>
    <row r="179" spans="1:65" s="15" customFormat="1" ht="10.199999999999999">
      <c r="B179" s="190"/>
      <c r="D179" s="177" t="s">
        <v>424</v>
      </c>
      <c r="E179" s="191" t="s">
        <v>1</v>
      </c>
      <c r="F179" s="192" t="s">
        <v>427</v>
      </c>
      <c r="H179" s="193">
        <v>87</v>
      </c>
      <c r="L179" s="190"/>
      <c r="M179" s="194"/>
      <c r="N179" s="195"/>
      <c r="O179" s="195"/>
      <c r="P179" s="195"/>
      <c r="Q179" s="195"/>
      <c r="R179" s="195"/>
      <c r="S179" s="195"/>
      <c r="T179" s="196"/>
      <c r="AT179" s="191" t="s">
        <v>424</v>
      </c>
      <c r="AU179" s="191" t="s">
        <v>152</v>
      </c>
      <c r="AV179" s="15" t="s">
        <v>151</v>
      </c>
      <c r="AW179" s="15" t="s">
        <v>29</v>
      </c>
      <c r="AX179" s="15" t="s">
        <v>81</v>
      </c>
      <c r="AY179" s="191" t="s">
        <v>145</v>
      </c>
    </row>
    <row r="180" spans="1:65" s="2" customFormat="1" ht="47.4" customHeight="1">
      <c r="A180" s="30"/>
      <c r="B180" s="148"/>
      <c r="C180" s="162" t="s">
        <v>194</v>
      </c>
      <c r="D180" s="162" t="s">
        <v>199</v>
      </c>
      <c r="E180" s="163" t="s">
        <v>602</v>
      </c>
      <c r="F180" s="164" t="s">
        <v>1215</v>
      </c>
      <c r="G180" s="165" t="s">
        <v>280</v>
      </c>
      <c r="H180" s="166">
        <v>87</v>
      </c>
      <c r="I180" s="166"/>
      <c r="J180" s="167">
        <f>ROUND(I180*H180,2)</f>
        <v>0</v>
      </c>
      <c r="K180" s="168"/>
      <c r="L180" s="169"/>
      <c r="M180" s="170" t="s">
        <v>1</v>
      </c>
      <c r="N180" s="171" t="s">
        <v>39</v>
      </c>
      <c r="O180" s="158">
        <v>0</v>
      </c>
      <c r="P180" s="158">
        <f>O180*H180</f>
        <v>0</v>
      </c>
      <c r="Q180" s="158">
        <v>2E-3</v>
      </c>
      <c r="R180" s="158">
        <f>Q180*H180</f>
        <v>0.17400000000000002</v>
      </c>
      <c r="S180" s="158">
        <v>0</v>
      </c>
      <c r="T180" s="159">
        <f>S180*H180</f>
        <v>0</v>
      </c>
      <c r="U180" s="30"/>
      <c r="V180" s="30"/>
      <c r="W180" s="30"/>
      <c r="X180" s="30"/>
      <c r="Y180" s="30"/>
      <c r="Z180" s="30"/>
      <c r="AA180" s="30"/>
      <c r="AB180" s="30"/>
      <c r="AC180" s="30"/>
      <c r="AD180" s="30"/>
      <c r="AE180" s="30"/>
      <c r="AR180" s="160" t="s">
        <v>178</v>
      </c>
      <c r="AT180" s="160" t="s">
        <v>199</v>
      </c>
      <c r="AU180" s="160" t="s">
        <v>152</v>
      </c>
      <c r="AY180" s="18" t="s">
        <v>145</v>
      </c>
      <c r="BE180" s="161">
        <f>IF(N180="základná",J180,0)</f>
        <v>0</v>
      </c>
      <c r="BF180" s="161">
        <f>IF(N180="znížená",J180,0)</f>
        <v>0</v>
      </c>
      <c r="BG180" s="161">
        <f>IF(N180="zákl. prenesená",J180,0)</f>
        <v>0</v>
      </c>
      <c r="BH180" s="161">
        <f>IF(N180="zníž. prenesená",J180,0)</f>
        <v>0</v>
      </c>
      <c r="BI180" s="161">
        <f>IF(N180="nulová",J180,0)</f>
        <v>0</v>
      </c>
      <c r="BJ180" s="18" t="s">
        <v>152</v>
      </c>
      <c r="BK180" s="161">
        <f>ROUND(I180*H180,2)</f>
        <v>0</v>
      </c>
      <c r="BL180" s="18" t="s">
        <v>151</v>
      </c>
      <c r="BM180" s="160" t="s">
        <v>603</v>
      </c>
    </row>
    <row r="181" spans="1:65" s="2" customFormat="1" ht="24.15" customHeight="1">
      <c r="A181" s="30"/>
      <c r="B181" s="148"/>
      <c r="C181" s="149" t="s">
        <v>198</v>
      </c>
      <c r="D181" s="149" t="s">
        <v>147</v>
      </c>
      <c r="E181" s="150" t="s">
        <v>604</v>
      </c>
      <c r="F181" s="151" t="s">
        <v>605</v>
      </c>
      <c r="G181" s="152" t="s">
        <v>280</v>
      </c>
      <c r="H181" s="153">
        <v>87</v>
      </c>
      <c r="I181" s="153"/>
      <c r="J181" s="154">
        <f>ROUND(I181*H181,2)</f>
        <v>0</v>
      </c>
      <c r="K181" s="155"/>
      <c r="L181" s="31"/>
      <c r="M181" s="156" t="s">
        <v>1</v>
      </c>
      <c r="N181" s="157" t="s">
        <v>39</v>
      </c>
      <c r="O181" s="158">
        <v>0.56699999999999995</v>
      </c>
      <c r="P181" s="158">
        <f>O181*H181</f>
        <v>49.328999999999994</v>
      </c>
      <c r="Q181" s="158">
        <v>0.44366</v>
      </c>
      <c r="R181" s="158">
        <f>Q181*H181</f>
        <v>38.598419999999997</v>
      </c>
      <c r="S181" s="158">
        <v>0</v>
      </c>
      <c r="T181" s="159">
        <f>S181*H181</f>
        <v>0</v>
      </c>
      <c r="U181" s="30"/>
      <c r="V181" s="30"/>
      <c r="W181" s="30"/>
      <c r="X181" s="30"/>
      <c r="Y181" s="30"/>
      <c r="Z181" s="30"/>
      <c r="AA181" s="30"/>
      <c r="AB181" s="30"/>
      <c r="AC181" s="30"/>
      <c r="AD181" s="30"/>
      <c r="AE181" s="30"/>
      <c r="AR181" s="160" t="s">
        <v>151</v>
      </c>
      <c r="AT181" s="160" t="s">
        <v>147</v>
      </c>
      <c r="AU181" s="160" t="s">
        <v>152</v>
      </c>
      <c r="AY181" s="18" t="s">
        <v>145</v>
      </c>
      <c r="BE181" s="161">
        <f>IF(N181="základná",J181,0)</f>
        <v>0</v>
      </c>
      <c r="BF181" s="161">
        <f>IF(N181="znížená",J181,0)</f>
        <v>0</v>
      </c>
      <c r="BG181" s="161">
        <f>IF(N181="zákl. prenesená",J181,0)</f>
        <v>0</v>
      </c>
      <c r="BH181" s="161">
        <f>IF(N181="zníž. prenesená",J181,0)</f>
        <v>0</v>
      </c>
      <c r="BI181" s="161">
        <f>IF(N181="nulová",J181,0)</f>
        <v>0</v>
      </c>
      <c r="BJ181" s="18" t="s">
        <v>152</v>
      </c>
      <c r="BK181" s="161">
        <f>ROUND(I181*H181,2)</f>
        <v>0</v>
      </c>
      <c r="BL181" s="18" t="s">
        <v>151</v>
      </c>
      <c r="BM181" s="160" t="s">
        <v>606</v>
      </c>
    </row>
    <row r="182" spans="1:65" s="13" customFormat="1" ht="10.199999999999999">
      <c r="B182" s="176"/>
      <c r="D182" s="177" t="s">
        <v>424</v>
      </c>
      <c r="E182" s="178" t="s">
        <v>1</v>
      </c>
      <c r="F182" s="179" t="s">
        <v>600</v>
      </c>
      <c r="H182" s="178" t="s">
        <v>1</v>
      </c>
      <c r="L182" s="176"/>
      <c r="M182" s="180"/>
      <c r="N182" s="181"/>
      <c r="O182" s="181"/>
      <c r="P182" s="181"/>
      <c r="Q182" s="181"/>
      <c r="R182" s="181"/>
      <c r="S182" s="181"/>
      <c r="T182" s="182"/>
      <c r="AT182" s="178" t="s">
        <v>424</v>
      </c>
      <c r="AU182" s="178" t="s">
        <v>152</v>
      </c>
      <c r="AV182" s="13" t="s">
        <v>81</v>
      </c>
      <c r="AW182" s="13" t="s">
        <v>29</v>
      </c>
      <c r="AX182" s="13" t="s">
        <v>73</v>
      </c>
      <c r="AY182" s="178" t="s">
        <v>145</v>
      </c>
    </row>
    <row r="183" spans="1:65" s="14" customFormat="1" ht="10.199999999999999">
      <c r="B183" s="183"/>
      <c r="D183" s="177" t="s">
        <v>424</v>
      </c>
      <c r="E183" s="184" t="s">
        <v>1</v>
      </c>
      <c r="F183" s="185" t="s">
        <v>607</v>
      </c>
      <c r="H183" s="186">
        <v>80</v>
      </c>
      <c r="L183" s="183"/>
      <c r="M183" s="187"/>
      <c r="N183" s="188"/>
      <c r="O183" s="188"/>
      <c r="P183" s="188"/>
      <c r="Q183" s="188"/>
      <c r="R183" s="188"/>
      <c r="S183" s="188"/>
      <c r="T183" s="189"/>
      <c r="AT183" s="184" t="s">
        <v>424</v>
      </c>
      <c r="AU183" s="184" t="s">
        <v>152</v>
      </c>
      <c r="AV183" s="14" t="s">
        <v>152</v>
      </c>
      <c r="AW183" s="14" t="s">
        <v>29</v>
      </c>
      <c r="AX183" s="14" t="s">
        <v>73</v>
      </c>
      <c r="AY183" s="184" t="s">
        <v>145</v>
      </c>
    </row>
    <row r="184" spans="1:65" s="14" customFormat="1" ht="10.199999999999999">
      <c r="B184" s="183"/>
      <c r="D184" s="177" t="s">
        <v>424</v>
      </c>
      <c r="E184" s="184" t="s">
        <v>1</v>
      </c>
      <c r="F184" s="185" t="s">
        <v>608</v>
      </c>
      <c r="H184" s="186">
        <v>4</v>
      </c>
      <c r="L184" s="183"/>
      <c r="M184" s="187"/>
      <c r="N184" s="188"/>
      <c r="O184" s="188"/>
      <c r="P184" s="188"/>
      <c r="Q184" s="188"/>
      <c r="R184" s="188"/>
      <c r="S184" s="188"/>
      <c r="T184" s="189"/>
      <c r="AT184" s="184" t="s">
        <v>424</v>
      </c>
      <c r="AU184" s="184" t="s">
        <v>152</v>
      </c>
      <c r="AV184" s="14" t="s">
        <v>152</v>
      </c>
      <c r="AW184" s="14" t="s">
        <v>29</v>
      </c>
      <c r="AX184" s="14" t="s">
        <v>73</v>
      </c>
      <c r="AY184" s="184" t="s">
        <v>145</v>
      </c>
    </row>
    <row r="185" spans="1:65" s="14" customFormat="1" ht="10.199999999999999">
      <c r="B185" s="183"/>
      <c r="D185" s="177" t="s">
        <v>424</v>
      </c>
      <c r="E185" s="184" t="s">
        <v>1</v>
      </c>
      <c r="F185" s="185" t="s">
        <v>609</v>
      </c>
      <c r="H185" s="186">
        <v>3</v>
      </c>
      <c r="L185" s="183"/>
      <c r="M185" s="187"/>
      <c r="N185" s="188"/>
      <c r="O185" s="188"/>
      <c r="P185" s="188"/>
      <c r="Q185" s="188"/>
      <c r="R185" s="188"/>
      <c r="S185" s="188"/>
      <c r="T185" s="189"/>
      <c r="AT185" s="184" t="s">
        <v>424</v>
      </c>
      <c r="AU185" s="184" t="s">
        <v>152</v>
      </c>
      <c r="AV185" s="14" t="s">
        <v>152</v>
      </c>
      <c r="AW185" s="14" t="s">
        <v>29</v>
      </c>
      <c r="AX185" s="14" t="s">
        <v>73</v>
      </c>
      <c r="AY185" s="184" t="s">
        <v>145</v>
      </c>
    </row>
    <row r="186" spans="1:65" s="15" customFormat="1" ht="10.199999999999999">
      <c r="B186" s="190"/>
      <c r="D186" s="177" t="s">
        <v>424</v>
      </c>
      <c r="E186" s="191" t="s">
        <v>1</v>
      </c>
      <c r="F186" s="192" t="s">
        <v>427</v>
      </c>
      <c r="H186" s="193">
        <v>87</v>
      </c>
      <c r="L186" s="190"/>
      <c r="M186" s="194"/>
      <c r="N186" s="195"/>
      <c r="O186" s="195"/>
      <c r="P186" s="195"/>
      <c r="Q186" s="195"/>
      <c r="R186" s="195"/>
      <c r="S186" s="195"/>
      <c r="T186" s="196"/>
      <c r="AT186" s="191" t="s">
        <v>424</v>
      </c>
      <c r="AU186" s="191" t="s">
        <v>152</v>
      </c>
      <c r="AV186" s="15" t="s">
        <v>151</v>
      </c>
      <c r="AW186" s="15" t="s">
        <v>29</v>
      </c>
      <c r="AX186" s="15" t="s">
        <v>81</v>
      </c>
      <c r="AY186" s="191" t="s">
        <v>145</v>
      </c>
    </row>
    <row r="187" spans="1:65" s="2" customFormat="1" ht="37.799999999999997" customHeight="1">
      <c r="A187" s="30"/>
      <c r="B187" s="148"/>
      <c r="C187" s="162" t="s">
        <v>204</v>
      </c>
      <c r="D187" s="162" t="s">
        <v>199</v>
      </c>
      <c r="E187" s="163" t="s">
        <v>610</v>
      </c>
      <c r="F187" s="164" t="s">
        <v>1216</v>
      </c>
      <c r="G187" s="165" t="s">
        <v>280</v>
      </c>
      <c r="H187" s="166">
        <v>4</v>
      </c>
      <c r="I187" s="166"/>
      <c r="J187" s="167">
        <f>ROUND(I187*H187,2)</f>
        <v>0</v>
      </c>
      <c r="K187" s="168"/>
      <c r="L187" s="169"/>
      <c r="M187" s="170" t="s">
        <v>1</v>
      </c>
      <c r="N187" s="171" t="s">
        <v>39</v>
      </c>
      <c r="O187" s="158">
        <v>0</v>
      </c>
      <c r="P187" s="158">
        <f>O187*H187</f>
        <v>0</v>
      </c>
      <c r="Q187" s="158">
        <v>7.0000000000000007E-2</v>
      </c>
      <c r="R187" s="158">
        <f>Q187*H187</f>
        <v>0.28000000000000003</v>
      </c>
      <c r="S187" s="158">
        <v>0</v>
      </c>
      <c r="T187" s="159">
        <f>S187*H187</f>
        <v>0</v>
      </c>
      <c r="U187" s="30"/>
      <c r="V187" s="30"/>
      <c r="W187" s="30"/>
      <c r="X187" s="30"/>
      <c r="Y187" s="30"/>
      <c r="Z187" s="30"/>
      <c r="AA187" s="30"/>
      <c r="AB187" s="30"/>
      <c r="AC187" s="30"/>
      <c r="AD187" s="30"/>
      <c r="AE187" s="30"/>
      <c r="AR187" s="160" t="s">
        <v>178</v>
      </c>
      <c r="AT187" s="160" t="s">
        <v>199</v>
      </c>
      <c r="AU187" s="160" t="s">
        <v>152</v>
      </c>
      <c r="AY187" s="18" t="s">
        <v>145</v>
      </c>
      <c r="BE187" s="161">
        <f>IF(N187="základná",J187,0)</f>
        <v>0</v>
      </c>
      <c r="BF187" s="161">
        <f>IF(N187="znížená",J187,0)</f>
        <v>0</v>
      </c>
      <c r="BG187" s="161">
        <f>IF(N187="zákl. prenesená",J187,0)</f>
        <v>0</v>
      </c>
      <c r="BH187" s="161">
        <f>IF(N187="zníž. prenesená",J187,0)</f>
        <v>0</v>
      </c>
      <c r="BI187" s="161">
        <f>IF(N187="nulová",J187,0)</f>
        <v>0</v>
      </c>
      <c r="BJ187" s="18" t="s">
        <v>152</v>
      </c>
      <c r="BK187" s="161">
        <f>ROUND(I187*H187,2)</f>
        <v>0</v>
      </c>
      <c r="BL187" s="18" t="s">
        <v>151</v>
      </c>
      <c r="BM187" s="160" t="s">
        <v>611</v>
      </c>
    </row>
    <row r="188" spans="1:65" s="2" customFormat="1" ht="37.799999999999997" customHeight="1">
      <c r="A188" s="30"/>
      <c r="B188" s="148"/>
      <c r="C188" s="162" t="s">
        <v>208</v>
      </c>
      <c r="D188" s="162" t="s">
        <v>199</v>
      </c>
      <c r="E188" s="163" t="s">
        <v>612</v>
      </c>
      <c r="F188" s="164" t="s">
        <v>1217</v>
      </c>
      <c r="G188" s="165" t="s">
        <v>280</v>
      </c>
      <c r="H188" s="166">
        <v>3</v>
      </c>
      <c r="I188" s="166"/>
      <c r="J188" s="167">
        <f>ROUND(I188*H188,2)</f>
        <v>0</v>
      </c>
      <c r="K188" s="168"/>
      <c r="L188" s="169"/>
      <c r="M188" s="170" t="s">
        <v>1</v>
      </c>
      <c r="N188" s="171" t="s">
        <v>39</v>
      </c>
      <c r="O188" s="158">
        <v>0</v>
      </c>
      <c r="P188" s="158">
        <f>O188*H188</f>
        <v>0</v>
      </c>
      <c r="Q188" s="158">
        <v>9.1499999999999998E-2</v>
      </c>
      <c r="R188" s="158">
        <f>Q188*H188</f>
        <v>0.27449999999999997</v>
      </c>
      <c r="S188" s="158">
        <v>0</v>
      </c>
      <c r="T188" s="159">
        <f>S188*H188</f>
        <v>0</v>
      </c>
      <c r="U188" s="30"/>
      <c r="V188" s="30"/>
      <c r="W188" s="30"/>
      <c r="X188" s="30"/>
      <c r="Y188" s="30"/>
      <c r="Z188" s="30"/>
      <c r="AA188" s="30"/>
      <c r="AB188" s="30"/>
      <c r="AC188" s="30"/>
      <c r="AD188" s="30"/>
      <c r="AE188" s="30"/>
      <c r="AR188" s="160" t="s">
        <v>178</v>
      </c>
      <c r="AT188" s="160" t="s">
        <v>199</v>
      </c>
      <c r="AU188" s="160" t="s">
        <v>152</v>
      </c>
      <c r="AY188" s="18" t="s">
        <v>145</v>
      </c>
      <c r="BE188" s="161">
        <f>IF(N188="základná",J188,0)</f>
        <v>0</v>
      </c>
      <c r="BF188" s="161">
        <f>IF(N188="znížená",J188,0)</f>
        <v>0</v>
      </c>
      <c r="BG188" s="161">
        <f>IF(N188="zákl. prenesená",J188,0)</f>
        <v>0</v>
      </c>
      <c r="BH188" s="161">
        <f>IF(N188="zníž. prenesená",J188,0)</f>
        <v>0</v>
      </c>
      <c r="BI188" s="161">
        <f>IF(N188="nulová",J188,0)</f>
        <v>0</v>
      </c>
      <c r="BJ188" s="18" t="s">
        <v>152</v>
      </c>
      <c r="BK188" s="161">
        <f>ROUND(I188*H188,2)</f>
        <v>0</v>
      </c>
      <c r="BL188" s="18" t="s">
        <v>151</v>
      </c>
      <c r="BM188" s="160" t="s">
        <v>613</v>
      </c>
    </row>
    <row r="189" spans="1:65" s="2" customFormat="1" ht="37.799999999999997" customHeight="1">
      <c r="A189" s="30"/>
      <c r="B189" s="148"/>
      <c r="C189" s="162" t="s">
        <v>212</v>
      </c>
      <c r="D189" s="162" t="s">
        <v>199</v>
      </c>
      <c r="E189" s="163" t="s">
        <v>614</v>
      </c>
      <c r="F189" s="164" t="s">
        <v>1218</v>
      </c>
      <c r="G189" s="165" t="s">
        <v>280</v>
      </c>
      <c r="H189" s="166">
        <v>80</v>
      </c>
      <c r="I189" s="166"/>
      <c r="J189" s="167">
        <f>ROUND(I189*H189,2)</f>
        <v>0</v>
      </c>
      <c r="K189" s="168"/>
      <c r="L189" s="169"/>
      <c r="M189" s="170" t="s">
        <v>1</v>
      </c>
      <c r="N189" s="171" t="s">
        <v>39</v>
      </c>
      <c r="O189" s="158">
        <v>0</v>
      </c>
      <c r="P189" s="158">
        <f>O189*H189</f>
        <v>0</v>
      </c>
      <c r="Q189" s="158">
        <v>4.7E-2</v>
      </c>
      <c r="R189" s="158">
        <f>Q189*H189</f>
        <v>3.76</v>
      </c>
      <c r="S189" s="158">
        <v>0</v>
      </c>
      <c r="T189" s="159">
        <f>S189*H189</f>
        <v>0</v>
      </c>
      <c r="U189" s="30"/>
      <c r="V189" s="30"/>
      <c r="W189" s="30"/>
      <c r="X189" s="30"/>
      <c r="Y189" s="30"/>
      <c r="Z189" s="30"/>
      <c r="AA189" s="30"/>
      <c r="AB189" s="30"/>
      <c r="AC189" s="30"/>
      <c r="AD189" s="30"/>
      <c r="AE189" s="30"/>
      <c r="AR189" s="160" t="s">
        <v>178</v>
      </c>
      <c r="AT189" s="160" t="s">
        <v>199</v>
      </c>
      <c r="AU189" s="160" t="s">
        <v>152</v>
      </c>
      <c r="AY189" s="18" t="s">
        <v>145</v>
      </c>
      <c r="BE189" s="161">
        <f>IF(N189="základná",J189,0)</f>
        <v>0</v>
      </c>
      <c r="BF189" s="161">
        <f>IF(N189="znížená",J189,0)</f>
        <v>0</v>
      </c>
      <c r="BG189" s="161">
        <f>IF(N189="zákl. prenesená",J189,0)</f>
        <v>0</v>
      </c>
      <c r="BH189" s="161">
        <f>IF(N189="zníž. prenesená",J189,0)</f>
        <v>0</v>
      </c>
      <c r="BI189" s="161">
        <f>IF(N189="nulová",J189,0)</f>
        <v>0</v>
      </c>
      <c r="BJ189" s="18" t="s">
        <v>152</v>
      </c>
      <c r="BK189" s="161">
        <f>ROUND(I189*H189,2)</f>
        <v>0</v>
      </c>
      <c r="BL189" s="18" t="s">
        <v>151</v>
      </c>
      <c r="BM189" s="160" t="s">
        <v>615</v>
      </c>
    </row>
    <row r="190" spans="1:65" s="2" customFormat="1" ht="55.5" customHeight="1">
      <c r="A190" s="30"/>
      <c r="B190" s="148"/>
      <c r="C190" s="149" t="s">
        <v>216</v>
      </c>
      <c r="D190" s="149" t="s">
        <v>147</v>
      </c>
      <c r="E190" s="150" t="s">
        <v>616</v>
      </c>
      <c r="F190" s="151" t="s">
        <v>617</v>
      </c>
      <c r="G190" s="152" t="s">
        <v>280</v>
      </c>
      <c r="H190" s="153">
        <v>40</v>
      </c>
      <c r="I190" s="153"/>
      <c r="J190" s="154">
        <f>ROUND(I190*H190,2)</f>
        <v>0</v>
      </c>
      <c r="K190" s="155"/>
      <c r="L190" s="31"/>
      <c r="M190" s="156" t="s">
        <v>1</v>
      </c>
      <c r="N190" s="157" t="s">
        <v>39</v>
      </c>
      <c r="O190" s="158">
        <v>0.35099999999999998</v>
      </c>
      <c r="P190" s="158">
        <f>O190*H190</f>
        <v>14.04</v>
      </c>
      <c r="Q190" s="158">
        <v>9.3829999999999997E-2</v>
      </c>
      <c r="R190" s="158">
        <f>Q190*H190</f>
        <v>3.7531999999999996</v>
      </c>
      <c r="S190" s="158">
        <v>0</v>
      </c>
      <c r="T190" s="159">
        <f>S190*H190</f>
        <v>0</v>
      </c>
      <c r="U190" s="30"/>
      <c r="V190" s="30"/>
      <c r="W190" s="30"/>
      <c r="X190" s="30"/>
      <c r="Y190" s="30"/>
      <c r="Z190" s="30"/>
      <c r="AA190" s="30"/>
      <c r="AB190" s="30"/>
      <c r="AC190" s="30"/>
      <c r="AD190" s="30"/>
      <c r="AE190" s="30"/>
      <c r="AR190" s="160" t="s">
        <v>151</v>
      </c>
      <c r="AT190" s="160" t="s">
        <v>147</v>
      </c>
      <c r="AU190" s="160" t="s">
        <v>152</v>
      </c>
      <c r="AY190" s="18" t="s">
        <v>145</v>
      </c>
      <c r="BE190" s="161">
        <f>IF(N190="základná",J190,0)</f>
        <v>0</v>
      </c>
      <c r="BF190" s="161">
        <f>IF(N190="znížená",J190,0)</f>
        <v>0</v>
      </c>
      <c r="BG190" s="161">
        <f>IF(N190="zákl. prenesená",J190,0)</f>
        <v>0</v>
      </c>
      <c r="BH190" s="161">
        <f>IF(N190="zníž. prenesená",J190,0)</f>
        <v>0</v>
      </c>
      <c r="BI190" s="161">
        <f>IF(N190="nulová",J190,0)</f>
        <v>0</v>
      </c>
      <c r="BJ190" s="18" t="s">
        <v>152</v>
      </c>
      <c r="BK190" s="161">
        <f>ROUND(I190*H190,2)</f>
        <v>0</v>
      </c>
      <c r="BL190" s="18" t="s">
        <v>151</v>
      </c>
      <c r="BM190" s="160" t="s">
        <v>618</v>
      </c>
    </row>
    <row r="191" spans="1:65" s="13" customFormat="1" ht="10.199999999999999">
      <c r="B191" s="176"/>
      <c r="D191" s="177" t="s">
        <v>424</v>
      </c>
      <c r="E191" s="178" t="s">
        <v>1</v>
      </c>
      <c r="F191" s="179" t="s">
        <v>619</v>
      </c>
      <c r="H191" s="178" t="s">
        <v>1</v>
      </c>
      <c r="L191" s="176"/>
      <c r="M191" s="180"/>
      <c r="N191" s="181"/>
      <c r="O191" s="181"/>
      <c r="P191" s="181"/>
      <c r="Q191" s="181"/>
      <c r="R191" s="181"/>
      <c r="S191" s="181"/>
      <c r="T191" s="182"/>
      <c r="AT191" s="178" t="s">
        <v>424</v>
      </c>
      <c r="AU191" s="178" t="s">
        <v>152</v>
      </c>
      <c r="AV191" s="13" t="s">
        <v>81</v>
      </c>
      <c r="AW191" s="13" t="s">
        <v>29</v>
      </c>
      <c r="AX191" s="13" t="s">
        <v>73</v>
      </c>
      <c r="AY191" s="178" t="s">
        <v>145</v>
      </c>
    </row>
    <row r="192" spans="1:65" s="14" customFormat="1" ht="10.199999999999999">
      <c r="B192" s="183"/>
      <c r="D192" s="177" t="s">
        <v>424</v>
      </c>
      <c r="E192" s="184" t="s">
        <v>1</v>
      </c>
      <c r="F192" s="185" t="s">
        <v>620</v>
      </c>
      <c r="H192" s="186">
        <v>40</v>
      </c>
      <c r="L192" s="183"/>
      <c r="M192" s="187"/>
      <c r="N192" s="188"/>
      <c r="O192" s="188"/>
      <c r="P192" s="188"/>
      <c r="Q192" s="188"/>
      <c r="R192" s="188"/>
      <c r="S192" s="188"/>
      <c r="T192" s="189"/>
      <c r="AT192" s="184" t="s">
        <v>424</v>
      </c>
      <c r="AU192" s="184" t="s">
        <v>152</v>
      </c>
      <c r="AV192" s="14" t="s">
        <v>152</v>
      </c>
      <c r="AW192" s="14" t="s">
        <v>29</v>
      </c>
      <c r="AX192" s="14" t="s">
        <v>73</v>
      </c>
      <c r="AY192" s="184" t="s">
        <v>145</v>
      </c>
    </row>
    <row r="193" spans="1:65" s="15" customFormat="1" ht="10.199999999999999">
      <c r="B193" s="190"/>
      <c r="D193" s="177" t="s">
        <v>424</v>
      </c>
      <c r="E193" s="191" t="s">
        <v>1</v>
      </c>
      <c r="F193" s="192" t="s">
        <v>427</v>
      </c>
      <c r="H193" s="193">
        <v>40</v>
      </c>
      <c r="L193" s="190"/>
      <c r="M193" s="194"/>
      <c r="N193" s="195"/>
      <c r="O193" s="195"/>
      <c r="P193" s="195"/>
      <c r="Q193" s="195"/>
      <c r="R193" s="195"/>
      <c r="S193" s="195"/>
      <c r="T193" s="196"/>
      <c r="AT193" s="191" t="s">
        <v>424</v>
      </c>
      <c r="AU193" s="191" t="s">
        <v>152</v>
      </c>
      <c r="AV193" s="15" t="s">
        <v>151</v>
      </c>
      <c r="AW193" s="15" t="s">
        <v>29</v>
      </c>
      <c r="AX193" s="15" t="s">
        <v>81</v>
      </c>
      <c r="AY193" s="191" t="s">
        <v>145</v>
      </c>
    </row>
    <row r="194" spans="1:65" s="2" customFormat="1" ht="55.8" customHeight="1">
      <c r="A194" s="30"/>
      <c r="B194" s="148"/>
      <c r="C194" s="162" t="s">
        <v>221</v>
      </c>
      <c r="D194" s="162" t="s">
        <v>199</v>
      </c>
      <c r="E194" s="163" t="s">
        <v>621</v>
      </c>
      <c r="F194" s="164" t="s">
        <v>1219</v>
      </c>
      <c r="G194" s="165" t="s">
        <v>280</v>
      </c>
      <c r="H194" s="166">
        <v>40</v>
      </c>
      <c r="I194" s="166"/>
      <c r="J194" s="167">
        <f>ROUND(I194*H194,2)</f>
        <v>0</v>
      </c>
      <c r="K194" s="168"/>
      <c r="L194" s="169"/>
      <c r="M194" s="170" t="s">
        <v>1</v>
      </c>
      <c r="N194" s="171" t="s">
        <v>39</v>
      </c>
      <c r="O194" s="158">
        <v>0</v>
      </c>
      <c r="P194" s="158">
        <f>O194*H194</f>
        <v>0</v>
      </c>
      <c r="Q194" s="158">
        <v>3.5999999999999999E-3</v>
      </c>
      <c r="R194" s="158">
        <f>Q194*H194</f>
        <v>0.14399999999999999</v>
      </c>
      <c r="S194" s="158">
        <v>0</v>
      </c>
      <c r="T194" s="159">
        <f>S194*H194</f>
        <v>0</v>
      </c>
      <c r="U194" s="30"/>
      <c r="V194" s="30"/>
      <c r="W194" s="30"/>
      <c r="X194" s="30"/>
      <c r="Y194" s="30"/>
      <c r="Z194" s="30"/>
      <c r="AA194" s="30"/>
      <c r="AB194" s="30"/>
      <c r="AC194" s="30"/>
      <c r="AD194" s="30"/>
      <c r="AE194" s="30"/>
      <c r="AR194" s="160" t="s">
        <v>278</v>
      </c>
      <c r="AT194" s="160" t="s">
        <v>199</v>
      </c>
      <c r="AU194" s="160" t="s">
        <v>152</v>
      </c>
      <c r="AY194" s="18" t="s">
        <v>145</v>
      </c>
      <c r="BE194" s="161">
        <f>IF(N194="základná",J194,0)</f>
        <v>0</v>
      </c>
      <c r="BF194" s="161">
        <f>IF(N194="znížená",J194,0)</f>
        <v>0</v>
      </c>
      <c r="BG194" s="161">
        <f>IF(N194="zákl. prenesená",J194,0)</f>
        <v>0</v>
      </c>
      <c r="BH194" s="161">
        <f>IF(N194="zníž. prenesená",J194,0)</f>
        <v>0</v>
      </c>
      <c r="BI194" s="161">
        <f>IF(N194="nulová",J194,0)</f>
        <v>0</v>
      </c>
      <c r="BJ194" s="18" t="s">
        <v>152</v>
      </c>
      <c r="BK194" s="161">
        <f>ROUND(I194*H194,2)</f>
        <v>0</v>
      </c>
      <c r="BL194" s="18" t="s">
        <v>212</v>
      </c>
      <c r="BM194" s="160" t="s">
        <v>622</v>
      </c>
    </row>
    <row r="195" spans="1:65" s="2" customFormat="1" ht="24.15" customHeight="1">
      <c r="A195" s="30"/>
      <c r="B195" s="148"/>
      <c r="C195" s="162" t="s">
        <v>225</v>
      </c>
      <c r="D195" s="162" t="s">
        <v>199</v>
      </c>
      <c r="E195" s="163" t="s">
        <v>623</v>
      </c>
      <c r="F195" s="164" t="s">
        <v>624</v>
      </c>
      <c r="G195" s="165" t="s">
        <v>280</v>
      </c>
      <c r="H195" s="166">
        <v>41</v>
      </c>
      <c r="I195" s="166"/>
      <c r="J195" s="167">
        <f>ROUND(I195*H195,2)</f>
        <v>0</v>
      </c>
      <c r="K195" s="168"/>
      <c r="L195" s="169"/>
      <c r="M195" s="170" t="s">
        <v>1</v>
      </c>
      <c r="N195" s="171" t="s">
        <v>39</v>
      </c>
      <c r="O195" s="158">
        <v>0</v>
      </c>
      <c r="P195" s="158">
        <f>O195*H195</f>
        <v>0</v>
      </c>
      <c r="Q195" s="158">
        <v>1E-3</v>
      </c>
      <c r="R195" s="158">
        <f>Q195*H195</f>
        <v>4.1000000000000002E-2</v>
      </c>
      <c r="S195" s="158">
        <v>0</v>
      </c>
      <c r="T195" s="159">
        <f>S195*H195</f>
        <v>0</v>
      </c>
      <c r="U195" s="30"/>
      <c r="V195" s="30"/>
      <c r="W195" s="30"/>
      <c r="X195" s="30"/>
      <c r="Y195" s="30"/>
      <c r="Z195" s="30"/>
      <c r="AA195" s="30"/>
      <c r="AB195" s="30"/>
      <c r="AC195" s="30"/>
      <c r="AD195" s="30"/>
      <c r="AE195" s="30"/>
      <c r="AR195" s="160" t="s">
        <v>178</v>
      </c>
      <c r="AT195" s="160" t="s">
        <v>199</v>
      </c>
      <c r="AU195" s="160" t="s">
        <v>152</v>
      </c>
      <c r="AY195" s="18" t="s">
        <v>145</v>
      </c>
      <c r="BE195" s="161">
        <f>IF(N195="základná",J195,0)</f>
        <v>0</v>
      </c>
      <c r="BF195" s="161">
        <f>IF(N195="znížená",J195,0)</f>
        <v>0</v>
      </c>
      <c r="BG195" s="161">
        <f>IF(N195="zákl. prenesená",J195,0)</f>
        <v>0</v>
      </c>
      <c r="BH195" s="161">
        <f>IF(N195="zníž. prenesená",J195,0)</f>
        <v>0</v>
      </c>
      <c r="BI195" s="161">
        <f>IF(N195="nulová",J195,0)</f>
        <v>0</v>
      </c>
      <c r="BJ195" s="18" t="s">
        <v>152</v>
      </c>
      <c r="BK195" s="161">
        <f>ROUND(I195*H195,2)</f>
        <v>0</v>
      </c>
      <c r="BL195" s="18" t="s">
        <v>151</v>
      </c>
      <c r="BM195" s="160" t="s">
        <v>625</v>
      </c>
    </row>
    <row r="196" spans="1:65" s="2" customFormat="1" ht="24.15" customHeight="1">
      <c r="A196" s="30"/>
      <c r="B196" s="148"/>
      <c r="C196" s="162" t="s">
        <v>7</v>
      </c>
      <c r="D196" s="162" t="s">
        <v>199</v>
      </c>
      <c r="E196" s="163" t="s">
        <v>626</v>
      </c>
      <c r="F196" s="164" t="s">
        <v>627</v>
      </c>
      <c r="G196" s="165" t="s">
        <v>280</v>
      </c>
      <c r="H196" s="166">
        <v>32</v>
      </c>
      <c r="I196" s="166"/>
      <c r="J196" s="167">
        <f>ROUND(I196*H196,2)</f>
        <v>0</v>
      </c>
      <c r="K196" s="168"/>
      <c r="L196" s="169"/>
      <c r="M196" s="170" t="s">
        <v>1</v>
      </c>
      <c r="N196" s="171" t="s">
        <v>39</v>
      </c>
      <c r="O196" s="158">
        <v>0</v>
      </c>
      <c r="P196" s="158">
        <f>O196*H196</f>
        <v>0</v>
      </c>
      <c r="Q196" s="158">
        <v>0.05</v>
      </c>
      <c r="R196" s="158">
        <f>Q196*H196</f>
        <v>1.6</v>
      </c>
      <c r="S196" s="158">
        <v>0</v>
      </c>
      <c r="T196" s="159">
        <f>S196*H196</f>
        <v>0</v>
      </c>
      <c r="U196" s="30"/>
      <c r="V196" s="30"/>
      <c r="W196" s="30"/>
      <c r="X196" s="30"/>
      <c r="Y196" s="30"/>
      <c r="Z196" s="30"/>
      <c r="AA196" s="30"/>
      <c r="AB196" s="30"/>
      <c r="AC196" s="30"/>
      <c r="AD196" s="30"/>
      <c r="AE196" s="30"/>
      <c r="AR196" s="160" t="s">
        <v>178</v>
      </c>
      <c r="AT196" s="160" t="s">
        <v>199</v>
      </c>
      <c r="AU196" s="160" t="s">
        <v>152</v>
      </c>
      <c r="AY196" s="18" t="s">
        <v>145</v>
      </c>
      <c r="BE196" s="161">
        <f>IF(N196="základná",J196,0)</f>
        <v>0</v>
      </c>
      <c r="BF196" s="161">
        <f>IF(N196="znížená",J196,0)</f>
        <v>0</v>
      </c>
      <c r="BG196" s="161">
        <f>IF(N196="zákl. prenesená",J196,0)</f>
        <v>0</v>
      </c>
      <c r="BH196" s="161">
        <f>IF(N196="zníž. prenesená",J196,0)</f>
        <v>0</v>
      </c>
      <c r="BI196" s="161">
        <f>IF(N196="nulová",J196,0)</f>
        <v>0</v>
      </c>
      <c r="BJ196" s="18" t="s">
        <v>152</v>
      </c>
      <c r="BK196" s="161">
        <f>ROUND(I196*H196,2)</f>
        <v>0</v>
      </c>
      <c r="BL196" s="18" t="s">
        <v>151</v>
      </c>
      <c r="BM196" s="160" t="s">
        <v>628</v>
      </c>
    </row>
    <row r="197" spans="1:65" s="14" customFormat="1" ht="10.199999999999999">
      <c r="B197" s="183"/>
      <c r="D197" s="177" t="s">
        <v>424</v>
      </c>
      <c r="E197" s="184" t="s">
        <v>1</v>
      </c>
      <c r="F197" s="185" t="s">
        <v>629</v>
      </c>
      <c r="H197" s="186">
        <v>26</v>
      </c>
      <c r="L197" s="183"/>
      <c r="M197" s="187"/>
      <c r="N197" s="188"/>
      <c r="O197" s="188"/>
      <c r="P197" s="188"/>
      <c r="Q197" s="188"/>
      <c r="R197" s="188"/>
      <c r="S197" s="188"/>
      <c r="T197" s="189"/>
      <c r="AT197" s="184" t="s">
        <v>424</v>
      </c>
      <c r="AU197" s="184" t="s">
        <v>152</v>
      </c>
      <c r="AV197" s="14" t="s">
        <v>152</v>
      </c>
      <c r="AW197" s="14" t="s">
        <v>29</v>
      </c>
      <c r="AX197" s="14" t="s">
        <v>73</v>
      </c>
      <c r="AY197" s="184" t="s">
        <v>145</v>
      </c>
    </row>
    <row r="198" spans="1:65" s="14" customFormat="1" ht="10.199999999999999">
      <c r="B198" s="183"/>
      <c r="D198" s="177" t="s">
        <v>424</v>
      </c>
      <c r="E198" s="184" t="s">
        <v>1</v>
      </c>
      <c r="F198" s="185" t="s">
        <v>630</v>
      </c>
      <c r="H198" s="186">
        <v>6</v>
      </c>
      <c r="L198" s="183"/>
      <c r="M198" s="187"/>
      <c r="N198" s="188"/>
      <c r="O198" s="188"/>
      <c r="P198" s="188"/>
      <c r="Q198" s="188"/>
      <c r="R198" s="188"/>
      <c r="S198" s="188"/>
      <c r="T198" s="189"/>
      <c r="AT198" s="184" t="s">
        <v>424</v>
      </c>
      <c r="AU198" s="184" t="s">
        <v>152</v>
      </c>
      <c r="AV198" s="14" t="s">
        <v>152</v>
      </c>
      <c r="AW198" s="14" t="s">
        <v>29</v>
      </c>
      <c r="AX198" s="14" t="s">
        <v>73</v>
      </c>
      <c r="AY198" s="184" t="s">
        <v>145</v>
      </c>
    </row>
    <row r="199" spans="1:65" s="15" customFormat="1" ht="10.199999999999999">
      <c r="B199" s="190"/>
      <c r="D199" s="177" t="s">
        <v>424</v>
      </c>
      <c r="E199" s="191" t="s">
        <v>1</v>
      </c>
      <c r="F199" s="192" t="s">
        <v>427</v>
      </c>
      <c r="H199" s="193">
        <v>32</v>
      </c>
      <c r="L199" s="190"/>
      <c r="M199" s="194"/>
      <c r="N199" s="195"/>
      <c r="O199" s="195"/>
      <c r="P199" s="195"/>
      <c r="Q199" s="195"/>
      <c r="R199" s="195"/>
      <c r="S199" s="195"/>
      <c r="T199" s="196"/>
      <c r="AT199" s="191" t="s">
        <v>424</v>
      </c>
      <c r="AU199" s="191" t="s">
        <v>152</v>
      </c>
      <c r="AV199" s="15" t="s">
        <v>151</v>
      </c>
      <c r="AW199" s="15" t="s">
        <v>29</v>
      </c>
      <c r="AX199" s="15" t="s">
        <v>81</v>
      </c>
      <c r="AY199" s="191" t="s">
        <v>145</v>
      </c>
    </row>
    <row r="200" spans="1:65" s="2" customFormat="1" ht="37.799999999999997" customHeight="1">
      <c r="A200" s="30"/>
      <c r="B200" s="148"/>
      <c r="C200" s="149" t="s">
        <v>233</v>
      </c>
      <c r="D200" s="149" t="s">
        <v>147</v>
      </c>
      <c r="E200" s="150" t="s">
        <v>631</v>
      </c>
      <c r="F200" s="151" t="s">
        <v>632</v>
      </c>
      <c r="G200" s="152" t="s">
        <v>280</v>
      </c>
      <c r="H200" s="153">
        <v>11</v>
      </c>
      <c r="I200" s="153"/>
      <c r="J200" s="154">
        <f>ROUND(I200*H200,2)</f>
        <v>0</v>
      </c>
      <c r="K200" s="155"/>
      <c r="L200" s="31"/>
      <c r="M200" s="156" t="s">
        <v>1</v>
      </c>
      <c r="N200" s="157" t="s">
        <v>39</v>
      </c>
      <c r="O200" s="158">
        <v>0.377</v>
      </c>
      <c r="P200" s="158">
        <f>O200*H200</f>
        <v>4.1470000000000002</v>
      </c>
      <c r="Q200" s="158">
        <v>0.10958</v>
      </c>
      <c r="R200" s="158">
        <f>Q200*H200</f>
        <v>1.2053799999999999</v>
      </c>
      <c r="S200" s="158">
        <v>0</v>
      </c>
      <c r="T200" s="159">
        <f>S200*H200</f>
        <v>0</v>
      </c>
      <c r="U200" s="30"/>
      <c r="V200" s="30"/>
      <c r="W200" s="30"/>
      <c r="X200" s="30"/>
      <c r="Y200" s="30"/>
      <c r="Z200" s="30"/>
      <c r="AA200" s="30"/>
      <c r="AB200" s="30"/>
      <c r="AC200" s="30"/>
      <c r="AD200" s="30"/>
      <c r="AE200" s="30"/>
      <c r="AR200" s="160" t="s">
        <v>151</v>
      </c>
      <c r="AT200" s="160" t="s">
        <v>147</v>
      </c>
      <c r="AU200" s="160" t="s">
        <v>152</v>
      </c>
      <c r="AY200" s="18" t="s">
        <v>145</v>
      </c>
      <c r="BE200" s="161">
        <f>IF(N200="základná",J200,0)</f>
        <v>0</v>
      </c>
      <c r="BF200" s="161">
        <f>IF(N200="znížená",J200,0)</f>
        <v>0</v>
      </c>
      <c r="BG200" s="161">
        <f>IF(N200="zákl. prenesená",J200,0)</f>
        <v>0</v>
      </c>
      <c r="BH200" s="161">
        <f>IF(N200="zníž. prenesená",J200,0)</f>
        <v>0</v>
      </c>
      <c r="BI200" s="161">
        <f>IF(N200="nulová",J200,0)</f>
        <v>0</v>
      </c>
      <c r="BJ200" s="18" t="s">
        <v>152</v>
      </c>
      <c r="BK200" s="161">
        <f>ROUND(I200*H200,2)</f>
        <v>0</v>
      </c>
      <c r="BL200" s="18" t="s">
        <v>151</v>
      </c>
      <c r="BM200" s="160" t="s">
        <v>633</v>
      </c>
    </row>
    <row r="201" spans="1:65" s="13" customFormat="1" ht="10.199999999999999">
      <c r="B201" s="176"/>
      <c r="D201" s="177" t="s">
        <v>424</v>
      </c>
      <c r="E201" s="178" t="s">
        <v>1</v>
      </c>
      <c r="F201" s="179" t="s">
        <v>619</v>
      </c>
      <c r="H201" s="178" t="s">
        <v>1</v>
      </c>
      <c r="L201" s="176"/>
      <c r="M201" s="180"/>
      <c r="N201" s="181"/>
      <c r="O201" s="181"/>
      <c r="P201" s="181"/>
      <c r="Q201" s="181"/>
      <c r="R201" s="181"/>
      <c r="S201" s="181"/>
      <c r="T201" s="182"/>
      <c r="AT201" s="178" t="s">
        <v>424</v>
      </c>
      <c r="AU201" s="178" t="s">
        <v>152</v>
      </c>
      <c r="AV201" s="13" t="s">
        <v>81</v>
      </c>
      <c r="AW201" s="13" t="s">
        <v>29</v>
      </c>
      <c r="AX201" s="13" t="s">
        <v>73</v>
      </c>
      <c r="AY201" s="178" t="s">
        <v>145</v>
      </c>
    </row>
    <row r="202" spans="1:65" s="14" customFormat="1" ht="10.199999999999999">
      <c r="B202" s="183"/>
      <c r="D202" s="177" t="s">
        <v>424</v>
      </c>
      <c r="E202" s="184" t="s">
        <v>1</v>
      </c>
      <c r="F202" s="185" t="s">
        <v>634</v>
      </c>
      <c r="H202" s="186">
        <v>11</v>
      </c>
      <c r="L202" s="183"/>
      <c r="M202" s="187"/>
      <c r="N202" s="188"/>
      <c r="O202" s="188"/>
      <c r="P202" s="188"/>
      <c r="Q202" s="188"/>
      <c r="R202" s="188"/>
      <c r="S202" s="188"/>
      <c r="T202" s="189"/>
      <c r="AT202" s="184" t="s">
        <v>424</v>
      </c>
      <c r="AU202" s="184" t="s">
        <v>152</v>
      </c>
      <c r="AV202" s="14" t="s">
        <v>152</v>
      </c>
      <c r="AW202" s="14" t="s">
        <v>29</v>
      </c>
      <c r="AX202" s="14" t="s">
        <v>73</v>
      </c>
      <c r="AY202" s="184" t="s">
        <v>145</v>
      </c>
    </row>
    <row r="203" spans="1:65" s="15" customFormat="1" ht="10.199999999999999">
      <c r="B203" s="190"/>
      <c r="D203" s="177" t="s">
        <v>424</v>
      </c>
      <c r="E203" s="191" t="s">
        <v>1</v>
      </c>
      <c r="F203" s="192" t="s">
        <v>427</v>
      </c>
      <c r="H203" s="193">
        <v>11</v>
      </c>
      <c r="L203" s="190"/>
      <c r="M203" s="194"/>
      <c r="N203" s="195"/>
      <c r="O203" s="195"/>
      <c r="P203" s="195"/>
      <c r="Q203" s="195"/>
      <c r="R203" s="195"/>
      <c r="S203" s="195"/>
      <c r="T203" s="196"/>
      <c r="AT203" s="191" t="s">
        <v>424</v>
      </c>
      <c r="AU203" s="191" t="s">
        <v>152</v>
      </c>
      <c r="AV203" s="15" t="s">
        <v>151</v>
      </c>
      <c r="AW203" s="15" t="s">
        <v>29</v>
      </c>
      <c r="AX203" s="15" t="s">
        <v>81</v>
      </c>
      <c r="AY203" s="191" t="s">
        <v>145</v>
      </c>
    </row>
    <row r="204" spans="1:65" s="2" customFormat="1" ht="52.8" customHeight="1">
      <c r="A204" s="30"/>
      <c r="B204" s="148"/>
      <c r="C204" s="162" t="s">
        <v>237</v>
      </c>
      <c r="D204" s="162" t="s">
        <v>199</v>
      </c>
      <c r="E204" s="163" t="s">
        <v>635</v>
      </c>
      <c r="F204" s="164" t="s">
        <v>1220</v>
      </c>
      <c r="G204" s="165" t="s">
        <v>280</v>
      </c>
      <c r="H204" s="166">
        <v>11</v>
      </c>
      <c r="I204" s="166"/>
      <c r="J204" s="167">
        <f>ROUND(I204*H204,2)</f>
        <v>0</v>
      </c>
      <c r="K204" s="168"/>
      <c r="L204" s="169"/>
      <c r="M204" s="170" t="s">
        <v>1</v>
      </c>
      <c r="N204" s="171" t="s">
        <v>39</v>
      </c>
      <c r="O204" s="158">
        <v>0</v>
      </c>
      <c r="P204" s="158">
        <f>O204*H204</f>
        <v>0</v>
      </c>
      <c r="Q204" s="158">
        <v>3.5999999999999999E-3</v>
      </c>
      <c r="R204" s="158">
        <f>Q204*H204</f>
        <v>3.9599999999999996E-2</v>
      </c>
      <c r="S204" s="158">
        <v>0</v>
      </c>
      <c r="T204" s="159">
        <f>S204*H204</f>
        <v>0</v>
      </c>
      <c r="U204" s="30"/>
      <c r="V204" s="30"/>
      <c r="W204" s="30"/>
      <c r="X204" s="30"/>
      <c r="Y204" s="30"/>
      <c r="Z204" s="30"/>
      <c r="AA204" s="30"/>
      <c r="AB204" s="30"/>
      <c r="AC204" s="30"/>
      <c r="AD204" s="30"/>
      <c r="AE204" s="30"/>
      <c r="AR204" s="160" t="s">
        <v>278</v>
      </c>
      <c r="AT204" s="160" t="s">
        <v>199</v>
      </c>
      <c r="AU204" s="160" t="s">
        <v>152</v>
      </c>
      <c r="AY204" s="18" t="s">
        <v>145</v>
      </c>
      <c r="BE204" s="161">
        <f>IF(N204="základná",J204,0)</f>
        <v>0</v>
      </c>
      <c r="BF204" s="161">
        <f>IF(N204="znížená",J204,0)</f>
        <v>0</v>
      </c>
      <c r="BG204" s="161">
        <f>IF(N204="zákl. prenesená",J204,0)</f>
        <v>0</v>
      </c>
      <c r="BH204" s="161">
        <f>IF(N204="zníž. prenesená",J204,0)</f>
        <v>0</v>
      </c>
      <c r="BI204" s="161">
        <f>IF(N204="nulová",J204,0)</f>
        <v>0</v>
      </c>
      <c r="BJ204" s="18" t="s">
        <v>152</v>
      </c>
      <c r="BK204" s="161">
        <f>ROUND(I204*H204,2)</f>
        <v>0</v>
      </c>
      <c r="BL204" s="18" t="s">
        <v>212</v>
      </c>
      <c r="BM204" s="160" t="s">
        <v>636</v>
      </c>
    </row>
    <row r="205" spans="1:65" s="2" customFormat="1" ht="16.5" customHeight="1">
      <c r="A205" s="30"/>
      <c r="B205" s="148"/>
      <c r="C205" s="149" t="s">
        <v>241</v>
      </c>
      <c r="D205" s="149" t="s">
        <v>147</v>
      </c>
      <c r="E205" s="150" t="s">
        <v>637</v>
      </c>
      <c r="F205" s="151" t="s">
        <v>638</v>
      </c>
      <c r="G205" s="152" t="s">
        <v>176</v>
      </c>
      <c r="H205" s="153">
        <v>0.104</v>
      </c>
      <c r="I205" s="153"/>
      <c r="J205" s="154">
        <f>ROUND(I205*H205,2)</f>
        <v>0</v>
      </c>
      <c r="K205" s="155"/>
      <c r="L205" s="31"/>
      <c r="M205" s="156" t="s">
        <v>1</v>
      </c>
      <c r="N205" s="157" t="s">
        <v>39</v>
      </c>
      <c r="O205" s="158">
        <v>3.7160000000000002</v>
      </c>
      <c r="P205" s="158">
        <f>O205*H205</f>
        <v>0.38646400000000003</v>
      </c>
      <c r="Q205" s="158">
        <v>2.4617499999999999</v>
      </c>
      <c r="R205" s="158">
        <f>Q205*H205</f>
        <v>0.25602199999999997</v>
      </c>
      <c r="S205" s="158">
        <v>0</v>
      </c>
      <c r="T205" s="159">
        <f>S205*H205</f>
        <v>0</v>
      </c>
      <c r="U205" s="30"/>
      <c r="V205" s="30"/>
      <c r="W205" s="30"/>
      <c r="X205" s="30"/>
      <c r="Y205" s="30"/>
      <c r="Z205" s="30"/>
      <c r="AA205" s="30"/>
      <c r="AB205" s="30"/>
      <c r="AC205" s="30"/>
      <c r="AD205" s="30"/>
      <c r="AE205" s="30"/>
      <c r="AR205" s="160" t="s">
        <v>151</v>
      </c>
      <c r="AT205" s="160" t="s">
        <v>147</v>
      </c>
      <c r="AU205" s="160" t="s">
        <v>152</v>
      </c>
      <c r="AY205" s="18" t="s">
        <v>145</v>
      </c>
      <c r="BE205" s="161">
        <f>IF(N205="základná",J205,0)</f>
        <v>0</v>
      </c>
      <c r="BF205" s="161">
        <f>IF(N205="znížená",J205,0)</f>
        <v>0</v>
      </c>
      <c r="BG205" s="161">
        <f>IF(N205="zákl. prenesená",J205,0)</f>
        <v>0</v>
      </c>
      <c r="BH205" s="161">
        <f>IF(N205="zníž. prenesená",J205,0)</f>
        <v>0</v>
      </c>
      <c r="BI205" s="161">
        <f>IF(N205="nulová",J205,0)</f>
        <v>0</v>
      </c>
      <c r="BJ205" s="18" t="s">
        <v>152</v>
      </c>
      <c r="BK205" s="161">
        <f>ROUND(I205*H205,2)</f>
        <v>0</v>
      </c>
      <c r="BL205" s="18" t="s">
        <v>151</v>
      </c>
      <c r="BM205" s="160" t="s">
        <v>639</v>
      </c>
    </row>
    <row r="206" spans="1:65" s="13" customFormat="1" ht="10.199999999999999">
      <c r="B206" s="176"/>
      <c r="D206" s="177" t="s">
        <v>424</v>
      </c>
      <c r="E206" s="178" t="s">
        <v>1</v>
      </c>
      <c r="F206" s="179" t="s">
        <v>640</v>
      </c>
      <c r="H206" s="178" t="s">
        <v>1</v>
      </c>
      <c r="L206" s="176"/>
      <c r="M206" s="180"/>
      <c r="N206" s="181"/>
      <c r="O206" s="181"/>
      <c r="P206" s="181"/>
      <c r="Q206" s="181"/>
      <c r="R206" s="181"/>
      <c r="S206" s="181"/>
      <c r="T206" s="182"/>
      <c r="AT206" s="178" t="s">
        <v>424</v>
      </c>
      <c r="AU206" s="178" t="s">
        <v>152</v>
      </c>
      <c r="AV206" s="13" t="s">
        <v>81</v>
      </c>
      <c r="AW206" s="13" t="s">
        <v>29</v>
      </c>
      <c r="AX206" s="13" t="s">
        <v>73</v>
      </c>
      <c r="AY206" s="178" t="s">
        <v>145</v>
      </c>
    </row>
    <row r="207" spans="1:65" s="14" customFormat="1" ht="10.199999999999999">
      <c r="B207" s="183"/>
      <c r="D207" s="177" t="s">
        <v>424</v>
      </c>
      <c r="E207" s="184" t="s">
        <v>1</v>
      </c>
      <c r="F207" s="185" t="s">
        <v>641</v>
      </c>
      <c r="H207" s="186">
        <v>0.104</v>
      </c>
      <c r="L207" s="183"/>
      <c r="M207" s="187"/>
      <c r="N207" s="188"/>
      <c r="O207" s="188"/>
      <c r="P207" s="188"/>
      <c r="Q207" s="188"/>
      <c r="R207" s="188"/>
      <c r="S207" s="188"/>
      <c r="T207" s="189"/>
      <c r="AT207" s="184" t="s">
        <v>424</v>
      </c>
      <c r="AU207" s="184" t="s">
        <v>152</v>
      </c>
      <c r="AV207" s="14" t="s">
        <v>152</v>
      </c>
      <c r="AW207" s="14" t="s">
        <v>29</v>
      </c>
      <c r="AX207" s="14" t="s">
        <v>73</v>
      </c>
      <c r="AY207" s="184" t="s">
        <v>145</v>
      </c>
    </row>
    <row r="208" spans="1:65" s="15" customFormat="1" ht="10.199999999999999">
      <c r="B208" s="190"/>
      <c r="D208" s="177" t="s">
        <v>424</v>
      </c>
      <c r="E208" s="191" t="s">
        <v>1</v>
      </c>
      <c r="F208" s="192" t="s">
        <v>427</v>
      </c>
      <c r="H208" s="193">
        <v>0.104</v>
      </c>
      <c r="L208" s="190"/>
      <c r="M208" s="194"/>
      <c r="N208" s="195"/>
      <c r="O208" s="195"/>
      <c r="P208" s="195"/>
      <c r="Q208" s="195"/>
      <c r="R208" s="195"/>
      <c r="S208" s="195"/>
      <c r="T208" s="196"/>
      <c r="AT208" s="191" t="s">
        <v>424</v>
      </c>
      <c r="AU208" s="191" t="s">
        <v>152</v>
      </c>
      <c r="AV208" s="15" t="s">
        <v>151</v>
      </c>
      <c r="AW208" s="15" t="s">
        <v>29</v>
      </c>
      <c r="AX208" s="15" t="s">
        <v>81</v>
      </c>
      <c r="AY208" s="191" t="s">
        <v>145</v>
      </c>
    </row>
    <row r="209" spans="1:65" s="2" customFormat="1" ht="33" customHeight="1">
      <c r="A209" s="30"/>
      <c r="B209" s="148"/>
      <c r="C209" s="149" t="s">
        <v>245</v>
      </c>
      <c r="D209" s="149" t="s">
        <v>147</v>
      </c>
      <c r="E209" s="150" t="s">
        <v>642</v>
      </c>
      <c r="F209" s="151" t="s">
        <v>643</v>
      </c>
      <c r="G209" s="152" t="s">
        <v>644</v>
      </c>
      <c r="H209" s="153">
        <v>2</v>
      </c>
      <c r="I209" s="153"/>
      <c r="J209" s="154">
        <f>ROUND(I209*H209,2)</f>
        <v>0</v>
      </c>
      <c r="K209" s="155"/>
      <c r="L209" s="31"/>
      <c r="M209" s="156" t="s">
        <v>1</v>
      </c>
      <c r="N209" s="157" t="s">
        <v>39</v>
      </c>
      <c r="O209" s="158">
        <v>1.19</v>
      </c>
      <c r="P209" s="158">
        <f>O209*H209</f>
        <v>2.38</v>
      </c>
      <c r="Q209" s="158">
        <v>0</v>
      </c>
      <c r="R209" s="158">
        <f>Q209*H209</f>
        <v>0</v>
      </c>
      <c r="S209" s="158">
        <v>0</v>
      </c>
      <c r="T209" s="159">
        <f>S209*H209</f>
        <v>0</v>
      </c>
      <c r="U209" s="30"/>
      <c r="V209" s="30"/>
      <c r="W209" s="30"/>
      <c r="X209" s="30"/>
      <c r="Y209" s="30"/>
      <c r="Z209" s="30"/>
      <c r="AA209" s="30"/>
      <c r="AB209" s="30"/>
      <c r="AC209" s="30"/>
      <c r="AD209" s="30"/>
      <c r="AE209" s="30"/>
      <c r="AR209" s="160" t="s">
        <v>645</v>
      </c>
      <c r="AT209" s="160" t="s">
        <v>147</v>
      </c>
      <c r="AU209" s="160" t="s">
        <v>152</v>
      </c>
      <c r="AY209" s="18" t="s">
        <v>145</v>
      </c>
      <c r="BE209" s="161">
        <f>IF(N209="základná",J209,0)</f>
        <v>0</v>
      </c>
      <c r="BF209" s="161">
        <f>IF(N209="znížená",J209,0)</f>
        <v>0</v>
      </c>
      <c r="BG209" s="161">
        <f>IF(N209="zákl. prenesená",J209,0)</f>
        <v>0</v>
      </c>
      <c r="BH209" s="161">
        <f>IF(N209="zníž. prenesená",J209,0)</f>
        <v>0</v>
      </c>
      <c r="BI209" s="161">
        <f>IF(N209="nulová",J209,0)</f>
        <v>0</v>
      </c>
      <c r="BJ209" s="18" t="s">
        <v>152</v>
      </c>
      <c r="BK209" s="161">
        <f>ROUND(I209*H209,2)</f>
        <v>0</v>
      </c>
      <c r="BL209" s="18" t="s">
        <v>645</v>
      </c>
      <c r="BM209" s="160" t="s">
        <v>646</v>
      </c>
    </row>
    <row r="210" spans="1:65" s="14" customFormat="1" ht="20.399999999999999">
      <c r="B210" s="183"/>
      <c r="D210" s="177" t="s">
        <v>424</v>
      </c>
      <c r="E210" s="184" t="s">
        <v>1</v>
      </c>
      <c r="F210" s="185" t="s">
        <v>647</v>
      </c>
      <c r="H210" s="186">
        <v>2</v>
      </c>
      <c r="L210" s="183"/>
      <c r="M210" s="187"/>
      <c r="N210" s="188"/>
      <c r="O210" s="188"/>
      <c r="P210" s="188"/>
      <c r="Q210" s="188"/>
      <c r="R210" s="188"/>
      <c r="S210" s="188"/>
      <c r="T210" s="189"/>
      <c r="AT210" s="184" t="s">
        <v>424</v>
      </c>
      <c r="AU210" s="184" t="s">
        <v>152</v>
      </c>
      <c r="AV210" s="14" t="s">
        <v>152</v>
      </c>
      <c r="AW210" s="14" t="s">
        <v>29</v>
      </c>
      <c r="AX210" s="14" t="s">
        <v>73</v>
      </c>
      <c r="AY210" s="184" t="s">
        <v>145</v>
      </c>
    </row>
    <row r="211" spans="1:65" s="15" customFormat="1" ht="10.199999999999999">
      <c r="B211" s="190"/>
      <c r="D211" s="177" t="s">
        <v>424</v>
      </c>
      <c r="E211" s="191" t="s">
        <v>1</v>
      </c>
      <c r="F211" s="192" t="s">
        <v>427</v>
      </c>
      <c r="H211" s="193">
        <v>2</v>
      </c>
      <c r="L211" s="190"/>
      <c r="M211" s="194"/>
      <c r="N211" s="195"/>
      <c r="O211" s="195"/>
      <c r="P211" s="195"/>
      <c r="Q211" s="195"/>
      <c r="R211" s="195"/>
      <c r="S211" s="195"/>
      <c r="T211" s="196"/>
      <c r="AT211" s="191" t="s">
        <v>424</v>
      </c>
      <c r="AU211" s="191" t="s">
        <v>152</v>
      </c>
      <c r="AV211" s="15" t="s">
        <v>151</v>
      </c>
      <c r="AW211" s="15" t="s">
        <v>29</v>
      </c>
      <c r="AX211" s="15" t="s">
        <v>81</v>
      </c>
      <c r="AY211" s="191" t="s">
        <v>145</v>
      </c>
    </row>
    <row r="212" spans="1:65" s="2" customFormat="1" ht="44.25" customHeight="1">
      <c r="A212" s="30"/>
      <c r="B212" s="148"/>
      <c r="C212" s="149" t="s">
        <v>249</v>
      </c>
      <c r="D212" s="149" t="s">
        <v>147</v>
      </c>
      <c r="E212" s="150" t="s">
        <v>648</v>
      </c>
      <c r="F212" s="151" t="s">
        <v>649</v>
      </c>
      <c r="G212" s="152" t="s">
        <v>280</v>
      </c>
      <c r="H212" s="153">
        <v>10</v>
      </c>
      <c r="I212" s="153"/>
      <c r="J212" s="154">
        <f>ROUND(I212*H212,2)</f>
        <v>0</v>
      </c>
      <c r="K212" s="155"/>
      <c r="L212" s="31"/>
      <c r="M212" s="156" t="s">
        <v>1</v>
      </c>
      <c r="N212" s="157" t="s">
        <v>39</v>
      </c>
      <c r="O212" s="158">
        <v>0.35099999999999998</v>
      </c>
      <c r="P212" s="158">
        <f>O212*H212</f>
        <v>3.51</v>
      </c>
      <c r="Q212" s="158">
        <v>9.3829999999999997E-2</v>
      </c>
      <c r="R212" s="158">
        <f>Q212*H212</f>
        <v>0.93829999999999991</v>
      </c>
      <c r="S212" s="158">
        <v>0</v>
      </c>
      <c r="T212" s="159">
        <f>S212*H212</f>
        <v>0</v>
      </c>
      <c r="U212" s="30"/>
      <c r="V212" s="30"/>
      <c r="W212" s="30"/>
      <c r="X212" s="30"/>
      <c r="Y212" s="30"/>
      <c r="Z212" s="30"/>
      <c r="AA212" s="30"/>
      <c r="AB212" s="30"/>
      <c r="AC212" s="30"/>
      <c r="AD212" s="30"/>
      <c r="AE212" s="30"/>
      <c r="AR212" s="160" t="s">
        <v>151</v>
      </c>
      <c r="AT212" s="160" t="s">
        <v>147</v>
      </c>
      <c r="AU212" s="160" t="s">
        <v>152</v>
      </c>
      <c r="AY212" s="18" t="s">
        <v>145</v>
      </c>
      <c r="BE212" s="161">
        <f>IF(N212="základná",J212,0)</f>
        <v>0</v>
      </c>
      <c r="BF212" s="161">
        <f>IF(N212="znížená",J212,0)</f>
        <v>0</v>
      </c>
      <c r="BG212" s="161">
        <f>IF(N212="zákl. prenesená",J212,0)</f>
        <v>0</v>
      </c>
      <c r="BH212" s="161">
        <f>IF(N212="zníž. prenesená",J212,0)</f>
        <v>0</v>
      </c>
      <c r="BI212" s="161">
        <f>IF(N212="nulová",J212,0)</f>
        <v>0</v>
      </c>
      <c r="BJ212" s="18" t="s">
        <v>152</v>
      </c>
      <c r="BK212" s="161">
        <f>ROUND(I212*H212,2)</f>
        <v>0</v>
      </c>
      <c r="BL212" s="18" t="s">
        <v>151</v>
      </c>
      <c r="BM212" s="160" t="s">
        <v>650</v>
      </c>
    </row>
    <row r="213" spans="1:65" s="13" customFormat="1" ht="10.199999999999999">
      <c r="B213" s="176"/>
      <c r="D213" s="177" t="s">
        <v>424</v>
      </c>
      <c r="E213" s="178" t="s">
        <v>1</v>
      </c>
      <c r="F213" s="179" t="s">
        <v>619</v>
      </c>
      <c r="H213" s="178" t="s">
        <v>1</v>
      </c>
      <c r="L213" s="176"/>
      <c r="M213" s="180"/>
      <c r="N213" s="181"/>
      <c r="O213" s="181"/>
      <c r="P213" s="181"/>
      <c r="Q213" s="181"/>
      <c r="R213" s="181"/>
      <c r="S213" s="181"/>
      <c r="T213" s="182"/>
      <c r="AT213" s="178" t="s">
        <v>424</v>
      </c>
      <c r="AU213" s="178" t="s">
        <v>152</v>
      </c>
      <c r="AV213" s="13" t="s">
        <v>81</v>
      </c>
      <c r="AW213" s="13" t="s">
        <v>29</v>
      </c>
      <c r="AX213" s="13" t="s">
        <v>73</v>
      </c>
      <c r="AY213" s="178" t="s">
        <v>145</v>
      </c>
    </row>
    <row r="214" spans="1:65" s="14" customFormat="1" ht="10.199999999999999">
      <c r="B214" s="183"/>
      <c r="D214" s="177" t="s">
        <v>424</v>
      </c>
      <c r="E214" s="184" t="s">
        <v>1</v>
      </c>
      <c r="F214" s="185" t="s">
        <v>651</v>
      </c>
      <c r="H214" s="186">
        <v>6</v>
      </c>
      <c r="L214" s="183"/>
      <c r="M214" s="187"/>
      <c r="N214" s="188"/>
      <c r="O214" s="188"/>
      <c r="P214" s="188"/>
      <c r="Q214" s="188"/>
      <c r="R214" s="188"/>
      <c r="S214" s="188"/>
      <c r="T214" s="189"/>
      <c r="AT214" s="184" t="s">
        <v>424</v>
      </c>
      <c r="AU214" s="184" t="s">
        <v>152</v>
      </c>
      <c r="AV214" s="14" t="s">
        <v>152</v>
      </c>
      <c r="AW214" s="14" t="s">
        <v>29</v>
      </c>
      <c r="AX214" s="14" t="s">
        <v>73</v>
      </c>
      <c r="AY214" s="184" t="s">
        <v>145</v>
      </c>
    </row>
    <row r="215" spans="1:65" s="16" customFormat="1" ht="10.199999999999999">
      <c r="B215" s="197"/>
      <c r="D215" s="177" t="s">
        <v>424</v>
      </c>
      <c r="E215" s="198" t="s">
        <v>1</v>
      </c>
      <c r="F215" s="199" t="s">
        <v>558</v>
      </c>
      <c r="H215" s="200">
        <v>6</v>
      </c>
      <c r="L215" s="197"/>
      <c r="M215" s="201"/>
      <c r="N215" s="202"/>
      <c r="O215" s="202"/>
      <c r="P215" s="202"/>
      <c r="Q215" s="202"/>
      <c r="R215" s="202"/>
      <c r="S215" s="202"/>
      <c r="T215" s="203"/>
      <c r="AT215" s="198" t="s">
        <v>424</v>
      </c>
      <c r="AU215" s="198" t="s">
        <v>152</v>
      </c>
      <c r="AV215" s="16" t="s">
        <v>157</v>
      </c>
      <c r="AW215" s="16" t="s">
        <v>29</v>
      </c>
      <c r="AX215" s="16" t="s">
        <v>73</v>
      </c>
      <c r="AY215" s="198" t="s">
        <v>145</v>
      </c>
    </row>
    <row r="216" spans="1:65" s="13" customFormat="1" ht="10.199999999999999">
      <c r="B216" s="176"/>
      <c r="D216" s="177" t="s">
        <v>424</v>
      </c>
      <c r="E216" s="178" t="s">
        <v>1</v>
      </c>
      <c r="F216" s="179" t="s">
        <v>600</v>
      </c>
      <c r="H216" s="178" t="s">
        <v>1</v>
      </c>
      <c r="L216" s="176"/>
      <c r="M216" s="180"/>
      <c r="N216" s="181"/>
      <c r="O216" s="181"/>
      <c r="P216" s="181"/>
      <c r="Q216" s="181"/>
      <c r="R216" s="181"/>
      <c r="S216" s="181"/>
      <c r="T216" s="182"/>
      <c r="AT216" s="178" t="s">
        <v>424</v>
      </c>
      <c r="AU216" s="178" t="s">
        <v>152</v>
      </c>
      <c r="AV216" s="13" t="s">
        <v>81</v>
      </c>
      <c r="AW216" s="13" t="s">
        <v>29</v>
      </c>
      <c r="AX216" s="13" t="s">
        <v>73</v>
      </c>
      <c r="AY216" s="178" t="s">
        <v>145</v>
      </c>
    </row>
    <row r="217" spans="1:65" s="14" customFormat="1" ht="10.199999999999999">
      <c r="B217" s="183"/>
      <c r="D217" s="177" t="s">
        <v>424</v>
      </c>
      <c r="E217" s="184" t="s">
        <v>1</v>
      </c>
      <c r="F217" s="185" t="s">
        <v>652</v>
      </c>
      <c r="H217" s="186">
        <v>4</v>
      </c>
      <c r="L217" s="183"/>
      <c r="M217" s="187"/>
      <c r="N217" s="188"/>
      <c r="O217" s="188"/>
      <c r="P217" s="188"/>
      <c r="Q217" s="188"/>
      <c r="R217" s="188"/>
      <c r="S217" s="188"/>
      <c r="T217" s="189"/>
      <c r="AT217" s="184" t="s">
        <v>424</v>
      </c>
      <c r="AU217" s="184" t="s">
        <v>152</v>
      </c>
      <c r="AV217" s="14" t="s">
        <v>152</v>
      </c>
      <c r="AW217" s="14" t="s">
        <v>29</v>
      </c>
      <c r="AX217" s="14" t="s">
        <v>73</v>
      </c>
      <c r="AY217" s="184" t="s">
        <v>145</v>
      </c>
    </row>
    <row r="218" spans="1:65" s="16" customFormat="1" ht="10.199999999999999">
      <c r="B218" s="197"/>
      <c r="D218" s="177" t="s">
        <v>424</v>
      </c>
      <c r="E218" s="198" t="s">
        <v>1</v>
      </c>
      <c r="F218" s="199" t="s">
        <v>558</v>
      </c>
      <c r="H218" s="200">
        <v>4</v>
      </c>
      <c r="L218" s="197"/>
      <c r="M218" s="201"/>
      <c r="N218" s="202"/>
      <c r="O218" s="202"/>
      <c r="P218" s="202"/>
      <c r="Q218" s="202"/>
      <c r="R218" s="202"/>
      <c r="S218" s="202"/>
      <c r="T218" s="203"/>
      <c r="AT218" s="198" t="s">
        <v>424</v>
      </c>
      <c r="AU218" s="198" t="s">
        <v>152</v>
      </c>
      <c r="AV218" s="16" t="s">
        <v>157</v>
      </c>
      <c r="AW218" s="16" t="s">
        <v>29</v>
      </c>
      <c r="AX218" s="16" t="s">
        <v>73</v>
      </c>
      <c r="AY218" s="198" t="s">
        <v>145</v>
      </c>
    </row>
    <row r="219" spans="1:65" s="15" customFormat="1" ht="10.199999999999999">
      <c r="B219" s="190"/>
      <c r="D219" s="177" t="s">
        <v>424</v>
      </c>
      <c r="E219" s="191" t="s">
        <v>1</v>
      </c>
      <c r="F219" s="192" t="s">
        <v>427</v>
      </c>
      <c r="H219" s="193">
        <v>10</v>
      </c>
      <c r="L219" s="190"/>
      <c r="M219" s="194"/>
      <c r="N219" s="195"/>
      <c r="O219" s="195"/>
      <c r="P219" s="195"/>
      <c r="Q219" s="195"/>
      <c r="R219" s="195"/>
      <c r="S219" s="195"/>
      <c r="T219" s="196"/>
      <c r="AT219" s="191" t="s">
        <v>424</v>
      </c>
      <c r="AU219" s="191" t="s">
        <v>152</v>
      </c>
      <c r="AV219" s="15" t="s">
        <v>151</v>
      </c>
      <c r="AW219" s="15" t="s">
        <v>29</v>
      </c>
      <c r="AX219" s="15" t="s">
        <v>81</v>
      </c>
      <c r="AY219" s="191" t="s">
        <v>145</v>
      </c>
    </row>
    <row r="220" spans="1:65" s="2" customFormat="1" ht="37.799999999999997" customHeight="1">
      <c r="A220" s="30"/>
      <c r="B220" s="148"/>
      <c r="C220" s="149" t="s">
        <v>253</v>
      </c>
      <c r="D220" s="149" t="s">
        <v>147</v>
      </c>
      <c r="E220" s="150" t="s">
        <v>653</v>
      </c>
      <c r="F220" s="151" t="s">
        <v>654</v>
      </c>
      <c r="G220" s="152" t="s">
        <v>280</v>
      </c>
      <c r="H220" s="153">
        <v>2</v>
      </c>
      <c r="I220" s="153"/>
      <c r="J220" s="154">
        <f>ROUND(I220*H220,2)</f>
        <v>0</v>
      </c>
      <c r="K220" s="155"/>
      <c r="L220" s="31"/>
      <c r="M220" s="156" t="s">
        <v>1</v>
      </c>
      <c r="N220" s="157" t="s">
        <v>39</v>
      </c>
      <c r="O220" s="158">
        <v>0.35099999999999998</v>
      </c>
      <c r="P220" s="158">
        <f>O220*H220</f>
        <v>0.70199999999999996</v>
      </c>
      <c r="Q220" s="158">
        <v>9.3829999999999997E-2</v>
      </c>
      <c r="R220" s="158">
        <f>Q220*H220</f>
        <v>0.18765999999999999</v>
      </c>
      <c r="S220" s="158">
        <v>0</v>
      </c>
      <c r="T220" s="159">
        <f>S220*H220</f>
        <v>0</v>
      </c>
      <c r="U220" s="30"/>
      <c r="V220" s="30"/>
      <c r="W220" s="30"/>
      <c r="X220" s="30"/>
      <c r="Y220" s="30"/>
      <c r="Z220" s="30"/>
      <c r="AA220" s="30"/>
      <c r="AB220" s="30"/>
      <c r="AC220" s="30"/>
      <c r="AD220" s="30"/>
      <c r="AE220" s="30"/>
      <c r="AR220" s="160" t="s">
        <v>151</v>
      </c>
      <c r="AT220" s="160" t="s">
        <v>147</v>
      </c>
      <c r="AU220" s="160" t="s">
        <v>152</v>
      </c>
      <c r="AY220" s="18" t="s">
        <v>145</v>
      </c>
      <c r="BE220" s="161">
        <f>IF(N220="základná",J220,0)</f>
        <v>0</v>
      </c>
      <c r="BF220" s="161">
        <f>IF(N220="znížená",J220,0)</f>
        <v>0</v>
      </c>
      <c r="BG220" s="161">
        <f>IF(N220="zákl. prenesená",J220,0)</f>
        <v>0</v>
      </c>
      <c r="BH220" s="161">
        <f>IF(N220="zníž. prenesená",J220,0)</f>
        <v>0</v>
      </c>
      <c r="BI220" s="161">
        <f>IF(N220="nulová",J220,0)</f>
        <v>0</v>
      </c>
      <c r="BJ220" s="18" t="s">
        <v>152</v>
      </c>
      <c r="BK220" s="161">
        <f>ROUND(I220*H220,2)</f>
        <v>0</v>
      </c>
      <c r="BL220" s="18" t="s">
        <v>151</v>
      </c>
      <c r="BM220" s="160" t="s">
        <v>655</v>
      </c>
    </row>
    <row r="221" spans="1:65" s="13" customFormat="1" ht="10.199999999999999">
      <c r="B221" s="176"/>
      <c r="D221" s="177" t="s">
        <v>424</v>
      </c>
      <c r="E221" s="178" t="s">
        <v>1</v>
      </c>
      <c r="F221" s="179" t="s">
        <v>619</v>
      </c>
      <c r="H221" s="178" t="s">
        <v>1</v>
      </c>
      <c r="L221" s="176"/>
      <c r="M221" s="180"/>
      <c r="N221" s="181"/>
      <c r="O221" s="181"/>
      <c r="P221" s="181"/>
      <c r="Q221" s="181"/>
      <c r="R221" s="181"/>
      <c r="S221" s="181"/>
      <c r="T221" s="182"/>
      <c r="AT221" s="178" t="s">
        <v>424</v>
      </c>
      <c r="AU221" s="178" t="s">
        <v>152</v>
      </c>
      <c r="AV221" s="13" t="s">
        <v>81</v>
      </c>
      <c r="AW221" s="13" t="s">
        <v>29</v>
      </c>
      <c r="AX221" s="13" t="s">
        <v>73</v>
      </c>
      <c r="AY221" s="178" t="s">
        <v>145</v>
      </c>
    </row>
    <row r="222" spans="1:65" s="14" customFormat="1" ht="10.199999999999999">
      <c r="B222" s="183"/>
      <c r="D222" s="177" t="s">
        <v>424</v>
      </c>
      <c r="E222" s="184" t="s">
        <v>1</v>
      </c>
      <c r="F222" s="185" t="s">
        <v>656</v>
      </c>
      <c r="H222" s="186">
        <v>2</v>
      </c>
      <c r="L222" s="183"/>
      <c r="M222" s="187"/>
      <c r="N222" s="188"/>
      <c r="O222" s="188"/>
      <c r="P222" s="188"/>
      <c r="Q222" s="188"/>
      <c r="R222" s="188"/>
      <c r="S222" s="188"/>
      <c r="T222" s="189"/>
      <c r="AT222" s="184" t="s">
        <v>424</v>
      </c>
      <c r="AU222" s="184" t="s">
        <v>152</v>
      </c>
      <c r="AV222" s="14" t="s">
        <v>152</v>
      </c>
      <c r="AW222" s="14" t="s">
        <v>29</v>
      </c>
      <c r="AX222" s="14" t="s">
        <v>73</v>
      </c>
      <c r="AY222" s="184" t="s">
        <v>145</v>
      </c>
    </row>
    <row r="223" spans="1:65" s="15" customFormat="1" ht="10.199999999999999">
      <c r="B223" s="190"/>
      <c r="D223" s="177" t="s">
        <v>424</v>
      </c>
      <c r="E223" s="191" t="s">
        <v>1</v>
      </c>
      <c r="F223" s="192" t="s">
        <v>427</v>
      </c>
      <c r="H223" s="193">
        <v>2</v>
      </c>
      <c r="L223" s="190"/>
      <c r="M223" s="194"/>
      <c r="N223" s="195"/>
      <c r="O223" s="195"/>
      <c r="P223" s="195"/>
      <c r="Q223" s="195"/>
      <c r="R223" s="195"/>
      <c r="S223" s="195"/>
      <c r="T223" s="196"/>
      <c r="AT223" s="191" t="s">
        <v>424</v>
      </c>
      <c r="AU223" s="191" t="s">
        <v>152</v>
      </c>
      <c r="AV223" s="15" t="s">
        <v>151</v>
      </c>
      <c r="AW223" s="15" t="s">
        <v>29</v>
      </c>
      <c r="AX223" s="15" t="s">
        <v>81</v>
      </c>
      <c r="AY223" s="191" t="s">
        <v>145</v>
      </c>
    </row>
    <row r="224" spans="1:65" s="2" customFormat="1" ht="37.799999999999997" customHeight="1">
      <c r="A224" s="30"/>
      <c r="B224" s="148"/>
      <c r="C224" s="149" t="s">
        <v>257</v>
      </c>
      <c r="D224" s="149" t="s">
        <v>147</v>
      </c>
      <c r="E224" s="150" t="s">
        <v>657</v>
      </c>
      <c r="F224" s="151" t="s">
        <v>658</v>
      </c>
      <c r="G224" s="152" t="s">
        <v>150</v>
      </c>
      <c r="H224" s="153">
        <v>314.68</v>
      </c>
      <c r="I224" s="153"/>
      <c r="J224" s="154">
        <f>ROUND(I224*H224,2)</f>
        <v>0</v>
      </c>
      <c r="K224" s="155"/>
      <c r="L224" s="31"/>
      <c r="M224" s="156" t="s">
        <v>1</v>
      </c>
      <c r="N224" s="157" t="s">
        <v>39</v>
      </c>
      <c r="O224" s="158">
        <v>0.20799999999999999</v>
      </c>
      <c r="P224" s="158">
        <f>O224*H224</f>
        <v>65.453440000000001</v>
      </c>
      <c r="Q224" s="158">
        <v>0</v>
      </c>
      <c r="R224" s="158">
        <f>Q224*H224</f>
        <v>0</v>
      </c>
      <c r="S224" s="158">
        <v>0</v>
      </c>
      <c r="T224" s="159">
        <f>S224*H224</f>
        <v>0</v>
      </c>
      <c r="U224" s="30"/>
      <c r="V224" s="30"/>
      <c r="W224" s="30"/>
      <c r="X224" s="30"/>
      <c r="Y224" s="30"/>
      <c r="Z224" s="30"/>
      <c r="AA224" s="30"/>
      <c r="AB224" s="30"/>
      <c r="AC224" s="30"/>
      <c r="AD224" s="30"/>
      <c r="AE224" s="30"/>
      <c r="AR224" s="160" t="s">
        <v>151</v>
      </c>
      <c r="AT224" s="160" t="s">
        <v>147</v>
      </c>
      <c r="AU224" s="160" t="s">
        <v>152</v>
      </c>
      <c r="AY224" s="18" t="s">
        <v>145</v>
      </c>
      <c r="BE224" s="161">
        <f>IF(N224="základná",J224,0)</f>
        <v>0</v>
      </c>
      <c r="BF224" s="161">
        <f>IF(N224="znížená",J224,0)</f>
        <v>0</v>
      </c>
      <c r="BG224" s="161">
        <f>IF(N224="zákl. prenesená",J224,0)</f>
        <v>0</v>
      </c>
      <c r="BH224" s="161">
        <f>IF(N224="zníž. prenesená",J224,0)</f>
        <v>0</v>
      </c>
      <c r="BI224" s="161">
        <f>IF(N224="nulová",J224,0)</f>
        <v>0</v>
      </c>
      <c r="BJ224" s="18" t="s">
        <v>152</v>
      </c>
      <c r="BK224" s="161">
        <f>ROUND(I224*H224,2)</f>
        <v>0</v>
      </c>
      <c r="BL224" s="18" t="s">
        <v>151</v>
      </c>
      <c r="BM224" s="160" t="s">
        <v>659</v>
      </c>
    </row>
    <row r="225" spans="1:65" s="13" customFormat="1" ht="10.199999999999999">
      <c r="B225" s="176"/>
      <c r="D225" s="177" t="s">
        <v>424</v>
      </c>
      <c r="E225" s="178" t="s">
        <v>1</v>
      </c>
      <c r="F225" s="179" t="s">
        <v>600</v>
      </c>
      <c r="H225" s="178" t="s">
        <v>1</v>
      </c>
      <c r="L225" s="176"/>
      <c r="M225" s="180"/>
      <c r="N225" s="181"/>
      <c r="O225" s="181"/>
      <c r="P225" s="181"/>
      <c r="Q225" s="181"/>
      <c r="R225" s="181"/>
      <c r="S225" s="181"/>
      <c r="T225" s="182"/>
      <c r="AT225" s="178" t="s">
        <v>424</v>
      </c>
      <c r="AU225" s="178" t="s">
        <v>152</v>
      </c>
      <c r="AV225" s="13" t="s">
        <v>81</v>
      </c>
      <c r="AW225" s="13" t="s">
        <v>29</v>
      </c>
      <c r="AX225" s="13" t="s">
        <v>73</v>
      </c>
      <c r="AY225" s="178" t="s">
        <v>145</v>
      </c>
    </row>
    <row r="226" spans="1:65" s="14" customFormat="1" ht="10.199999999999999">
      <c r="B226" s="183"/>
      <c r="D226" s="177" t="s">
        <v>424</v>
      </c>
      <c r="E226" s="184" t="s">
        <v>1</v>
      </c>
      <c r="F226" s="185" t="s">
        <v>660</v>
      </c>
      <c r="H226" s="186">
        <v>311.60000000000002</v>
      </c>
      <c r="L226" s="183"/>
      <c r="M226" s="187"/>
      <c r="N226" s="188"/>
      <c r="O226" s="188"/>
      <c r="P226" s="188"/>
      <c r="Q226" s="188"/>
      <c r="R226" s="188"/>
      <c r="S226" s="188"/>
      <c r="T226" s="189"/>
      <c r="AT226" s="184" t="s">
        <v>424</v>
      </c>
      <c r="AU226" s="184" t="s">
        <v>152</v>
      </c>
      <c r="AV226" s="14" t="s">
        <v>152</v>
      </c>
      <c r="AW226" s="14" t="s">
        <v>29</v>
      </c>
      <c r="AX226" s="14" t="s">
        <v>73</v>
      </c>
      <c r="AY226" s="184" t="s">
        <v>145</v>
      </c>
    </row>
    <row r="227" spans="1:65" s="14" customFormat="1" ht="10.199999999999999">
      <c r="B227" s="183"/>
      <c r="D227" s="177" t="s">
        <v>424</v>
      </c>
      <c r="E227" s="184" t="s">
        <v>1</v>
      </c>
      <c r="F227" s="185" t="s">
        <v>661</v>
      </c>
      <c r="H227" s="186">
        <v>2.21</v>
      </c>
      <c r="L227" s="183"/>
      <c r="M227" s="187"/>
      <c r="N227" s="188"/>
      <c r="O227" s="188"/>
      <c r="P227" s="188"/>
      <c r="Q227" s="188"/>
      <c r="R227" s="188"/>
      <c r="S227" s="188"/>
      <c r="T227" s="189"/>
      <c r="AT227" s="184" t="s">
        <v>424</v>
      </c>
      <c r="AU227" s="184" t="s">
        <v>152</v>
      </c>
      <c r="AV227" s="14" t="s">
        <v>152</v>
      </c>
      <c r="AW227" s="14" t="s">
        <v>29</v>
      </c>
      <c r="AX227" s="14" t="s">
        <v>73</v>
      </c>
      <c r="AY227" s="184" t="s">
        <v>145</v>
      </c>
    </row>
    <row r="228" spans="1:65" s="14" customFormat="1" ht="10.199999999999999">
      <c r="B228" s="183"/>
      <c r="D228" s="177" t="s">
        <v>424</v>
      </c>
      <c r="E228" s="184" t="s">
        <v>1</v>
      </c>
      <c r="F228" s="185" t="s">
        <v>662</v>
      </c>
      <c r="H228" s="186">
        <v>0.87</v>
      </c>
      <c r="L228" s="183"/>
      <c r="M228" s="187"/>
      <c r="N228" s="188"/>
      <c r="O228" s="188"/>
      <c r="P228" s="188"/>
      <c r="Q228" s="188"/>
      <c r="R228" s="188"/>
      <c r="S228" s="188"/>
      <c r="T228" s="189"/>
      <c r="AT228" s="184" t="s">
        <v>424</v>
      </c>
      <c r="AU228" s="184" t="s">
        <v>152</v>
      </c>
      <c r="AV228" s="14" t="s">
        <v>152</v>
      </c>
      <c r="AW228" s="14" t="s">
        <v>29</v>
      </c>
      <c r="AX228" s="14" t="s">
        <v>73</v>
      </c>
      <c r="AY228" s="184" t="s">
        <v>145</v>
      </c>
    </row>
    <row r="229" spans="1:65" s="15" customFormat="1" ht="10.199999999999999">
      <c r="B229" s="190"/>
      <c r="D229" s="177" t="s">
        <v>424</v>
      </c>
      <c r="E229" s="191" t="s">
        <v>1</v>
      </c>
      <c r="F229" s="192" t="s">
        <v>427</v>
      </c>
      <c r="H229" s="193">
        <v>314.68</v>
      </c>
      <c r="L229" s="190"/>
      <c r="M229" s="194"/>
      <c r="N229" s="195"/>
      <c r="O229" s="195"/>
      <c r="P229" s="195"/>
      <c r="Q229" s="195"/>
      <c r="R229" s="195"/>
      <c r="S229" s="195"/>
      <c r="T229" s="196"/>
      <c r="AT229" s="191" t="s">
        <v>424</v>
      </c>
      <c r="AU229" s="191" t="s">
        <v>152</v>
      </c>
      <c r="AV229" s="15" t="s">
        <v>151</v>
      </c>
      <c r="AW229" s="15" t="s">
        <v>29</v>
      </c>
      <c r="AX229" s="15" t="s">
        <v>81</v>
      </c>
      <c r="AY229" s="191" t="s">
        <v>145</v>
      </c>
    </row>
    <row r="230" spans="1:65" s="2" customFormat="1" ht="43.8" customHeight="1">
      <c r="A230" s="30"/>
      <c r="B230" s="148"/>
      <c r="C230" s="162" t="s">
        <v>261</v>
      </c>
      <c r="D230" s="162" t="s">
        <v>199</v>
      </c>
      <c r="E230" s="163" t="s">
        <v>663</v>
      </c>
      <c r="F230" s="164" t="s">
        <v>1221</v>
      </c>
      <c r="G230" s="165" t="s">
        <v>280</v>
      </c>
      <c r="H230" s="166">
        <v>336</v>
      </c>
      <c r="I230" s="166"/>
      <c r="J230" s="167">
        <f>ROUND(I230*H230,2)</f>
        <v>0</v>
      </c>
      <c r="K230" s="168"/>
      <c r="L230" s="169"/>
      <c r="M230" s="170" t="s">
        <v>1</v>
      </c>
      <c r="N230" s="171" t="s">
        <v>39</v>
      </c>
      <c r="O230" s="158">
        <v>0</v>
      </c>
      <c r="P230" s="158">
        <f>O230*H230</f>
        <v>0</v>
      </c>
      <c r="Q230" s="158">
        <v>0.105</v>
      </c>
      <c r="R230" s="158">
        <f>Q230*H230</f>
        <v>35.28</v>
      </c>
      <c r="S230" s="158">
        <v>0</v>
      </c>
      <c r="T230" s="159">
        <f>S230*H230</f>
        <v>0</v>
      </c>
      <c r="U230" s="30"/>
      <c r="V230" s="30"/>
      <c r="W230" s="30"/>
      <c r="X230" s="30"/>
      <c r="Y230" s="30"/>
      <c r="Z230" s="30"/>
      <c r="AA230" s="30"/>
      <c r="AB230" s="30"/>
      <c r="AC230" s="30"/>
      <c r="AD230" s="30"/>
      <c r="AE230" s="30"/>
      <c r="AR230" s="160" t="s">
        <v>178</v>
      </c>
      <c r="AT230" s="160" t="s">
        <v>199</v>
      </c>
      <c r="AU230" s="160" t="s">
        <v>152</v>
      </c>
      <c r="AY230" s="18" t="s">
        <v>145</v>
      </c>
      <c r="BE230" s="161">
        <f>IF(N230="základná",J230,0)</f>
        <v>0</v>
      </c>
      <c r="BF230" s="161">
        <f>IF(N230="znížená",J230,0)</f>
        <v>0</v>
      </c>
      <c r="BG230" s="161">
        <f>IF(N230="zákl. prenesená",J230,0)</f>
        <v>0</v>
      </c>
      <c r="BH230" s="161">
        <f>IF(N230="zníž. prenesená",J230,0)</f>
        <v>0</v>
      </c>
      <c r="BI230" s="161">
        <f>IF(N230="nulová",J230,0)</f>
        <v>0</v>
      </c>
      <c r="BJ230" s="18" t="s">
        <v>152</v>
      </c>
      <c r="BK230" s="161">
        <f>ROUND(I230*H230,2)</f>
        <v>0</v>
      </c>
      <c r="BL230" s="18" t="s">
        <v>151</v>
      </c>
      <c r="BM230" s="160" t="s">
        <v>664</v>
      </c>
    </row>
    <row r="231" spans="1:65" s="14" customFormat="1" ht="10.199999999999999">
      <c r="B231" s="183"/>
      <c r="D231" s="177" t="s">
        <v>424</v>
      </c>
      <c r="E231" s="184" t="s">
        <v>1</v>
      </c>
      <c r="F231" s="185" t="s">
        <v>665</v>
      </c>
      <c r="H231" s="186">
        <v>336</v>
      </c>
      <c r="L231" s="183"/>
      <c r="M231" s="187"/>
      <c r="N231" s="188"/>
      <c r="O231" s="188"/>
      <c r="P231" s="188"/>
      <c r="Q231" s="188"/>
      <c r="R231" s="188"/>
      <c r="S231" s="188"/>
      <c r="T231" s="189"/>
      <c r="AT231" s="184" t="s">
        <v>424</v>
      </c>
      <c r="AU231" s="184" t="s">
        <v>152</v>
      </c>
      <c r="AV231" s="14" t="s">
        <v>152</v>
      </c>
      <c r="AW231" s="14" t="s">
        <v>29</v>
      </c>
      <c r="AX231" s="14" t="s">
        <v>73</v>
      </c>
      <c r="AY231" s="184" t="s">
        <v>145</v>
      </c>
    </row>
    <row r="232" spans="1:65" s="15" customFormat="1" ht="10.199999999999999">
      <c r="B232" s="190"/>
      <c r="D232" s="177" t="s">
        <v>424</v>
      </c>
      <c r="E232" s="191" t="s">
        <v>1</v>
      </c>
      <c r="F232" s="192" t="s">
        <v>427</v>
      </c>
      <c r="H232" s="193">
        <v>336</v>
      </c>
      <c r="L232" s="190"/>
      <c r="M232" s="194"/>
      <c r="N232" s="195"/>
      <c r="O232" s="195"/>
      <c r="P232" s="195"/>
      <c r="Q232" s="195"/>
      <c r="R232" s="195"/>
      <c r="S232" s="195"/>
      <c r="T232" s="196"/>
      <c r="AT232" s="191" t="s">
        <v>424</v>
      </c>
      <c r="AU232" s="191" t="s">
        <v>152</v>
      </c>
      <c r="AV232" s="15" t="s">
        <v>151</v>
      </c>
      <c r="AW232" s="15" t="s">
        <v>29</v>
      </c>
      <c r="AX232" s="15" t="s">
        <v>81</v>
      </c>
      <c r="AY232" s="191" t="s">
        <v>145</v>
      </c>
    </row>
    <row r="233" spans="1:65" s="12" customFormat="1" ht="22.8" customHeight="1">
      <c r="B233" s="136"/>
      <c r="D233" s="137" t="s">
        <v>72</v>
      </c>
      <c r="E233" s="146" t="s">
        <v>182</v>
      </c>
      <c r="F233" s="146" t="s">
        <v>277</v>
      </c>
      <c r="J233" s="147">
        <f>BK233</f>
        <v>0</v>
      </c>
      <c r="L233" s="136"/>
      <c r="M233" s="140"/>
      <c r="N233" s="141"/>
      <c r="O233" s="141"/>
      <c r="P233" s="142">
        <f>SUM(P234:P251)</f>
        <v>90.144419999999997</v>
      </c>
      <c r="Q233" s="141"/>
      <c r="R233" s="142">
        <f>SUM(R234:R251)</f>
        <v>16.278124250000001</v>
      </c>
      <c r="S233" s="141"/>
      <c r="T233" s="143">
        <f>SUM(T234:T251)</f>
        <v>1.4410000000000001</v>
      </c>
      <c r="AR233" s="137" t="s">
        <v>81</v>
      </c>
      <c r="AT233" s="144" t="s">
        <v>72</v>
      </c>
      <c r="AU233" s="144" t="s">
        <v>81</v>
      </c>
      <c r="AY233" s="137" t="s">
        <v>145</v>
      </c>
      <c r="BK233" s="145">
        <f>SUM(BK234:BK251)</f>
        <v>0</v>
      </c>
    </row>
    <row r="234" spans="1:65" s="2" customFormat="1" ht="24.15" customHeight="1">
      <c r="A234" s="30"/>
      <c r="B234" s="148"/>
      <c r="C234" s="149" t="s">
        <v>265</v>
      </c>
      <c r="D234" s="149" t="s">
        <v>147</v>
      </c>
      <c r="E234" s="150" t="s">
        <v>509</v>
      </c>
      <c r="F234" s="151" t="s">
        <v>510</v>
      </c>
      <c r="G234" s="152" t="s">
        <v>160</v>
      </c>
      <c r="H234" s="153">
        <v>25.95</v>
      </c>
      <c r="I234" s="153"/>
      <c r="J234" s="154">
        <f>ROUND(I234*H234,2)</f>
        <v>0</v>
      </c>
      <c r="K234" s="155"/>
      <c r="L234" s="31"/>
      <c r="M234" s="156" t="s">
        <v>1</v>
      </c>
      <c r="N234" s="157" t="s">
        <v>39</v>
      </c>
      <c r="O234" s="158">
        <v>0.51100000000000001</v>
      </c>
      <c r="P234" s="158">
        <f>O234*H234</f>
        <v>13.260450000000001</v>
      </c>
      <c r="Q234" s="158">
        <v>0.16331999999999999</v>
      </c>
      <c r="R234" s="158">
        <f>Q234*H234</f>
        <v>4.2381539999999998</v>
      </c>
      <c r="S234" s="158">
        <v>0</v>
      </c>
      <c r="T234" s="159">
        <f>S234*H234</f>
        <v>0</v>
      </c>
      <c r="U234" s="30"/>
      <c r="V234" s="30"/>
      <c r="W234" s="30"/>
      <c r="X234" s="30"/>
      <c r="Y234" s="30"/>
      <c r="Z234" s="30"/>
      <c r="AA234" s="30"/>
      <c r="AB234" s="30"/>
      <c r="AC234" s="30"/>
      <c r="AD234" s="30"/>
      <c r="AE234" s="30"/>
      <c r="AR234" s="160" t="s">
        <v>151</v>
      </c>
      <c r="AT234" s="160" t="s">
        <v>147</v>
      </c>
      <c r="AU234" s="160" t="s">
        <v>152</v>
      </c>
      <c r="AY234" s="18" t="s">
        <v>145</v>
      </c>
      <c r="BE234" s="161">
        <f>IF(N234="základná",J234,0)</f>
        <v>0</v>
      </c>
      <c r="BF234" s="161">
        <f>IF(N234="znížená",J234,0)</f>
        <v>0</v>
      </c>
      <c r="BG234" s="161">
        <f>IF(N234="zákl. prenesená",J234,0)</f>
        <v>0</v>
      </c>
      <c r="BH234" s="161">
        <f>IF(N234="zníž. prenesená",J234,0)</f>
        <v>0</v>
      </c>
      <c r="BI234" s="161">
        <f>IF(N234="nulová",J234,0)</f>
        <v>0</v>
      </c>
      <c r="BJ234" s="18" t="s">
        <v>152</v>
      </c>
      <c r="BK234" s="161">
        <f>ROUND(I234*H234,2)</f>
        <v>0</v>
      </c>
      <c r="BL234" s="18" t="s">
        <v>151</v>
      </c>
      <c r="BM234" s="160" t="s">
        <v>666</v>
      </c>
    </row>
    <row r="235" spans="1:65" s="14" customFormat="1" ht="20.399999999999999">
      <c r="B235" s="183"/>
      <c r="D235" s="177" t="s">
        <v>424</v>
      </c>
      <c r="E235" s="184" t="s">
        <v>1</v>
      </c>
      <c r="F235" s="185" t="s">
        <v>667</v>
      </c>
      <c r="H235" s="186">
        <v>25.95</v>
      </c>
      <c r="L235" s="183"/>
      <c r="M235" s="187"/>
      <c r="N235" s="188"/>
      <c r="O235" s="188"/>
      <c r="P235" s="188"/>
      <c r="Q235" s="188"/>
      <c r="R235" s="188"/>
      <c r="S235" s="188"/>
      <c r="T235" s="189"/>
      <c r="AT235" s="184" t="s">
        <v>424</v>
      </c>
      <c r="AU235" s="184" t="s">
        <v>152</v>
      </c>
      <c r="AV235" s="14" t="s">
        <v>152</v>
      </c>
      <c r="AW235" s="14" t="s">
        <v>29</v>
      </c>
      <c r="AX235" s="14" t="s">
        <v>73</v>
      </c>
      <c r="AY235" s="184" t="s">
        <v>145</v>
      </c>
    </row>
    <row r="236" spans="1:65" s="15" customFormat="1" ht="10.199999999999999">
      <c r="B236" s="190"/>
      <c r="D236" s="177" t="s">
        <v>424</v>
      </c>
      <c r="E236" s="191" t="s">
        <v>1</v>
      </c>
      <c r="F236" s="192" t="s">
        <v>427</v>
      </c>
      <c r="H236" s="193">
        <v>25.95</v>
      </c>
      <c r="L236" s="190"/>
      <c r="M236" s="194"/>
      <c r="N236" s="195"/>
      <c r="O236" s="195"/>
      <c r="P236" s="195"/>
      <c r="Q236" s="195"/>
      <c r="R236" s="195"/>
      <c r="S236" s="195"/>
      <c r="T236" s="196"/>
      <c r="AT236" s="191" t="s">
        <v>424</v>
      </c>
      <c r="AU236" s="191" t="s">
        <v>152</v>
      </c>
      <c r="AV236" s="15" t="s">
        <v>151</v>
      </c>
      <c r="AW236" s="15" t="s">
        <v>29</v>
      </c>
      <c r="AX236" s="15" t="s">
        <v>81</v>
      </c>
      <c r="AY236" s="191" t="s">
        <v>145</v>
      </c>
    </row>
    <row r="237" spans="1:65" s="2" customFormat="1" ht="29.4" customHeight="1">
      <c r="A237" s="30"/>
      <c r="B237" s="148"/>
      <c r="C237" s="162" t="s">
        <v>269</v>
      </c>
      <c r="D237" s="162" t="s">
        <v>199</v>
      </c>
      <c r="E237" s="163" t="s">
        <v>513</v>
      </c>
      <c r="F237" s="164" t="s">
        <v>1222</v>
      </c>
      <c r="G237" s="165" t="s">
        <v>280</v>
      </c>
      <c r="H237" s="166">
        <v>159</v>
      </c>
      <c r="I237" s="166"/>
      <c r="J237" s="167">
        <f>ROUND(I237*H237,2)</f>
        <v>0</v>
      </c>
      <c r="K237" s="168"/>
      <c r="L237" s="169"/>
      <c r="M237" s="170" t="s">
        <v>1</v>
      </c>
      <c r="N237" s="171" t="s">
        <v>39</v>
      </c>
      <c r="O237" s="158">
        <v>0</v>
      </c>
      <c r="P237" s="158">
        <f>O237*H237</f>
        <v>0</v>
      </c>
      <c r="Q237" s="158">
        <v>3.7999999999999999E-2</v>
      </c>
      <c r="R237" s="158">
        <f>Q237*H237</f>
        <v>6.0419999999999998</v>
      </c>
      <c r="S237" s="158">
        <v>0</v>
      </c>
      <c r="T237" s="159">
        <f>S237*H237</f>
        <v>0</v>
      </c>
      <c r="U237" s="30"/>
      <c r="V237" s="30"/>
      <c r="W237" s="30"/>
      <c r="X237" s="30"/>
      <c r="Y237" s="30"/>
      <c r="Z237" s="30"/>
      <c r="AA237" s="30"/>
      <c r="AB237" s="30"/>
      <c r="AC237" s="30"/>
      <c r="AD237" s="30"/>
      <c r="AE237" s="30"/>
      <c r="AR237" s="160" t="s">
        <v>178</v>
      </c>
      <c r="AT237" s="160" t="s">
        <v>199</v>
      </c>
      <c r="AU237" s="160" t="s">
        <v>152</v>
      </c>
      <c r="AY237" s="18" t="s">
        <v>145</v>
      </c>
      <c r="BE237" s="161">
        <f>IF(N237="základná",J237,0)</f>
        <v>0</v>
      </c>
      <c r="BF237" s="161">
        <f>IF(N237="znížená",J237,0)</f>
        <v>0</v>
      </c>
      <c r="BG237" s="161">
        <f>IF(N237="zákl. prenesená",J237,0)</f>
        <v>0</v>
      </c>
      <c r="BH237" s="161">
        <f>IF(N237="zníž. prenesená",J237,0)</f>
        <v>0</v>
      </c>
      <c r="BI237" s="161">
        <f>IF(N237="nulová",J237,0)</f>
        <v>0</v>
      </c>
      <c r="BJ237" s="18" t="s">
        <v>152</v>
      </c>
      <c r="BK237" s="161">
        <f>ROUND(I237*H237,2)</f>
        <v>0</v>
      </c>
      <c r="BL237" s="18" t="s">
        <v>151</v>
      </c>
      <c r="BM237" s="160" t="s">
        <v>668</v>
      </c>
    </row>
    <row r="238" spans="1:65" s="2" customFormat="1" ht="33" customHeight="1">
      <c r="A238" s="30"/>
      <c r="B238" s="148"/>
      <c r="C238" s="149" t="s">
        <v>273</v>
      </c>
      <c r="D238" s="149" t="s">
        <v>147</v>
      </c>
      <c r="E238" s="150" t="s">
        <v>323</v>
      </c>
      <c r="F238" s="151" t="s">
        <v>324</v>
      </c>
      <c r="G238" s="152" t="s">
        <v>176</v>
      </c>
      <c r="H238" s="153">
        <v>2.7250000000000001</v>
      </c>
      <c r="I238" s="153"/>
      <c r="J238" s="154">
        <f>ROUND(I238*H238,2)</f>
        <v>0</v>
      </c>
      <c r="K238" s="155"/>
      <c r="L238" s="31"/>
      <c r="M238" s="156" t="s">
        <v>1</v>
      </c>
      <c r="N238" s="157" t="s">
        <v>39</v>
      </c>
      <c r="O238" s="158">
        <v>1.363</v>
      </c>
      <c r="P238" s="158">
        <f>O238*H238</f>
        <v>3.714175</v>
      </c>
      <c r="Q238" s="158">
        <v>2.2010900000000002</v>
      </c>
      <c r="R238" s="158">
        <f>Q238*H238</f>
        <v>5.9979702500000007</v>
      </c>
      <c r="S238" s="158">
        <v>0</v>
      </c>
      <c r="T238" s="159">
        <f>S238*H238</f>
        <v>0</v>
      </c>
      <c r="U238" s="30"/>
      <c r="V238" s="30"/>
      <c r="W238" s="30"/>
      <c r="X238" s="30"/>
      <c r="Y238" s="30"/>
      <c r="Z238" s="30"/>
      <c r="AA238" s="30"/>
      <c r="AB238" s="30"/>
      <c r="AC238" s="30"/>
      <c r="AD238" s="30"/>
      <c r="AE238" s="30"/>
      <c r="AR238" s="160" t="s">
        <v>151</v>
      </c>
      <c r="AT238" s="160" t="s">
        <v>147</v>
      </c>
      <c r="AU238" s="160" t="s">
        <v>152</v>
      </c>
      <c r="AY238" s="18" t="s">
        <v>145</v>
      </c>
      <c r="BE238" s="161">
        <f>IF(N238="základná",J238,0)</f>
        <v>0</v>
      </c>
      <c r="BF238" s="161">
        <f>IF(N238="znížená",J238,0)</f>
        <v>0</v>
      </c>
      <c r="BG238" s="161">
        <f>IF(N238="zákl. prenesená",J238,0)</f>
        <v>0</v>
      </c>
      <c r="BH238" s="161">
        <f>IF(N238="zníž. prenesená",J238,0)</f>
        <v>0</v>
      </c>
      <c r="BI238" s="161">
        <f>IF(N238="nulová",J238,0)</f>
        <v>0</v>
      </c>
      <c r="BJ238" s="18" t="s">
        <v>152</v>
      </c>
      <c r="BK238" s="161">
        <f>ROUND(I238*H238,2)</f>
        <v>0</v>
      </c>
      <c r="BL238" s="18" t="s">
        <v>151</v>
      </c>
      <c r="BM238" s="160" t="s">
        <v>669</v>
      </c>
    </row>
    <row r="239" spans="1:65" s="14" customFormat="1" ht="10.199999999999999">
      <c r="B239" s="183"/>
      <c r="D239" s="177" t="s">
        <v>424</v>
      </c>
      <c r="E239" s="184" t="s">
        <v>1</v>
      </c>
      <c r="F239" s="185" t="s">
        <v>670</v>
      </c>
      <c r="H239" s="186">
        <v>2.7250000000000001</v>
      </c>
      <c r="L239" s="183"/>
      <c r="M239" s="187"/>
      <c r="N239" s="188"/>
      <c r="O239" s="188"/>
      <c r="P239" s="188"/>
      <c r="Q239" s="188"/>
      <c r="R239" s="188"/>
      <c r="S239" s="188"/>
      <c r="T239" s="189"/>
      <c r="AT239" s="184" t="s">
        <v>424</v>
      </c>
      <c r="AU239" s="184" t="s">
        <v>152</v>
      </c>
      <c r="AV239" s="14" t="s">
        <v>152</v>
      </c>
      <c r="AW239" s="14" t="s">
        <v>29</v>
      </c>
      <c r="AX239" s="14" t="s">
        <v>73</v>
      </c>
      <c r="AY239" s="184" t="s">
        <v>145</v>
      </c>
    </row>
    <row r="240" spans="1:65" s="15" customFormat="1" ht="10.199999999999999">
      <c r="B240" s="190"/>
      <c r="D240" s="177" t="s">
        <v>424</v>
      </c>
      <c r="E240" s="191" t="s">
        <v>1</v>
      </c>
      <c r="F240" s="192" t="s">
        <v>427</v>
      </c>
      <c r="H240" s="193">
        <v>2.7250000000000001</v>
      </c>
      <c r="L240" s="190"/>
      <c r="M240" s="194"/>
      <c r="N240" s="195"/>
      <c r="O240" s="195"/>
      <c r="P240" s="195"/>
      <c r="Q240" s="195"/>
      <c r="R240" s="195"/>
      <c r="S240" s="195"/>
      <c r="T240" s="196"/>
      <c r="AT240" s="191" t="s">
        <v>424</v>
      </c>
      <c r="AU240" s="191" t="s">
        <v>152</v>
      </c>
      <c r="AV240" s="15" t="s">
        <v>151</v>
      </c>
      <c r="AW240" s="15" t="s">
        <v>29</v>
      </c>
      <c r="AX240" s="15" t="s">
        <v>81</v>
      </c>
      <c r="AY240" s="191" t="s">
        <v>145</v>
      </c>
    </row>
    <row r="241" spans="1:65" s="2" customFormat="1" ht="24.15" customHeight="1">
      <c r="A241" s="30"/>
      <c r="B241" s="148"/>
      <c r="C241" s="149" t="s">
        <v>278</v>
      </c>
      <c r="D241" s="149" t="s">
        <v>147</v>
      </c>
      <c r="E241" s="150" t="s">
        <v>671</v>
      </c>
      <c r="F241" s="151" t="s">
        <v>672</v>
      </c>
      <c r="G241" s="152" t="s">
        <v>160</v>
      </c>
      <c r="H241" s="153">
        <v>144.1</v>
      </c>
      <c r="I241" s="153"/>
      <c r="J241" s="154">
        <f>ROUND(I241*H241,2)</f>
        <v>0</v>
      </c>
      <c r="K241" s="155"/>
      <c r="L241" s="31"/>
      <c r="M241" s="156" t="s">
        <v>1</v>
      </c>
      <c r="N241" s="157" t="s">
        <v>39</v>
      </c>
      <c r="O241" s="158">
        <v>0.45400000000000001</v>
      </c>
      <c r="P241" s="158">
        <f>O241*H241</f>
        <v>65.421400000000006</v>
      </c>
      <c r="Q241" s="158">
        <v>0</v>
      </c>
      <c r="R241" s="158">
        <f>Q241*H241</f>
        <v>0</v>
      </c>
      <c r="S241" s="158">
        <v>0.01</v>
      </c>
      <c r="T241" s="159">
        <f>S241*H241</f>
        <v>1.4410000000000001</v>
      </c>
      <c r="U241" s="30"/>
      <c r="V241" s="30"/>
      <c r="W241" s="30"/>
      <c r="X241" s="30"/>
      <c r="Y241" s="30"/>
      <c r="Z241" s="30"/>
      <c r="AA241" s="30"/>
      <c r="AB241" s="30"/>
      <c r="AC241" s="30"/>
      <c r="AD241" s="30"/>
      <c r="AE241" s="30"/>
      <c r="AR241" s="160" t="s">
        <v>151</v>
      </c>
      <c r="AT241" s="160" t="s">
        <v>147</v>
      </c>
      <c r="AU241" s="160" t="s">
        <v>152</v>
      </c>
      <c r="AY241" s="18" t="s">
        <v>145</v>
      </c>
      <c r="BE241" s="161">
        <f>IF(N241="základná",J241,0)</f>
        <v>0</v>
      </c>
      <c r="BF241" s="161">
        <f>IF(N241="znížená",J241,0)</f>
        <v>0</v>
      </c>
      <c r="BG241" s="161">
        <f>IF(N241="zákl. prenesená",J241,0)</f>
        <v>0</v>
      </c>
      <c r="BH241" s="161">
        <f>IF(N241="zníž. prenesená",J241,0)</f>
        <v>0</v>
      </c>
      <c r="BI241" s="161">
        <f>IF(N241="nulová",J241,0)</f>
        <v>0</v>
      </c>
      <c r="BJ241" s="18" t="s">
        <v>152</v>
      </c>
      <c r="BK241" s="161">
        <f>ROUND(I241*H241,2)</f>
        <v>0</v>
      </c>
      <c r="BL241" s="18" t="s">
        <v>151</v>
      </c>
      <c r="BM241" s="160" t="s">
        <v>673</v>
      </c>
    </row>
    <row r="242" spans="1:65" s="14" customFormat="1" ht="10.199999999999999">
      <c r="B242" s="183"/>
      <c r="D242" s="177" t="s">
        <v>424</v>
      </c>
      <c r="E242" s="184" t="s">
        <v>1</v>
      </c>
      <c r="F242" s="185" t="s">
        <v>674</v>
      </c>
      <c r="H242" s="186">
        <v>144.1</v>
      </c>
      <c r="L242" s="183"/>
      <c r="M242" s="187"/>
      <c r="N242" s="188"/>
      <c r="O242" s="188"/>
      <c r="P242" s="188"/>
      <c r="Q242" s="188"/>
      <c r="R242" s="188"/>
      <c r="S242" s="188"/>
      <c r="T242" s="189"/>
      <c r="AT242" s="184" t="s">
        <v>424</v>
      </c>
      <c r="AU242" s="184" t="s">
        <v>152</v>
      </c>
      <c r="AV242" s="14" t="s">
        <v>152</v>
      </c>
      <c r="AW242" s="14" t="s">
        <v>29</v>
      </c>
      <c r="AX242" s="14" t="s">
        <v>73</v>
      </c>
      <c r="AY242" s="184" t="s">
        <v>145</v>
      </c>
    </row>
    <row r="243" spans="1:65" s="15" customFormat="1" ht="10.199999999999999">
      <c r="B243" s="190"/>
      <c r="D243" s="177" t="s">
        <v>424</v>
      </c>
      <c r="E243" s="191" t="s">
        <v>1</v>
      </c>
      <c r="F243" s="192" t="s">
        <v>427</v>
      </c>
      <c r="H243" s="193">
        <v>144.1</v>
      </c>
      <c r="L243" s="190"/>
      <c r="M243" s="194"/>
      <c r="N243" s="195"/>
      <c r="O243" s="195"/>
      <c r="P243" s="195"/>
      <c r="Q243" s="195"/>
      <c r="R243" s="195"/>
      <c r="S243" s="195"/>
      <c r="T243" s="196"/>
      <c r="AT243" s="191" t="s">
        <v>424</v>
      </c>
      <c r="AU243" s="191" t="s">
        <v>152</v>
      </c>
      <c r="AV243" s="15" t="s">
        <v>151</v>
      </c>
      <c r="AW243" s="15" t="s">
        <v>29</v>
      </c>
      <c r="AX243" s="15" t="s">
        <v>81</v>
      </c>
      <c r="AY243" s="191" t="s">
        <v>145</v>
      </c>
    </row>
    <row r="244" spans="1:65" s="2" customFormat="1" ht="21.75" customHeight="1">
      <c r="A244" s="30"/>
      <c r="B244" s="148"/>
      <c r="C244" s="149" t="s">
        <v>282</v>
      </c>
      <c r="D244" s="149" t="s">
        <v>147</v>
      </c>
      <c r="E244" s="150" t="s">
        <v>675</v>
      </c>
      <c r="F244" s="151" t="s">
        <v>676</v>
      </c>
      <c r="G244" s="152" t="s">
        <v>202</v>
      </c>
      <c r="H244" s="153">
        <v>1.4410000000000001</v>
      </c>
      <c r="I244" s="153"/>
      <c r="J244" s="154">
        <f t="shared" ref="J244:J249" si="0">ROUND(I244*H244,2)</f>
        <v>0</v>
      </c>
      <c r="K244" s="155"/>
      <c r="L244" s="31"/>
      <c r="M244" s="156" t="s">
        <v>1</v>
      </c>
      <c r="N244" s="157" t="s">
        <v>39</v>
      </c>
      <c r="O244" s="158">
        <v>0.59799999999999998</v>
      </c>
      <c r="P244" s="158">
        <f t="shared" ref="P244:P249" si="1">O244*H244</f>
        <v>0.86171799999999998</v>
      </c>
      <c r="Q244" s="158">
        <v>0</v>
      </c>
      <c r="R244" s="158">
        <f t="shared" ref="R244:R249" si="2">Q244*H244</f>
        <v>0</v>
      </c>
      <c r="S244" s="158">
        <v>0</v>
      </c>
      <c r="T244" s="159">
        <f t="shared" ref="T244:T249" si="3">S244*H244</f>
        <v>0</v>
      </c>
      <c r="U244" s="30"/>
      <c r="V244" s="30"/>
      <c r="W244" s="30"/>
      <c r="X244" s="30"/>
      <c r="Y244" s="30"/>
      <c r="Z244" s="30"/>
      <c r="AA244" s="30"/>
      <c r="AB244" s="30"/>
      <c r="AC244" s="30"/>
      <c r="AD244" s="30"/>
      <c r="AE244" s="30"/>
      <c r="AR244" s="160" t="s">
        <v>151</v>
      </c>
      <c r="AT244" s="160" t="s">
        <v>147</v>
      </c>
      <c r="AU244" s="160" t="s">
        <v>152</v>
      </c>
      <c r="AY244" s="18" t="s">
        <v>145</v>
      </c>
      <c r="BE244" s="161">
        <f t="shared" ref="BE244:BE249" si="4">IF(N244="základná",J244,0)</f>
        <v>0</v>
      </c>
      <c r="BF244" s="161">
        <f t="shared" ref="BF244:BF249" si="5">IF(N244="znížená",J244,0)</f>
        <v>0</v>
      </c>
      <c r="BG244" s="161">
        <f t="shared" ref="BG244:BG249" si="6">IF(N244="zákl. prenesená",J244,0)</f>
        <v>0</v>
      </c>
      <c r="BH244" s="161">
        <f t="shared" ref="BH244:BH249" si="7">IF(N244="zníž. prenesená",J244,0)</f>
        <v>0</v>
      </c>
      <c r="BI244" s="161">
        <f t="shared" ref="BI244:BI249" si="8">IF(N244="nulová",J244,0)</f>
        <v>0</v>
      </c>
      <c r="BJ244" s="18" t="s">
        <v>152</v>
      </c>
      <c r="BK244" s="161">
        <f t="shared" ref="BK244:BK249" si="9">ROUND(I244*H244,2)</f>
        <v>0</v>
      </c>
      <c r="BL244" s="18" t="s">
        <v>151</v>
      </c>
      <c r="BM244" s="160" t="s">
        <v>677</v>
      </c>
    </row>
    <row r="245" spans="1:65" s="2" customFormat="1" ht="24.15" customHeight="1">
      <c r="A245" s="30"/>
      <c r="B245" s="148"/>
      <c r="C245" s="149" t="s">
        <v>286</v>
      </c>
      <c r="D245" s="149" t="s">
        <v>147</v>
      </c>
      <c r="E245" s="150" t="s">
        <v>678</v>
      </c>
      <c r="F245" s="151" t="s">
        <v>679</v>
      </c>
      <c r="G245" s="152" t="s">
        <v>202</v>
      </c>
      <c r="H245" s="153">
        <v>1.4410000000000001</v>
      </c>
      <c r="I245" s="153"/>
      <c r="J245" s="154">
        <f t="shared" si="0"/>
        <v>0</v>
      </c>
      <c r="K245" s="155"/>
      <c r="L245" s="31"/>
      <c r="M245" s="156" t="s">
        <v>1</v>
      </c>
      <c r="N245" s="157" t="s">
        <v>39</v>
      </c>
      <c r="O245" s="158">
        <v>7.0000000000000001E-3</v>
      </c>
      <c r="P245" s="158">
        <f t="shared" si="1"/>
        <v>1.0087E-2</v>
      </c>
      <c r="Q245" s="158">
        <v>0</v>
      </c>
      <c r="R245" s="158">
        <f t="shared" si="2"/>
        <v>0</v>
      </c>
      <c r="S245" s="158">
        <v>0</v>
      </c>
      <c r="T245" s="159">
        <f t="shared" si="3"/>
        <v>0</v>
      </c>
      <c r="U245" s="30"/>
      <c r="V245" s="30"/>
      <c r="W245" s="30"/>
      <c r="X245" s="30"/>
      <c r="Y245" s="30"/>
      <c r="Z245" s="30"/>
      <c r="AA245" s="30"/>
      <c r="AB245" s="30"/>
      <c r="AC245" s="30"/>
      <c r="AD245" s="30"/>
      <c r="AE245" s="30"/>
      <c r="AR245" s="160" t="s">
        <v>151</v>
      </c>
      <c r="AT245" s="160" t="s">
        <v>147</v>
      </c>
      <c r="AU245" s="160" t="s">
        <v>152</v>
      </c>
      <c r="AY245" s="18" t="s">
        <v>145</v>
      </c>
      <c r="BE245" s="161">
        <f t="shared" si="4"/>
        <v>0</v>
      </c>
      <c r="BF245" s="161">
        <f t="shared" si="5"/>
        <v>0</v>
      </c>
      <c r="BG245" s="161">
        <f t="shared" si="6"/>
        <v>0</v>
      </c>
      <c r="BH245" s="161">
        <f t="shared" si="7"/>
        <v>0</v>
      </c>
      <c r="BI245" s="161">
        <f t="shared" si="8"/>
        <v>0</v>
      </c>
      <c r="BJ245" s="18" t="s">
        <v>152</v>
      </c>
      <c r="BK245" s="161">
        <f t="shared" si="9"/>
        <v>0</v>
      </c>
      <c r="BL245" s="18" t="s">
        <v>151</v>
      </c>
      <c r="BM245" s="160" t="s">
        <v>680</v>
      </c>
    </row>
    <row r="246" spans="1:65" s="2" customFormat="1" ht="24.15" customHeight="1">
      <c r="A246" s="30"/>
      <c r="B246" s="148"/>
      <c r="C246" s="149" t="s">
        <v>290</v>
      </c>
      <c r="D246" s="149" t="s">
        <v>147</v>
      </c>
      <c r="E246" s="150" t="s">
        <v>681</v>
      </c>
      <c r="F246" s="151" t="s">
        <v>682</v>
      </c>
      <c r="G246" s="152" t="s">
        <v>202</v>
      </c>
      <c r="H246" s="153">
        <v>1.4410000000000001</v>
      </c>
      <c r="I246" s="153"/>
      <c r="J246" s="154">
        <f t="shared" si="0"/>
        <v>0</v>
      </c>
      <c r="K246" s="155"/>
      <c r="L246" s="31"/>
      <c r="M246" s="156" t="s">
        <v>1</v>
      </c>
      <c r="N246" s="157" t="s">
        <v>39</v>
      </c>
      <c r="O246" s="158">
        <v>0.89</v>
      </c>
      <c r="P246" s="158">
        <f t="shared" si="1"/>
        <v>1.2824900000000001</v>
      </c>
      <c r="Q246" s="158">
        <v>0</v>
      </c>
      <c r="R246" s="158">
        <f t="shared" si="2"/>
        <v>0</v>
      </c>
      <c r="S246" s="158">
        <v>0</v>
      </c>
      <c r="T246" s="159">
        <f t="shared" si="3"/>
        <v>0</v>
      </c>
      <c r="U246" s="30"/>
      <c r="V246" s="30"/>
      <c r="W246" s="30"/>
      <c r="X246" s="30"/>
      <c r="Y246" s="30"/>
      <c r="Z246" s="30"/>
      <c r="AA246" s="30"/>
      <c r="AB246" s="30"/>
      <c r="AC246" s="30"/>
      <c r="AD246" s="30"/>
      <c r="AE246" s="30"/>
      <c r="AR246" s="160" t="s">
        <v>151</v>
      </c>
      <c r="AT246" s="160" t="s">
        <v>147</v>
      </c>
      <c r="AU246" s="160" t="s">
        <v>152</v>
      </c>
      <c r="AY246" s="18" t="s">
        <v>145</v>
      </c>
      <c r="BE246" s="161">
        <f t="shared" si="4"/>
        <v>0</v>
      </c>
      <c r="BF246" s="161">
        <f t="shared" si="5"/>
        <v>0</v>
      </c>
      <c r="BG246" s="161">
        <f t="shared" si="6"/>
        <v>0</v>
      </c>
      <c r="BH246" s="161">
        <f t="shared" si="7"/>
        <v>0</v>
      </c>
      <c r="BI246" s="161">
        <f t="shared" si="8"/>
        <v>0</v>
      </c>
      <c r="BJ246" s="18" t="s">
        <v>152</v>
      </c>
      <c r="BK246" s="161">
        <f t="shared" si="9"/>
        <v>0</v>
      </c>
      <c r="BL246" s="18" t="s">
        <v>151</v>
      </c>
      <c r="BM246" s="160" t="s">
        <v>683</v>
      </c>
    </row>
    <row r="247" spans="1:65" s="2" customFormat="1" ht="24.15" customHeight="1">
      <c r="A247" s="30"/>
      <c r="B247" s="148"/>
      <c r="C247" s="149" t="s">
        <v>294</v>
      </c>
      <c r="D247" s="149" t="s">
        <v>147</v>
      </c>
      <c r="E247" s="150" t="s">
        <v>684</v>
      </c>
      <c r="F247" s="151" t="s">
        <v>685</v>
      </c>
      <c r="G247" s="152" t="s">
        <v>202</v>
      </c>
      <c r="H247" s="153">
        <v>1.4410000000000001</v>
      </c>
      <c r="I247" s="153"/>
      <c r="J247" s="154">
        <f t="shared" si="0"/>
        <v>0</v>
      </c>
      <c r="K247" s="155"/>
      <c r="L247" s="31"/>
      <c r="M247" s="156" t="s">
        <v>1</v>
      </c>
      <c r="N247" s="157" t="s">
        <v>39</v>
      </c>
      <c r="O247" s="158">
        <v>0.1</v>
      </c>
      <c r="P247" s="158">
        <f t="shared" si="1"/>
        <v>0.14410000000000001</v>
      </c>
      <c r="Q247" s="158">
        <v>0</v>
      </c>
      <c r="R247" s="158">
        <f t="shared" si="2"/>
        <v>0</v>
      </c>
      <c r="S247" s="158">
        <v>0</v>
      </c>
      <c r="T247" s="159">
        <f t="shared" si="3"/>
        <v>0</v>
      </c>
      <c r="U247" s="30"/>
      <c r="V247" s="30"/>
      <c r="W247" s="30"/>
      <c r="X247" s="30"/>
      <c r="Y247" s="30"/>
      <c r="Z247" s="30"/>
      <c r="AA247" s="30"/>
      <c r="AB247" s="30"/>
      <c r="AC247" s="30"/>
      <c r="AD247" s="30"/>
      <c r="AE247" s="30"/>
      <c r="AR247" s="160" t="s">
        <v>151</v>
      </c>
      <c r="AT247" s="160" t="s">
        <v>147</v>
      </c>
      <c r="AU247" s="160" t="s">
        <v>152</v>
      </c>
      <c r="AY247" s="18" t="s">
        <v>145</v>
      </c>
      <c r="BE247" s="161">
        <f t="shared" si="4"/>
        <v>0</v>
      </c>
      <c r="BF247" s="161">
        <f t="shared" si="5"/>
        <v>0</v>
      </c>
      <c r="BG247" s="161">
        <f t="shared" si="6"/>
        <v>0</v>
      </c>
      <c r="BH247" s="161">
        <f t="shared" si="7"/>
        <v>0</v>
      </c>
      <c r="BI247" s="161">
        <f t="shared" si="8"/>
        <v>0</v>
      </c>
      <c r="BJ247" s="18" t="s">
        <v>152</v>
      </c>
      <c r="BK247" s="161">
        <f t="shared" si="9"/>
        <v>0</v>
      </c>
      <c r="BL247" s="18" t="s">
        <v>151</v>
      </c>
      <c r="BM247" s="160" t="s">
        <v>686</v>
      </c>
    </row>
    <row r="248" spans="1:65" s="2" customFormat="1" ht="24.15" customHeight="1">
      <c r="A248" s="30"/>
      <c r="B248" s="148"/>
      <c r="C248" s="149" t="s">
        <v>298</v>
      </c>
      <c r="D248" s="149" t="s">
        <v>147</v>
      </c>
      <c r="E248" s="150" t="s">
        <v>687</v>
      </c>
      <c r="F248" s="151" t="s">
        <v>688</v>
      </c>
      <c r="G248" s="152" t="s">
        <v>202</v>
      </c>
      <c r="H248" s="153">
        <v>1.4410000000000001</v>
      </c>
      <c r="I248" s="153"/>
      <c r="J248" s="154">
        <f t="shared" si="0"/>
        <v>0</v>
      </c>
      <c r="K248" s="155"/>
      <c r="L248" s="31"/>
      <c r="M248" s="156" t="s">
        <v>1</v>
      </c>
      <c r="N248" s="157" t="s">
        <v>39</v>
      </c>
      <c r="O248" s="158">
        <v>0</v>
      </c>
      <c r="P248" s="158">
        <f t="shared" si="1"/>
        <v>0</v>
      </c>
      <c r="Q248" s="158">
        <v>0</v>
      </c>
      <c r="R248" s="158">
        <f t="shared" si="2"/>
        <v>0</v>
      </c>
      <c r="S248" s="158">
        <v>0</v>
      </c>
      <c r="T248" s="159">
        <f t="shared" si="3"/>
        <v>0</v>
      </c>
      <c r="U248" s="30"/>
      <c r="V248" s="30"/>
      <c r="W248" s="30"/>
      <c r="X248" s="30"/>
      <c r="Y248" s="30"/>
      <c r="Z248" s="30"/>
      <c r="AA248" s="30"/>
      <c r="AB248" s="30"/>
      <c r="AC248" s="30"/>
      <c r="AD248" s="30"/>
      <c r="AE248" s="30"/>
      <c r="AR248" s="160" t="s">
        <v>151</v>
      </c>
      <c r="AT248" s="160" t="s">
        <v>147</v>
      </c>
      <c r="AU248" s="160" t="s">
        <v>152</v>
      </c>
      <c r="AY248" s="18" t="s">
        <v>145</v>
      </c>
      <c r="BE248" s="161">
        <f t="shared" si="4"/>
        <v>0</v>
      </c>
      <c r="BF248" s="161">
        <f t="shared" si="5"/>
        <v>0</v>
      </c>
      <c r="BG248" s="161">
        <f t="shared" si="6"/>
        <v>0</v>
      </c>
      <c r="BH248" s="161">
        <f t="shared" si="7"/>
        <v>0</v>
      </c>
      <c r="BI248" s="161">
        <f t="shared" si="8"/>
        <v>0</v>
      </c>
      <c r="BJ248" s="18" t="s">
        <v>152</v>
      </c>
      <c r="BK248" s="161">
        <f t="shared" si="9"/>
        <v>0</v>
      </c>
      <c r="BL248" s="18" t="s">
        <v>151</v>
      </c>
      <c r="BM248" s="160" t="s">
        <v>689</v>
      </c>
    </row>
    <row r="249" spans="1:65" s="2" customFormat="1" ht="37.799999999999997" customHeight="1">
      <c r="A249" s="30"/>
      <c r="B249" s="148"/>
      <c r="C249" s="149" t="s">
        <v>302</v>
      </c>
      <c r="D249" s="149" t="s">
        <v>147</v>
      </c>
      <c r="E249" s="150" t="s">
        <v>690</v>
      </c>
      <c r="F249" s="151" t="s">
        <v>691</v>
      </c>
      <c r="G249" s="152" t="s">
        <v>644</v>
      </c>
      <c r="H249" s="153">
        <v>5</v>
      </c>
      <c r="I249" s="153"/>
      <c r="J249" s="154">
        <f t="shared" si="0"/>
        <v>0</v>
      </c>
      <c r="K249" s="155"/>
      <c r="L249" s="31"/>
      <c r="M249" s="156" t="s">
        <v>1</v>
      </c>
      <c r="N249" s="157" t="s">
        <v>39</v>
      </c>
      <c r="O249" s="158">
        <v>1.0900000000000001</v>
      </c>
      <c r="P249" s="158">
        <f t="shared" si="1"/>
        <v>5.45</v>
      </c>
      <c r="Q249" s="158">
        <v>0</v>
      </c>
      <c r="R249" s="158">
        <f t="shared" si="2"/>
        <v>0</v>
      </c>
      <c r="S249" s="158">
        <v>0</v>
      </c>
      <c r="T249" s="159">
        <f t="shared" si="3"/>
        <v>0</v>
      </c>
      <c r="U249" s="30"/>
      <c r="V249" s="30"/>
      <c r="W249" s="30"/>
      <c r="X249" s="30"/>
      <c r="Y249" s="30"/>
      <c r="Z249" s="30"/>
      <c r="AA249" s="30"/>
      <c r="AB249" s="30"/>
      <c r="AC249" s="30"/>
      <c r="AD249" s="30"/>
      <c r="AE249" s="30"/>
      <c r="AR249" s="160" t="s">
        <v>645</v>
      </c>
      <c r="AT249" s="160" t="s">
        <v>147</v>
      </c>
      <c r="AU249" s="160" t="s">
        <v>152</v>
      </c>
      <c r="AY249" s="18" t="s">
        <v>145</v>
      </c>
      <c r="BE249" s="161">
        <f t="shared" si="4"/>
        <v>0</v>
      </c>
      <c r="BF249" s="161">
        <f t="shared" si="5"/>
        <v>0</v>
      </c>
      <c r="BG249" s="161">
        <f t="shared" si="6"/>
        <v>0</v>
      </c>
      <c r="BH249" s="161">
        <f t="shared" si="7"/>
        <v>0</v>
      </c>
      <c r="BI249" s="161">
        <f t="shared" si="8"/>
        <v>0</v>
      </c>
      <c r="BJ249" s="18" t="s">
        <v>152</v>
      </c>
      <c r="BK249" s="161">
        <f t="shared" si="9"/>
        <v>0</v>
      </c>
      <c r="BL249" s="18" t="s">
        <v>645</v>
      </c>
      <c r="BM249" s="160" t="s">
        <v>692</v>
      </c>
    </row>
    <row r="250" spans="1:65" s="14" customFormat="1" ht="10.199999999999999">
      <c r="B250" s="183"/>
      <c r="D250" s="177" t="s">
        <v>424</v>
      </c>
      <c r="E250" s="184" t="s">
        <v>1</v>
      </c>
      <c r="F250" s="185" t="s">
        <v>693</v>
      </c>
      <c r="H250" s="186">
        <v>5</v>
      </c>
      <c r="L250" s="183"/>
      <c r="M250" s="187"/>
      <c r="N250" s="188"/>
      <c r="O250" s="188"/>
      <c r="P250" s="188"/>
      <c r="Q250" s="188"/>
      <c r="R250" s="188"/>
      <c r="S250" s="188"/>
      <c r="T250" s="189"/>
      <c r="AT250" s="184" t="s">
        <v>424</v>
      </c>
      <c r="AU250" s="184" t="s">
        <v>152</v>
      </c>
      <c r="AV250" s="14" t="s">
        <v>152</v>
      </c>
      <c r="AW250" s="14" t="s">
        <v>29</v>
      </c>
      <c r="AX250" s="14" t="s">
        <v>73</v>
      </c>
      <c r="AY250" s="184" t="s">
        <v>145</v>
      </c>
    </row>
    <row r="251" spans="1:65" s="15" customFormat="1" ht="10.199999999999999">
      <c r="B251" s="190"/>
      <c r="D251" s="177" t="s">
        <v>424</v>
      </c>
      <c r="E251" s="191" t="s">
        <v>1</v>
      </c>
      <c r="F251" s="192" t="s">
        <v>427</v>
      </c>
      <c r="H251" s="193">
        <v>5</v>
      </c>
      <c r="L251" s="190"/>
      <c r="M251" s="194"/>
      <c r="N251" s="195"/>
      <c r="O251" s="195"/>
      <c r="P251" s="195"/>
      <c r="Q251" s="195"/>
      <c r="R251" s="195"/>
      <c r="S251" s="195"/>
      <c r="T251" s="196"/>
      <c r="AT251" s="191" t="s">
        <v>424</v>
      </c>
      <c r="AU251" s="191" t="s">
        <v>152</v>
      </c>
      <c r="AV251" s="15" t="s">
        <v>151</v>
      </c>
      <c r="AW251" s="15" t="s">
        <v>29</v>
      </c>
      <c r="AX251" s="15" t="s">
        <v>81</v>
      </c>
      <c r="AY251" s="191" t="s">
        <v>145</v>
      </c>
    </row>
    <row r="252" spans="1:65" s="12" customFormat="1" ht="22.8" customHeight="1">
      <c r="B252" s="136"/>
      <c r="D252" s="137" t="s">
        <v>72</v>
      </c>
      <c r="E252" s="146" t="s">
        <v>366</v>
      </c>
      <c r="F252" s="146" t="s">
        <v>367</v>
      </c>
      <c r="J252" s="147">
        <f>BK252</f>
        <v>0</v>
      </c>
      <c r="L252" s="136"/>
      <c r="M252" s="140"/>
      <c r="N252" s="141"/>
      <c r="O252" s="141"/>
      <c r="P252" s="142">
        <f>P253</f>
        <v>118.23057899999999</v>
      </c>
      <c r="Q252" s="141"/>
      <c r="R252" s="142">
        <f>R253</f>
        <v>0</v>
      </c>
      <c r="S252" s="141"/>
      <c r="T252" s="143">
        <f>T253</f>
        <v>0</v>
      </c>
      <c r="AR252" s="137" t="s">
        <v>81</v>
      </c>
      <c r="AT252" s="144" t="s">
        <v>72</v>
      </c>
      <c r="AU252" s="144" t="s">
        <v>81</v>
      </c>
      <c r="AY252" s="137" t="s">
        <v>145</v>
      </c>
      <c r="BK252" s="145">
        <f>BK253</f>
        <v>0</v>
      </c>
    </row>
    <row r="253" spans="1:65" s="2" customFormat="1" ht="24.15" customHeight="1">
      <c r="A253" s="30"/>
      <c r="B253" s="148"/>
      <c r="C253" s="149" t="s">
        <v>306</v>
      </c>
      <c r="D253" s="149" t="s">
        <v>147</v>
      </c>
      <c r="E253" s="150" t="s">
        <v>694</v>
      </c>
      <c r="F253" s="151" t="s">
        <v>695</v>
      </c>
      <c r="G253" s="152" t="s">
        <v>202</v>
      </c>
      <c r="H253" s="153">
        <v>108.369</v>
      </c>
      <c r="I253" s="153"/>
      <c r="J253" s="154">
        <f>ROUND(I253*H253,2)</f>
        <v>0</v>
      </c>
      <c r="K253" s="155"/>
      <c r="L253" s="31"/>
      <c r="M253" s="156" t="s">
        <v>1</v>
      </c>
      <c r="N253" s="157" t="s">
        <v>39</v>
      </c>
      <c r="O253" s="158">
        <v>1.091</v>
      </c>
      <c r="P253" s="158">
        <f>O253*H253</f>
        <v>118.23057899999999</v>
      </c>
      <c r="Q253" s="158">
        <v>0</v>
      </c>
      <c r="R253" s="158">
        <f>Q253*H253</f>
        <v>0</v>
      </c>
      <c r="S253" s="158">
        <v>0</v>
      </c>
      <c r="T253" s="159">
        <f>S253*H253</f>
        <v>0</v>
      </c>
      <c r="U253" s="30"/>
      <c r="V253" s="30"/>
      <c r="W253" s="30"/>
      <c r="X253" s="30"/>
      <c r="Y253" s="30"/>
      <c r="Z253" s="30"/>
      <c r="AA253" s="30"/>
      <c r="AB253" s="30"/>
      <c r="AC253" s="30"/>
      <c r="AD253" s="30"/>
      <c r="AE253" s="30"/>
      <c r="AR253" s="160" t="s">
        <v>151</v>
      </c>
      <c r="AT253" s="160" t="s">
        <v>147</v>
      </c>
      <c r="AU253" s="160" t="s">
        <v>152</v>
      </c>
      <c r="AY253" s="18" t="s">
        <v>145</v>
      </c>
      <c r="BE253" s="161">
        <f>IF(N253="základná",J253,0)</f>
        <v>0</v>
      </c>
      <c r="BF253" s="161">
        <f>IF(N253="znížená",J253,0)</f>
        <v>0</v>
      </c>
      <c r="BG253" s="161">
        <f>IF(N253="zákl. prenesená",J253,0)</f>
        <v>0</v>
      </c>
      <c r="BH253" s="161">
        <f>IF(N253="zníž. prenesená",J253,0)</f>
        <v>0</v>
      </c>
      <c r="BI253" s="161">
        <f>IF(N253="nulová",J253,0)</f>
        <v>0</v>
      </c>
      <c r="BJ253" s="18" t="s">
        <v>152</v>
      </c>
      <c r="BK253" s="161">
        <f>ROUND(I253*H253,2)</f>
        <v>0</v>
      </c>
      <c r="BL253" s="18" t="s">
        <v>151</v>
      </c>
      <c r="BM253" s="160" t="s">
        <v>696</v>
      </c>
    </row>
    <row r="254" spans="1:65" s="12" customFormat="1" ht="25.95" customHeight="1">
      <c r="B254" s="136"/>
      <c r="D254" s="137" t="s">
        <v>72</v>
      </c>
      <c r="E254" s="138" t="s">
        <v>447</v>
      </c>
      <c r="F254" s="138" t="s">
        <v>448</v>
      </c>
      <c r="J254" s="139">
        <f>BK254</f>
        <v>0</v>
      </c>
      <c r="L254" s="136"/>
      <c r="M254" s="140"/>
      <c r="N254" s="141"/>
      <c r="O254" s="141"/>
      <c r="P254" s="142">
        <f>P255</f>
        <v>54.31225700000001</v>
      </c>
      <c r="Q254" s="141"/>
      <c r="R254" s="142">
        <f>R255</f>
        <v>4.4308000000000005</v>
      </c>
      <c r="S254" s="141"/>
      <c r="T254" s="143">
        <f>T255</f>
        <v>0</v>
      </c>
      <c r="AR254" s="137" t="s">
        <v>152</v>
      </c>
      <c r="AT254" s="144" t="s">
        <v>72</v>
      </c>
      <c r="AU254" s="144" t="s">
        <v>73</v>
      </c>
      <c r="AY254" s="137" t="s">
        <v>145</v>
      </c>
      <c r="BK254" s="145">
        <f>BK255</f>
        <v>0</v>
      </c>
    </row>
    <row r="255" spans="1:65" s="12" customFormat="1" ht="22.8" customHeight="1">
      <c r="B255" s="136"/>
      <c r="D255" s="137" t="s">
        <v>72</v>
      </c>
      <c r="E255" s="146" t="s">
        <v>697</v>
      </c>
      <c r="F255" s="146" t="s">
        <v>698</v>
      </c>
      <c r="J255" s="147">
        <f>BK255</f>
        <v>0</v>
      </c>
      <c r="L255" s="136"/>
      <c r="M255" s="140"/>
      <c r="N255" s="141"/>
      <c r="O255" s="141"/>
      <c r="P255" s="142">
        <f>SUM(P256:P282)</f>
        <v>54.31225700000001</v>
      </c>
      <c r="Q255" s="141"/>
      <c r="R255" s="142">
        <f>SUM(R256:R282)</f>
        <v>4.4308000000000005</v>
      </c>
      <c r="S255" s="141"/>
      <c r="T255" s="143">
        <f>SUM(T256:T282)</f>
        <v>0</v>
      </c>
      <c r="AR255" s="137" t="s">
        <v>152</v>
      </c>
      <c r="AT255" s="144" t="s">
        <v>72</v>
      </c>
      <c r="AU255" s="144" t="s">
        <v>81</v>
      </c>
      <c r="AY255" s="137" t="s">
        <v>145</v>
      </c>
      <c r="BK255" s="145">
        <f>SUM(BK256:BK282)</f>
        <v>0</v>
      </c>
    </row>
    <row r="256" spans="1:65" s="2" customFormat="1" ht="24.15" customHeight="1">
      <c r="A256" s="30"/>
      <c r="B256" s="148"/>
      <c r="C256" s="149" t="s">
        <v>310</v>
      </c>
      <c r="D256" s="149" t="s">
        <v>147</v>
      </c>
      <c r="E256" s="150" t="s">
        <v>699</v>
      </c>
      <c r="F256" s="151" t="s">
        <v>700</v>
      </c>
      <c r="G256" s="152" t="s">
        <v>160</v>
      </c>
      <c r="H256" s="153">
        <v>97.311000000000007</v>
      </c>
      <c r="I256" s="153"/>
      <c r="J256" s="154">
        <f>ROUND(I256*H256,2)</f>
        <v>0</v>
      </c>
      <c r="K256" s="155"/>
      <c r="L256" s="31"/>
      <c r="M256" s="156" t="s">
        <v>1</v>
      </c>
      <c r="N256" s="157" t="s">
        <v>39</v>
      </c>
      <c r="O256" s="158">
        <v>0.46700000000000003</v>
      </c>
      <c r="P256" s="158">
        <f>O256*H256</f>
        <v>45.444237000000008</v>
      </c>
      <c r="Q256" s="158">
        <v>0</v>
      </c>
      <c r="R256" s="158">
        <f>Q256*H256</f>
        <v>0</v>
      </c>
      <c r="S256" s="158">
        <v>0</v>
      </c>
      <c r="T256" s="159">
        <f>S256*H256</f>
        <v>0</v>
      </c>
      <c r="U256" s="30"/>
      <c r="V256" s="30"/>
      <c r="W256" s="30"/>
      <c r="X256" s="30"/>
      <c r="Y256" s="30"/>
      <c r="Z256" s="30"/>
      <c r="AA256" s="30"/>
      <c r="AB256" s="30"/>
      <c r="AC256" s="30"/>
      <c r="AD256" s="30"/>
      <c r="AE256" s="30"/>
      <c r="AR256" s="160" t="s">
        <v>212</v>
      </c>
      <c r="AT256" s="160" t="s">
        <v>147</v>
      </c>
      <c r="AU256" s="160" t="s">
        <v>152</v>
      </c>
      <c r="AY256" s="18" t="s">
        <v>145</v>
      </c>
      <c r="BE256" s="161">
        <f>IF(N256="základná",J256,0)</f>
        <v>0</v>
      </c>
      <c r="BF256" s="161">
        <f>IF(N256="znížená",J256,0)</f>
        <v>0</v>
      </c>
      <c r="BG256" s="161">
        <f>IF(N256="zákl. prenesená",J256,0)</f>
        <v>0</v>
      </c>
      <c r="BH256" s="161">
        <f>IF(N256="zníž. prenesená",J256,0)</f>
        <v>0</v>
      </c>
      <c r="BI256" s="161">
        <f>IF(N256="nulová",J256,0)</f>
        <v>0</v>
      </c>
      <c r="BJ256" s="18" t="s">
        <v>152</v>
      </c>
      <c r="BK256" s="161">
        <f>ROUND(I256*H256,2)</f>
        <v>0</v>
      </c>
      <c r="BL256" s="18" t="s">
        <v>212</v>
      </c>
      <c r="BM256" s="160" t="s">
        <v>701</v>
      </c>
    </row>
    <row r="257" spans="1:65" s="13" customFormat="1" ht="20.399999999999999">
      <c r="B257" s="176"/>
      <c r="D257" s="177" t="s">
        <v>424</v>
      </c>
      <c r="E257" s="178" t="s">
        <v>1</v>
      </c>
      <c r="F257" s="179" t="s">
        <v>702</v>
      </c>
      <c r="H257" s="178" t="s">
        <v>1</v>
      </c>
      <c r="L257" s="176"/>
      <c r="M257" s="180"/>
      <c r="N257" s="181"/>
      <c r="O257" s="181"/>
      <c r="P257" s="181"/>
      <c r="Q257" s="181"/>
      <c r="R257" s="181"/>
      <c r="S257" s="181"/>
      <c r="T257" s="182"/>
      <c r="AT257" s="178" t="s">
        <v>424</v>
      </c>
      <c r="AU257" s="178" t="s">
        <v>152</v>
      </c>
      <c r="AV257" s="13" t="s">
        <v>81</v>
      </c>
      <c r="AW257" s="13" t="s">
        <v>29</v>
      </c>
      <c r="AX257" s="13" t="s">
        <v>73</v>
      </c>
      <c r="AY257" s="178" t="s">
        <v>145</v>
      </c>
    </row>
    <row r="258" spans="1:65" s="14" customFormat="1" ht="10.199999999999999">
      <c r="B258" s="183"/>
      <c r="D258" s="177" t="s">
        <v>424</v>
      </c>
      <c r="E258" s="184" t="s">
        <v>1</v>
      </c>
      <c r="F258" s="185" t="s">
        <v>703</v>
      </c>
      <c r="H258" s="186">
        <v>71.361000000000004</v>
      </c>
      <c r="L258" s="183"/>
      <c r="M258" s="187"/>
      <c r="N258" s="188"/>
      <c r="O258" s="188"/>
      <c r="P258" s="188"/>
      <c r="Q258" s="188"/>
      <c r="R258" s="188"/>
      <c r="S258" s="188"/>
      <c r="T258" s="189"/>
      <c r="AT258" s="184" t="s">
        <v>424</v>
      </c>
      <c r="AU258" s="184" t="s">
        <v>152</v>
      </c>
      <c r="AV258" s="14" t="s">
        <v>152</v>
      </c>
      <c r="AW258" s="14" t="s">
        <v>29</v>
      </c>
      <c r="AX258" s="14" t="s">
        <v>73</v>
      </c>
      <c r="AY258" s="184" t="s">
        <v>145</v>
      </c>
    </row>
    <row r="259" spans="1:65" s="16" customFormat="1" ht="10.199999999999999">
      <c r="B259" s="197"/>
      <c r="D259" s="177" t="s">
        <v>424</v>
      </c>
      <c r="E259" s="198" t="s">
        <v>1</v>
      </c>
      <c r="F259" s="199" t="s">
        <v>558</v>
      </c>
      <c r="H259" s="200">
        <v>71.361000000000004</v>
      </c>
      <c r="L259" s="197"/>
      <c r="M259" s="201"/>
      <c r="N259" s="202"/>
      <c r="O259" s="202"/>
      <c r="P259" s="202"/>
      <c r="Q259" s="202"/>
      <c r="R259" s="202"/>
      <c r="S259" s="202"/>
      <c r="T259" s="203"/>
      <c r="AT259" s="198" t="s">
        <v>424</v>
      </c>
      <c r="AU259" s="198" t="s">
        <v>152</v>
      </c>
      <c r="AV259" s="16" t="s">
        <v>157</v>
      </c>
      <c r="AW259" s="16" t="s">
        <v>29</v>
      </c>
      <c r="AX259" s="16" t="s">
        <v>73</v>
      </c>
      <c r="AY259" s="198" t="s">
        <v>145</v>
      </c>
    </row>
    <row r="260" spans="1:65" s="13" customFormat="1" ht="20.399999999999999">
      <c r="B260" s="176"/>
      <c r="D260" s="177" t="s">
        <v>424</v>
      </c>
      <c r="E260" s="178" t="s">
        <v>1</v>
      </c>
      <c r="F260" s="179" t="s">
        <v>704</v>
      </c>
      <c r="H260" s="178" t="s">
        <v>1</v>
      </c>
      <c r="L260" s="176"/>
      <c r="M260" s="180"/>
      <c r="N260" s="181"/>
      <c r="O260" s="181"/>
      <c r="P260" s="181"/>
      <c r="Q260" s="181"/>
      <c r="R260" s="181"/>
      <c r="S260" s="181"/>
      <c r="T260" s="182"/>
      <c r="AT260" s="178" t="s">
        <v>424</v>
      </c>
      <c r="AU260" s="178" t="s">
        <v>152</v>
      </c>
      <c r="AV260" s="13" t="s">
        <v>81</v>
      </c>
      <c r="AW260" s="13" t="s">
        <v>29</v>
      </c>
      <c r="AX260" s="13" t="s">
        <v>73</v>
      </c>
      <c r="AY260" s="178" t="s">
        <v>145</v>
      </c>
    </row>
    <row r="261" spans="1:65" s="14" customFormat="1" ht="10.199999999999999">
      <c r="B261" s="183"/>
      <c r="D261" s="177" t="s">
        <v>424</v>
      </c>
      <c r="E261" s="184" t="s">
        <v>1</v>
      </c>
      <c r="F261" s="185" t="s">
        <v>705</v>
      </c>
      <c r="H261" s="186">
        <v>25.95</v>
      </c>
      <c r="L261" s="183"/>
      <c r="M261" s="187"/>
      <c r="N261" s="188"/>
      <c r="O261" s="188"/>
      <c r="P261" s="188"/>
      <c r="Q261" s="188"/>
      <c r="R261" s="188"/>
      <c r="S261" s="188"/>
      <c r="T261" s="189"/>
      <c r="AT261" s="184" t="s">
        <v>424</v>
      </c>
      <c r="AU261" s="184" t="s">
        <v>152</v>
      </c>
      <c r="AV261" s="14" t="s">
        <v>152</v>
      </c>
      <c r="AW261" s="14" t="s">
        <v>29</v>
      </c>
      <c r="AX261" s="14" t="s">
        <v>73</v>
      </c>
      <c r="AY261" s="184" t="s">
        <v>145</v>
      </c>
    </row>
    <row r="262" spans="1:65" s="16" customFormat="1" ht="10.199999999999999">
      <c r="B262" s="197"/>
      <c r="D262" s="177" t="s">
        <v>424</v>
      </c>
      <c r="E262" s="198" t="s">
        <v>1</v>
      </c>
      <c r="F262" s="199" t="s">
        <v>558</v>
      </c>
      <c r="H262" s="200">
        <v>25.95</v>
      </c>
      <c r="L262" s="197"/>
      <c r="M262" s="201"/>
      <c r="N262" s="202"/>
      <c r="O262" s="202"/>
      <c r="P262" s="202"/>
      <c r="Q262" s="202"/>
      <c r="R262" s="202"/>
      <c r="S262" s="202"/>
      <c r="T262" s="203"/>
      <c r="AT262" s="198" t="s">
        <v>424</v>
      </c>
      <c r="AU262" s="198" t="s">
        <v>152</v>
      </c>
      <c r="AV262" s="16" t="s">
        <v>157</v>
      </c>
      <c r="AW262" s="16" t="s">
        <v>29</v>
      </c>
      <c r="AX262" s="16" t="s">
        <v>73</v>
      </c>
      <c r="AY262" s="198" t="s">
        <v>145</v>
      </c>
    </row>
    <row r="263" spans="1:65" s="15" customFormat="1" ht="10.199999999999999">
      <c r="B263" s="190"/>
      <c r="D263" s="177" t="s">
        <v>424</v>
      </c>
      <c r="E263" s="191" t="s">
        <v>1</v>
      </c>
      <c r="F263" s="192" t="s">
        <v>427</v>
      </c>
      <c r="H263" s="193">
        <v>97.311000000000007</v>
      </c>
      <c r="L263" s="190"/>
      <c r="M263" s="194"/>
      <c r="N263" s="195"/>
      <c r="O263" s="195"/>
      <c r="P263" s="195"/>
      <c r="Q263" s="195"/>
      <c r="R263" s="195"/>
      <c r="S263" s="195"/>
      <c r="T263" s="196"/>
      <c r="AT263" s="191" t="s">
        <v>424</v>
      </c>
      <c r="AU263" s="191" t="s">
        <v>152</v>
      </c>
      <c r="AV263" s="15" t="s">
        <v>151</v>
      </c>
      <c r="AW263" s="15" t="s">
        <v>29</v>
      </c>
      <c r="AX263" s="15" t="s">
        <v>81</v>
      </c>
      <c r="AY263" s="191" t="s">
        <v>145</v>
      </c>
    </row>
    <row r="264" spans="1:65" s="2" customFormat="1" ht="57.6" customHeight="1">
      <c r="A264" s="30"/>
      <c r="B264" s="148"/>
      <c r="C264" s="162" t="s">
        <v>314</v>
      </c>
      <c r="D264" s="162" t="s">
        <v>199</v>
      </c>
      <c r="E264" s="163" t="s">
        <v>706</v>
      </c>
      <c r="F264" s="164" t="s">
        <v>1223</v>
      </c>
      <c r="G264" s="165" t="s">
        <v>280</v>
      </c>
      <c r="H264" s="166">
        <v>42</v>
      </c>
      <c r="I264" s="166"/>
      <c r="J264" s="167">
        <f>ROUND(I264*H264,2)</f>
        <v>0</v>
      </c>
      <c r="K264" s="168"/>
      <c r="L264" s="169"/>
      <c r="M264" s="170" t="s">
        <v>1</v>
      </c>
      <c r="N264" s="171" t="s">
        <v>39</v>
      </c>
      <c r="O264" s="158">
        <v>0</v>
      </c>
      <c r="P264" s="158">
        <f>O264*H264</f>
        <v>0</v>
      </c>
      <c r="Q264" s="158">
        <v>1.8100000000000002E-2</v>
      </c>
      <c r="R264" s="158">
        <f>Q264*H264</f>
        <v>0.7602000000000001</v>
      </c>
      <c r="S264" s="158">
        <v>0</v>
      </c>
      <c r="T264" s="159">
        <f>S264*H264</f>
        <v>0</v>
      </c>
      <c r="U264" s="30"/>
      <c r="V264" s="30"/>
      <c r="W264" s="30"/>
      <c r="X264" s="30"/>
      <c r="Y264" s="30"/>
      <c r="Z264" s="30"/>
      <c r="AA264" s="30"/>
      <c r="AB264" s="30"/>
      <c r="AC264" s="30"/>
      <c r="AD264" s="30"/>
      <c r="AE264" s="30"/>
      <c r="AR264" s="160" t="s">
        <v>278</v>
      </c>
      <c r="AT264" s="160" t="s">
        <v>199</v>
      </c>
      <c r="AU264" s="160" t="s">
        <v>152</v>
      </c>
      <c r="AY264" s="18" t="s">
        <v>145</v>
      </c>
      <c r="BE264" s="161">
        <f>IF(N264="základná",J264,0)</f>
        <v>0</v>
      </c>
      <c r="BF264" s="161">
        <f>IF(N264="znížená",J264,0)</f>
        <v>0</v>
      </c>
      <c r="BG264" s="161">
        <f>IF(N264="zákl. prenesená",J264,0)</f>
        <v>0</v>
      </c>
      <c r="BH264" s="161">
        <f>IF(N264="zníž. prenesená",J264,0)</f>
        <v>0</v>
      </c>
      <c r="BI264" s="161">
        <f>IF(N264="nulová",J264,0)</f>
        <v>0</v>
      </c>
      <c r="BJ264" s="18" t="s">
        <v>152</v>
      </c>
      <c r="BK264" s="161">
        <f>ROUND(I264*H264,2)</f>
        <v>0</v>
      </c>
      <c r="BL264" s="18" t="s">
        <v>212</v>
      </c>
      <c r="BM264" s="160" t="s">
        <v>707</v>
      </c>
    </row>
    <row r="265" spans="1:65" s="14" customFormat="1" ht="10.199999999999999">
      <c r="B265" s="183"/>
      <c r="D265" s="177" t="s">
        <v>424</v>
      </c>
      <c r="E265" s="184" t="s">
        <v>1</v>
      </c>
      <c r="F265" s="185" t="s">
        <v>708</v>
      </c>
      <c r="H265" s="186">
        <v>36</v>
      </c>
      <c r="L265" s="183"/>
      <c r="M265" s="187"/>
      <c r="N265" s="188"/>
      <c r="O265" s="188"/>
      <c r="P265" s="188"/>
      <c r="Q265" s="188"/>
      <c r="R265" s="188"/>
      <c r="S265" s="188"/>
      <c r="T265" s="189"/>
      <c r="AT265" s="184" t="s">
        <v>424</v>
      </c>
      <c r="AU265" s="184" t="s">
        <v>152</v>
      </c>
      <c r="AV265" s="14" t="s">
        <v>152</v>
      </c>
      <c r="AW265" s="14" t="s">
        <v>29</v>
      </c>
      <c r="AX265" s="14" t="s">
        <v>73</v>
      </c>
      <c r="AY265" s="184" t="s">
        <v>145</v>
      </c>
    </row>
    <row r="266" spans="1:65" s="14" customFormat="1" ht="10.199999999999999">
      <c r="B266" s="183"/>
      <c r="D266" s="177" t="s">
        <v>424</v>
      </c>
      <c r="E266" s="184" t="s">
        <v>1</v>
      </c>
      <c r="F266" s="185" t="s">
        <v>709</v>
      </c>
      <c r="H266" s="186">
        <v>6</v>
      </c>
      <c r="L266" s="183"/>
      <c r="M266" s="187"/>
      <c r="N266" s="188"/>
      <c r="O266" s="188"/>
      <c r="P266" s="188"/>
      <c r="Q266" s="188"/>
      <c r="R266" s="188"/>
      <c r="S266" s="188"/>
      <c r="T266" s="189"/>
      <c r="AT266" s="184" t="s">
        <v>424</v>
      </c>
      <c r="AU266" s="184" t="s">
        <v>152</v>
      </c>
      <c r="AV266" s="14" t="s">
        <v>152</v>
      </c>
      <c r="AW266" s="14" t="s">
        <v>29</v>
      </c>
      <c r="AX266" s="14" t="s">
        <v>73</v>
      </c>
      <c r="AY266" s="184" t="s">
        <v>145</v>
      </c>
    </row>
    <row r="267" spans="1:65" s="15" customFormat="1" ht="10.199999999999999">
      <c r="B267" s="190"/>
      <c r="D267" s="177" t="s">
        <v>424</v>
      </c>
      <c r="E267" s="191" t="s">
        <v>1</v>
      </c>
      <c r="F267" s="192" t="s">
        <v>427</v>
      </c>
      <c r="H267" s="193">
        <v>42</v>
      </c>
      <c r="L267" s="190"/>
      <c r="M267" s="194"/>
      <c r="N267" s="195"/>
      <c r="O267" s="195"/>
      <c r="P267" s="195"/>
      <c r="Q267" s="195"/>
      <c r="R267" s="195"/>
      <c r="S267" s="195"/>
      <c r="T267" s="196"/>
      <c r="AT267" s="191" t="s">
        <v>424</v>
      </c>
      <c r="AU267" s="191" t="s">
        <v>152</v>
      </c>
      <c r="AV267" s="15" t="s">
        <v>151</v>
      </c>
      <c r="AW267" s="15" t="s">
        <v>29</v>
      </c>
      <c r="AX267" s="15" t="s">
        <v>81</v>
      </c>
      <c r="AY267" s="191" t="s">
        <v>145</v>
      </c>
    </row>
    <row r="268" spans="1:65" s="2" customFormat="1" ht="37.799999999999997" customHeight="1">
      <c r="A268" s="30"/>
      <c r="B268" s="148"/>
      <c r="C268" s="162" t="s">
        <v>318</v>
      </c>
      <c r="D268" s="162" t="s">
        <v>199</v>
      </c>
      <c r="E268" s="163" t="s">
        <v>710</v>
      </c>
      <c r="F268" s="164" t="s">
        <v>711</v>
      </c>
      <c r="G268" s="165" t="s">
        <v>280</v>
      </c>
      <c r="H268" s="166">
        <v>140</v>
      </c>
      <c r="I268" s="166"/>
      <c r="J268" s="167">
        <f>ROUND(I268*H268,2)</f>
        <v>0</v>
      </c>
      <c r="K268" s="168"/>
      <c r="L268" s="169"/>
      <c r="M268" s="170" t="s">
        <v>1</v>
      </c>
      <c r="N268" s="171" t="s">
        <v>39</v>
      </c>
      <c r="O268" s="158">
        <v>0</v>
      </c>
      <c r="P268" s="158">
        <f>O268*H268</f>
        <v>0</v>
      </c>
      <c r="Q268" s="158">
        <v>1.8100000000000002E-2</v>
      </c>
      <c r="R268" s="158">
        <f>Q268*H268</f>
        <v>2.5340000000000003</v>
      </c>
      <c r="S268" s="158">
        <v>0</v>
      </c>
      <c r="T268" s="159">
        <f>S268*H268</f>
        <v>0</v>
      </c>
      <c r="U268" s="30"/>
      <c r="V268" s="30"/>
      <c r="W268" s="30"/>
      <c r="X268" s="30"/>
      <c r="Y268" s="30"/>
      <c r="Z268" s="30"/>
      <c r="AA268" s="30"/>
      <c r="AB268" s="30"/>
      <c r="AC268" s="30"/>
      <c r="AD268" s="30"/>
      <c r="AE268" s="30"/>
      <c r="AR268" s="160" t="s">
        <v>278</v>
      </c>
      <c r="AT268" s="160" t="s">
        <v>199</v>
      </c>
      <c r="AU268" s="160" t="s">
        <v>152</v>
      </c>
      <c r="AY268" s="18" t="s">
        <v>145</v>
      </c>
      <c r="BE268" s="161">
        <f>IF(N268="základná",J268,0)</f>
        <v>0</v>
      </c>
      <c r="BF268" s="161">
        <f>IF(N268="znížená",J268,0)</f>
        <v>0</v>
      </c>
      <c r="BG268" s="161">
        <f>IF(N268="zákl. prenesená",J268,0)</f>
        <v>0</v>
      </c>
      <c r="BH268" s="161">
        <f>IF(N268="zníž. prenesená",J268,0)</f>
        <v>0</v>
      </c>
      <c r="BI268" s="161">
        <f>IF(N268="nulová",J268,0)</f>
        <v>0</v>
      </c>
      <c r="BJ268" s="18" t="s">
        <v>152</v>
      </c>
      <c r="BK268" s="161">
        <f>ROUND(I268*H268,2)</f>
        <v>0</v>
      </c>
      <c r="BL268" s="18" t="s">
        <v>212</v>
      </c>
      <c r="BM268" s="160" t="s">
        <v>712</v>
      </c>
    </row>
    <row r="269" spans="1:65" s="2" customFormat="1" ht="37.799999999999997" customHeight="1">
      <c r="A269" s="30"/>
      <c r="B269" s="148"/>
      <c r="C269" s="162" t="s">
        <v>322</v>
      </c>
      <c r="D269" s="162" t="s">
        <v>199</v>
      </c>
      <c r="E269" s="163" t="s">
        <v>713</v>
      </c>
      <c r="F269" s="164" t="s">
        <v>714</v>
      </c>
      <c r="G269" s="165" t="s">
        <v>280</v>
      </c>
      <c r="H269" s="166">
        <v>56</v>
      </c>
      <c r="I269" s="166"/>
      <c r="J269" s="167">
        <f>ROUND(I269*H269,2)</f>
        <v>0</v>
      </c>
      <c r="K269" s="168"/>
      <c r="L269" s="169"/>
      <c r="M269" s="170" t="s">
        <v>1</v>
      </c>
      <c r="N269" s="171" t="s">
        <v>39</v>
      </c>
      <c r="O269" s="158">
        <v>0</v>
      </c>
      <c r="P269" s="158">
        <f>O269*H269</f>
        <v>0</v>
      </c>
      <c r="Q269" s="158">
        <v>1.8100000000000002E-2</v>
      </c>
      <c r="R269" s="158">
        <f>Q269*H269</f>
        <v>1.0136000000000001</v>
      </c>
      <c r="S269" s="158">
        <v>0</v>
      </c>
      <c r="T269" s="159">
        <f>S269*H269</f>
        <v>0</v>
      </c>
      <c r="U269" s="30"/>
      <c r="V269" s="30"/>
      <c r="W269" s="30"/>
      <c r="X269" s="30"/>
      <c r="Y269" s="30"/>
      <c r="Z269" s="30"/>
      <c r="AA269" s="30"/>
      <c r="AB269" s="30"/>
      <c r="AC269" s="30"/>
      <c r="AD269" s="30"/>
      <c r="AE269" s="30"/>
      <c r="AR269" s="160" t="s">
        <v>278</v>
      </c>
      <c r="AT269" s="160" t="s">
        <v>199</v>
      </c>
      <c r="AU269" s="160" t="s">
        <v>152</v>
      </c>
      <c r="AY269" s="18" t="s">
        <v>145</v>
      </c>
      <c r="BE269" s="161">
        <f>IF(N269="základná",J269,0)</f>
        <v>0</v>
      </c>
      <c r="BF269" s="161">
        <f>IF(N269="znížená",J269,0)</f>
        <v>0</v>
      </c>
      <c r="BG269" s="161">
        <f>IF(N269="zákl. prenesená",J269,0)</f>
        <v>0</v>
      </c>
      <c r="BH269" s="161">
        <f>IF(N269="zníž. prenesená",J269,0)</f>
        <v>0</v>
      </c>
      <c r="BI269" s="161">
        <f>IF(N269="nulová",J269,0)</f>
        <v>0</v>
      </c>
      <c r="BJ269" s="18" t="s">
        <v>152</v>
      </c>
      <c r="BK269" s="161">
        <f>ROUND(I269*H269,2)</f>
        <v>0</v>
      </c>
      <c r="BL269" s="18" t="s">
        <v>212</v>
      </c>
      <c r="BM269" s="160" t="s">
        <v>715</v>
      </c>
    </row>
    <row r="270" spans="1:65" s="2" customFormat="1" ht="33" customHeight="1">
      <c r="A270" s="30"/>
      <c r="B270" s="148"/>
      <c r="C270" s="149" t="s">
        <v>326</v>
      </c>
      <c r="D270" s="149" t="s">
        <v>147</v>
      </c>
      <c r="E270" s="150" t="s">
        <v>642</v>
      </c>
      <c r="F270" s="151" t="s">
        <v>643</v>
      </c>
      <c r="G270" s="152" t="s">
        <v>644</v>
      </c>
      <c r="H270" s="153">
        <v>2</v>
      </c>
      <c r="I270" s="153"/>
      <c r="J270" s="154">
        <f>ROUND(I270*H270,2)</f>
        <v>0</v>
      </c>
      <c r="K270" s="155"/>
      <c r="L270" s="31"/>
      <c r="M270" s="156" t="s">
        <v>1</v>
      </c>
      <c r="N270" s="157" t="s">
        <v>39</v>
      </c>
      <c r="O270" s="158">
        <v>1.19</v>
      </c>
      <c r="P270" s="158">
        <f>O270*H270</f>
        <v>2.38</v>
      </c>
      <c r="Q270" s="158">
        <v>0</v>
      </c>
      <c r="R270" s="158">
        <f>Q270*H270</f>
        <v>0</v>
      </c>
      <c r="S270" s="158">
        <v>0</v>
      </c>
      <c r="T270" s="159">
        <f>S270*H270</f>
        <v>0</v>
      </c>
      <c r="U270" s="30"/>
      <c r="V270" s="30"/>
      <c r="W270" s="30"/>
      <c r="X270" s="30"/>
      <c r="Y270" s="30"/>
      <c r="Z270" s="30"/>
      <c r="AA270" s="30"/>
      <c r="AB270" s="30"/>
      <c r="AC270" s="30"/>
      <c r="AD270" s="30"/>
      <c r="AE270" s="30"/>
      <c r="AR270" s="160" t="s">
        <v>645</v>
      </c>
      <c r="AT270" s="160" t="s">
        <v>147</v>
      </c>
      <c r="AU270" s="160" t="s">
        <v>152</v>
      </c>
      <c r="AY270" s="18" t="s">
        <v>145</v>
      </c>
      <c r="BE270" s="161">
        <f>IF(N270="základná",J270,0)</f>
        <v>0</v>
      </c>
      <c r="BF270" s="161">
        <f>IF(N270="znížená",J270,0)</f>
        <v>0</v>
      </c>
      <c r="BG270" s="161">
        <f>IF(N270="zákl. prenesená",J270,0)</f>
        <v>0</v>
      </c>
      <c r="BH270" s="161">
        <f>IF(N270="zníž. prenesená",J270,0)</f>
        <v>0</v>
      </c>
      <c r="BI270" s="161">
        <f>IF(N270="nulová",J270,0)</f>
        <v>0</v>
      </c>
      <c r="BJ270" s="18" t="s">
        <v>152</v>
      </c>
      <c r="BK270" s="161">
        <f>ROUND(I270*H270,2)</f>
        <v>0</v>
      </c>
      <c r="BL270" s="18" t="s">
        <v>645</v>
      </c>
      <c r="BM270" s="160" t="s">
        <v>716</v>
      </c>
    </row>
    <row r="271" spans="1:65" s="14" customFormat="1" ht="20.399999999999999">
      <c r="B271" s="183"/>
      <c r="D271" s="177" t="s">
        <v>424</v>
      </c>
      <c r="E271" s="184" t="s">
        <v>1</v>
      </c>
      <c r="F271" s="185" t="s">
        <v>717</v>
      </c>
      <c r="H271" s="186">
        <v>2</v>
      </c>
      <c r="L271" s="183"/>
      <c r="M271" s="187"/>
      <c r="N271" s="188"/>
      <c r="O271" s="188"/>
      <c r="P271" s="188"/>
      <c r="Q271" s="188"/>
      <c r="R271" s="188"/>
      <c r="S271" s="188"/>
      <c r="T271" s="189"/>
      <c r="AT271" s="184" t="s">
        <v>424</v>
      </c>
      <c r="AU271" s="184" t="s">
        <v>152</v>
      </c>
      <c r="AV271" s="14" t="s">
        <v>152</v>
      </c>
      <c r="AW271" s="14" t="s">
        <v>29</v>
      </c>
      <c r="AX271" s="14" t="s">
        <v>73</v>
      </c>
      <c r="AY271" s="184" t="s">
        <v>145</v>
      </c>
    </row>
    <row r="272" spans="1:65" s="15" customFormat="1" ht="10.199999999999999">
      <c r="B272" s="190"/>
      <c r="D272" s="177" t="s">
        <v>424</v>
      </c>
      <c r="E272" s="191" t="s">
        <v>1</v>
      </c>
      <c r="F272" s="192" t="s">
        <v>427</v>
      </c>
      <c r="H272" s="193">
        <v>2</v>
      </c>
      <c r="L272" s="190"/>
      <c r="M272" s="194"/>
      <c r="N272" s="195"/>
      <c r="O272" s="195"/>
      <c r="P272" s="195"/>
      <c r="Q272" s="195"/>
      <c r="R272" s="195"/>
      <c r="S272" s="195"/>
      <c r="T272" s="196"/>
      <c r="AT272" s="191" t="s">
        <v>424</v>
      </c>
      <c r="AU272" s="191" t="s">
        <v>152</v>
      </c>
      <c r="AV272" s="15" t="s">
        <v>151</v>
      </c>
      <c r="AW272" s="15" t="s">
        <v>29</v>
      </c>
      <c r="AX272" s="15" t="s">
        <v>81</v>
      </c>
      <c r="AY272" s="191" t="s">
        <v>145</v>
      </c>
    </row>
    <row r="273" spans="1:65" s="2" customFormat="1" ht="37.799999999999997" customHeight="1">
      <c r="A273" s="30"/>
      <c r="B273" s="148"/>
      <c r="C273" s="149" t="s">
        <v>330</v>
      </c>
      <c r="D273" s="149" t="s">
        <v>147</v>
      </c>
      <c r="E273" s="150" t="s">
        <v>718</v>
      </c>
      <c r="F273" s="151" t="s">
        <v>719</v>
      </c>
      <c r="G273" s="152" t="s">
        <v>280</v>
      </c>
      <c r="H273" s="153">
        <v>5</v>
      </c>
      <c r="I273" s="153"/>
      <c r="J273" s="154">
        <f>ROUND(I273*H273,2)</f>
        <v>0</v>
      </c>
      <c r="K273" s="155"/>
      <c r="L273" s="31"/>
      <c r="M273" s="156" t="s">
        <v>1</v>
      </c>
      <c r="N273" s="157" t="s">
        <v>39</v>
      </c>
      <c r="O273" s="158">
        <v>0.85699999999999998</v>
      </c>
      <c r="P273" s="158">
        <f>O273*H273</f>
        <v>4.2850000000000001</v>
      </c>
      <c r="Q273" s="158">
        <v>0</v>
      </c>
      <c r="R273" s="158">
        <f>Q273*H273</f>
        <v>0</v>
      </c>
      <c r="S273" s="158">
        <v>0</v>
      </c>
      <c r="T273" s="159">
        <f>S273*H273</f>
        <v>0</v>
      </c>
      <c r="U273" s="30"/>
      <c r="V273" s="30"/>
      <c r="W273" s="30"/>
      <c r="X273" s="30"/>
      <c r="Y273" s="30"/>
      <c r="Z273" s="30"/>
      <c r="AA273" s="30"/>
      <c r="AB273" s="30"/>
      <c r="AC273" s="30"/>
      <c r="AD273" s="30"/>
      <c r="AE273" s="30"/>
      <c r="AR273" s="160" t="s">
        <v>212</v>
      </c>
      <c r="AT273" s="160" t="s">
        <v>147</v>
      </c>
      <c r="AU273" s="160" t="s">
        <v>152</v>
      </c>
      <c r="AY273" s="18" t="s">
        <v>145</v>
      </c>
      <c r="BE273" s="161">
        <f>IF(N273="základná",J273,0)</f>
        <v>0</v>
      </c>
      <c r="BF273" s="161">
        <f>IF(N273="znížená",J273,0)</f>
        <v>0</v>
      </c>
      <c r="BG273" s="161">
        <f>IF(N273="zákl. prenesená",J273,0)</f>
        <v>0</v>
      </c>
      <c r="BH273" s="161">
        <f>IF(N273="zníž. prenesená",J273,0)</f>
        <v>0</v>
      </c>
      <c r="BI273" s="161">
        <f>IF(N273="nulová",J273,0)</f>
        <v>0</v>
      </c>
      <c r="BJ273" s="18" t="s">
        <v>152</v>
      </c>
      <c r="BK273" s="161">
        <f>ROUND(I273*H273,2)</f>
        <v>0</v>
      </c>
      <c r="BL273" s="18" t="s">
        <v>212</v>
      </c>
      <c r="BM273" s="160" t="s">
        <v>720</v>
      </c>
    </row>
    <row r="274" spans="1:65" s="14" customFormat="1" ht="10.199999999999999">
      <c r="B274" s="183"/>
      <c r="D274" s="177" t="s">
        <v>424</v>
      </c>
      <c r="E274" s="184" t="s">
        <v>1</v>
      </c>
      <c r="F274" s="185" t="s">
        <v>721</v>
      </c>
      <c r="H274" s="186">
        <v>3</v>
      </c>
      <c r="L274" s="183"/>
      <c r="M274" s="187"/>
      <c r="N274" s="188"/>
      <c r="O274" s="188"/>
      <c r="P274" s="188"/>
      <c r="Q274" s="188"/>
      <c r="R274" s="188"/>
      <c r="S274" s="188"/>
      <c r="T274" s="189"/>
      <c r="AT274" s="184" t="s">
        <v>424</v>
      </c>
      <c r="AU274" s="184" t="s">
        <v>152</v>
      </c>
      <c r="AV274" s="14" t="s">
        <v>152</v>
      </c>
      <c r="AW274" s="14" t="s">
        <v>29</v>
      </c>
      <c r="AX274" s="14" t="s">
        <v>73</v>
      </c>
      <c r="AY274" s="184" t="s">
        <v>145</v>
      </c>
    </row>
    <row r="275" spans="1:65" s="14" customFormat="1" ht="10.199999999999999">
      <c r="B275" s="183"/>
      <c r="D275" s="177" t="s">
        <v>424</v>
      </c>
      <c r="E275" s="184" t="s">
        <v>1</v>
      </c>
      <c r="F275" s="185" t="s">
        <v>722</v>
      </c>
      <c r="H275" s="186">
        <v>2</v>
      </c>
      <c r="L275" s="183"/>
      <c r="M275" s="187"/>
      <c r="N275" s="188"/>
      <c r="O275" s="188"/>
      <c r="P275" s="188"/>
      <c r="Q275" s="188"/>
      <c r="R275" s="188"/>
      <c r="S275" s="188"/>
      <c r="T275" s="189"/>
      <c r="AT275" s="184" t="s">
        <v>424</v>
      </c>
      <c r="AU275" s="184" t="s">
        <v>152</v>
      </c>
      <c r="AV275" s="14" t="s">
        <v>152</v>
      </c>
      <c r="AW275" s="14" t="s">
        <v>29</v>
      </c>
      <c r="AX275" s="14" t="s">
        <v>73</v>
      </c>
      <c r="AY275" s="184" t="s">
        <v>145</v>
      </c>
    </row>
    <row r="276" spans="1:65" s="15" customFormat="1" ht="10.199999999999999">
      <c r="B276" s="190"/>
      <c r="D276" s="177" t="s">
        <v>424</v>
      </c>
      <c r="E276" s="191" t="s">
        <v>1</v>
      </c>
      <c r="F276" s="192" t="s">
        <v>427</v>
      </c>
      <c r="H276" s="193">
        <v>5</v>
      </c>
      <c r="L276" s="190"/>
      <c r="M276" s="194"/>
      <c r="N276" s="195"/>
      <c r="O276" s="195"/>
      <c r="P276" s="195"/>
      <c r="Q276" s="195"/>
      <c r="R276" s="195"/>
      <c r="S276" s="195"/>
      <c r="T276" s="196"/>
      <c r="AT276" s="191" t="s">
        <v>424</v>
      </c>
      <c r="AU276" s="191" t="s">
        <v>152</v>
      </c>
      <c r="AV276" s="15" t="s">
        <v>151</v>
      </c>
      <c r="AW276" s="15" t="s">
        <v>29</v>
      </c>
      <c r="AX276" s="15" t="s">
        <v>81</v>
      </c>
      <c r="AY276" s="191" t="s">
        <v>145</v>
      </c>
    </row>
    <row r="277" spans="1:65" s="2" customFormat="1" ht="37.799999999999997" customHeight="1">
      <c r="A277" s="30"/>
      <c r="B277" s="148"/>
      <c r="C277" s="162" t="s">
        <v>334</v>
      </c>
      <c r="D277" s="162" t="s">
        <v>199</v>
      </c>
      <c r="E277" s="163" t="s">
        <v>723</v>
      </c>
      <c r="F277" s="164" t="s">
        <v>724</v>
      </c>
      <c r="G277" s="165" t="s">
        <v>280</v>
      </c>
      <c r="H277" s="166">
        <v>5</v>
      </c>
      <c r="I277" s="166"/>
      <c r="J277" s="167">
        <f>ROUND(I277*H277,2)</f>
        <v>0</v>
      </c>
      <c r="K277" s="168"/>
      <c r="L277" s="169"/>
      <c r="M277" s="170" t="s">
        <v>1</v>
      </c>
      <c r="N277" s="171" t="s">
        <v>39</v>
      </c>
      <c r="O277" s="158">
        <v>0</v>
      </c>
      <c r="P277" s="158">
        <f>O277*H277</f>
        <v>0</v>
      </c>
      <c r="Q277" s="158">
        <v>2.0500000000000001E-2</v>
      </c>
      <c r="R277" s="158">
        <f>Q277*H277</f>
        <v>0.10250000000000001</v>
      </c>
      <c r="S277" s="158">
        <v>0</v>
      </c>
      <c r="T277" s="159">
        <f>S277*H277</f>
        <v>0</v>
      </c>
      <c r="U277" s="30"/>
      <c r="V277" s="30"/>
      <c r="W277" s="30"/>
      <c r="X277" s="30"/>
      <c r="Y277" s="30"/>
      <c r="Z277" s="30"/>
      <c r="AA277" s="30"/>
      <c r="AB277" s="30"/>
      <c r="AC277" s="30"/>
      <c r="AD277" s="30"/>
      <c r="AE277" s="30"/>
      <c r="AR277" s="160" t="s">
        <v>278</v>
      </c>
      <c r="AT277" s="160" t="s">
        <v>199</v>
      </c>
      <c r="AU277" s="160" t="s">
        <v>152</v>
      </c>
      <c r="AY277" s="18" t="s">
        <v>145</v>
      </c>
      <c r="BE277" s="161">
        <f>IF(N277="základná",J277,0)</f>
        <v>0</v>
      </c>
      <c r="BF277" s="161">
        <f>IF(N277="znížená",J277,0)</f>
        <v>0</v>
      </c>
      <c r="BG277" s="161">
        <f>IF(N277="zákl. prenesená",J277,0)</f>
        <v>0</v>
      </c>
      <c r="BH277" s="161">
        <f>IF(N277="zníž. prenesená",J277,0)</f>
        <v>0</v>
      </c>
      <c r="BI277" s="161">
        <f>IF(N277="nulová",J277,0)</f>
        <v>0</v>
      </c>
      <c r="BJ277" s="18" t="s">
        <v>152</v>
      </c>
      <c r="BK277" s="161">
        <f>ROUND(I277*H277,2)</f>
        <v>0</v>
      </c>
      <c r="BL277" s="18" t="s">
        <v>212</v>
      </c>
      <c r="BM277" s="160" t="s">
        <v>725</v>
      </c>
    </row>
    <row r="278" spans="1:65" s="2" customFormat="1" ht="37.799999999999997" customHeight="1">
      <c r="A278" s="30"/>
      <c r="B278" s="148"/>
      <c r="C278" s="149" t="s">
        <v>338</v>
      </c>
      <c r="D278" s="149" t="s">
        <v>147</v>
      </c>
      <c r="E278" s="150" t="s">
        <v>726</v>
      </c>
      <c r="F278" s="151" t="s">
        <v>727</v>
      </c>
      <c r="G278" s="152" t="s">
        <v>280</v>
      </c>
      <c r="H278" s="153">
        <v>1</v>
      </c>
      <c r="I278" s="153"/>
      <c r="J278" s="154">
        <f>ROUND(I278*H278,2)</f>
        <v>0</v>
      </c>
      <c r="K278" s="155"/>
      <c r="L278" s="31"/>
      <c r="M278" s="156" t="s">
        <v>1</v>
      </c>
      <c r="N278" s="157" t="s">
        <v>39</v>
      </c>
      <c r="O278" s="158">
        <v>2.20302</v>
      </c>
      <c r="P278" s="158">
        <f>O278*H278</f>
        <v>2.20302</v>
      </c>
      <c r="Q278" s="158">
        <v>0</v>
      </c>
      <c r="R278" s="158">
        <f>Q278*H278</f>
        <v>0</v>
      </c>
      <c r="S278" s="158">
        <v>0</v>
      </c>
      <c r="T278" s="159">
        <f>S278*H278</f>
        <v>0</v>
      </c>
      <c r="U278" s="30"/>
      <c r="V278" s="30"/>
      <c r="W278" s="30"/>
      <c r="X278" s="30"/>
      <c r="Y278" s="30"/>
      <c r="Z278" s="30"/>
      <c r="AA278" s="30"/>
      <c r="AB278" s="30"/>
      <c r="AC278" s="30"/>
      <c r="AD278" s="30"/>
      <c r="AE278" s="30"/>
      <c r="AR278" s="160" t="s">
        <v>212</v>
      </c>
      <c r="AT278" s="160" t="s">
        <v>147</v>
      </c>
      <c r="AU278" s="160" t="s">
        <v>152</v>
      </c>
      <c r="AY278" s="18" t="s">
        <v>145</v>
      </c>
      <c r="BE278" s="161">
        <f>IF(N278="základná",J278,0)</f>
        <v>0</v>
      </c>
      <c r="BF278" s="161">
        <f>IF(N278="znížená",J278,0)</f>
        <v>0</v>
      </c>
      <c r="BG278" s="161">
        <f>IF(N278="zákl. prenesená",J278,0)</f>
        <v>0</v>
      </c>
      <c r="BH278" s="161">
        <f>IF(N278="zníž. prenesená",J278,0)</f>
        <v>0</v>
      </c>
      <c r="BI278" s="161">
        <f>IF(N278="nulová",J278,0)</f>
        <v>0</v>
      </c>
      <c r="BJ278" s="18" t="s">
        <v>152</v>
      </c>
      <c r="BK278" s="161">
        <f>ROUND(I278*H278,2)</f>
        <v>0</v>
      </c>
      <c r="BL278" s="18" t="s">
        <v>212</v>
      </c>
      <c r="BM278" s="160" t="s">
        <v>728</v>
      </c>
    </row>
    <row r="279" spans="1:65" s="14" customFormat="1" ht="10.199999999999999">
      <c r="B279" s="183"/>
      <c r="D279" s="177" t="s">
        <v>424</v>
      </c>
      <c r="E279" s="184" t="s">
        <v>1</v>
      </c>
      <c r="F279" s="185" t="s">
        <v>729</v>
      </c>
      <c r="H279" s="186">
        <v>1</v>
      </c>
      <c r="L279" s="183"/>
      <c r="M279" s="187"/>
      <c r="N279" s="188"/>
      <c r="O279" s="188"/>
      <c r="P279" s="188"/>
      <c r="Q279" s="188"/>
      <c r="R279" s="188"/>
      <c r="S279" s="188"/>
      <c r="T279" s="189"/>
      <c r="AT279" s="184" t="s">
        <v>424</v>
      </c>
      <c r="AU279" s="184" t="s">
        <v>152</v>
      </c>
      <c r="AV279" s="14" t="s">
        <v>152</v>
      </c>
      <c r="AW279" s="14" t="s">
        <v>29</v>
      </c>
      <c r="AX279" s="14" t="s">
        <v>73</v>
      </c>
      <c r="AY279" s="184" t="s">
        <v>145</v>
      </c>
    </row>
    <row r="280" spans="1:65" s="15" customFormat="1" ht="10.199999999999999">
      <c r="B280" s="190"/>
      <c r="D280" s="177" t="s">
        <v>424</v>
      </c>
      <c r="E280" s="191" t="s">
        <v>1</v>
      </c>
      <c r="F280" s="192" t="s">
        <v>427</v>
      </c>
      <c r="H280" s="193">
        <v>1</v>
      </c>
      <c r="L280" s="190"/>
      <c r="M280" s="194"/>
      <c r="N280" s="195"/>
      <c r="O280" s="195"/>
      <c r="P280" s="195"/>
      <c r="Q280" s="195"/>
      <c r="R280" s="195"/>
      <c r="S280" s="195"/>
      <c r="T280" s="196"/>
      <c r="AT280" s="191" t="s">
        <v>424</v>
      </c>
      <c r="AU280" s="191" t="s">
        <v>152</v>
      </c>
      <c r="AV280" s="15" t="s">
        <v>151</v>
      </c>
      <c r="AW280" s="15" t="s">
        <v>29</v>
      </c>
      <c r="AX280" s="15" t="s">
        <v>81</v>
      </c>
      <c r="AY280" s="191" t="s">
        <v>145</v>
      </c>
    </row>
    <row r="281" spans="1:65" s="2" customFormat="1" ht="37.799999999999997" customHeight="1">
      <c r="A281" s="30"/>
      <c r="B281" s="148"/>
      <c r="C281" s="162" t="s">
        <v>342</v>
      </c>
      <c r="D281" s="162" t="s">
        <v>199</v>
      </c>
      <c r="E281" s="163" t="s">
        <v>730</v>
      </c>
      <c r="F281" s="164" t="s">
        <v>731</v>
      </c>
      <c r="G281" s="165" t="s">
        <v>280</v>
      </c>
      <c r="H281" s="166">
        <v>1</v>
      </c>
      <c r="I281" s="166"/>
      <c r="J281" s="167">
        <f>ROUND(I281*H281,2)</f>
        <v>0</v>
      </c>
      <c r="K281" s="168"/>
      <c r="L281" s="169"/>
      <c r="M281" s="170" t="s">
        <v>1</v>
      </c>
      <c r="N281" s="171" t="s">
        <v>39</v>
      </c>
      <c r="O281" s="158">
        <v>0</v>
      </c>
      <c r="P281" s="158">
        <f>O281*H281</f>
        <v>0</v>
      </c>
      <c r="Q281" s="158">
        <v>2.0500000000000001E-2</v>
      </c>
      <c r="R281" s="158">
        <f>Q281*H281</f>
        <v>2.0500000000000001E-2</v>
      </c>
      <c r="S281" s="158">
        <v>0</v>
      </c>
      <c r="T281" s="159">
        <f>S281*H281</f>
        <v>0</v>
      </c>
      <c r="U281" s="30"/>
      <c r="V281" s="30"/>
      <c r="W281" s="30"/>
      <c r="X281" s="30"/>
      <c r="Y281" s="30"/>
      <c r="Z281" s="30"/>
      <c r="AA281" s="30"/>
      <c r="AB281" s="30"/>
      <c r="AC281" s="30"/>
      <c r="AD281" s="30"/>
      <c r="AE281" s="30"/>
      <c r="AR281" s="160" t="s">
        <v>278</v>
      </c>
      <c r="AT281" s="160" t="s">
        <v>199</v>
      </c>
      <c r="AU281" s="160" t="s">
        <v>152</v>
      </c>
      <c r="AY281" s="18" t="s">
        <v>145</v>
      </c>
      <c r="BE281" s="161">
        <f>IF(N281="základná",J281,0)</f>
        <v>0</v>
      </c>
      <c r="BF281" s="161">
        <f>IF(N281="znížená",J281,0)</f>
        <v>0</v>
      </c>
      <c r="BG281" s="161">
        <f>IF(N281="zákl. prenesená",J281,0)</f>
        <v>0</v>
      </c>
      <c r="BH281" s="161">
        <f>IF(N281="zníž. prenesená",J281,0)</f>
        <v>0</v>
      </c>
      <c r="BI281" s="161">
        <f>IF(N281="nulová",J281,0)</f>
        <v>0</v>
      </c>
      <c r="BJ281" s="18" t="s">
        <v>152</v>
      </c>
      <c r="BK281" s="161">
        <f>ROUND(I281*H281,2)</f>
        <v>0</v>
      </c>
      <c r="BL281" s="18" t="s">
        <v>212</v>
      </c>
      <c r="BM281" s="160" t="s">
        <v>732</v>
      </c>
    </row>
    <row r="282" spans="1:65" s="2" customFormat="1" ht="24.15" customHeight="1">
      <c r="A282" s="30"/>
      <c r="B282" s="148"/>
      <c r="C282" s="149" t="s">
        <v>346</v>
      </c>
      <c r="D282" s="149" t="s">
        <v>147</v>
      </c>
      <c r="E282" s="150" t="s">
        <v>733</v>
      </c>
      <c r="F282" s="151" t="s">
        <v>734</v>
      </c>
      <c r="G282" s="152" t="s">
        <v>456</v>
      </c>
      <c r="H282" s="153">
        <v>0.9</v>
      </c>
      <c r="I282" s="153"/>
      <c r="J282" s="154">
        <f>ROUND(I282*H282,2)</f>
        <v>0</v>
      </c>
      <c r="K282" s="155"/>
      <c r="L282" s="31"/>
      <c r="M282" s="172" t="s">
        <v>1</v>
      </c>
      <c r="N282" s="173" t="s">
        <v>39</v>
      </c>
      <c r="O282" s="174">
        <v>0</v>
      </c>
      <c r="P282" s="174">
        <f>O282*H282</f>
        <v>0</v>
      </c>
      <c r="Q282" s="174">
        <v>0</v>
      </c>
      <c r="R282" s="174">
        <f>Q282*H282</f>
        <v>0</v>
      </c>
      <c r="S282" s="174">
        <v>0</v>
      </c>
      <c r="T282" s="175">
        <f>S282*H282</f>
        <v>0</v>
      </c>
      <c r="U282" s="30"/>
      <c r="V282" s="30"/>
      <c r="W282" s="30"/>
      <c r="X282" s="30"/>
      <c r="Y282" s="30"/>
      <c r="Z282" s="30"/>
      <c r="AA282" s="30"/>
      <c r="AB282" s="30"/>
      <c r="AC282" s="30"/>
      <c r="AD282" s="30"/>
      <c r="AE282" s="30"/>
      <c r="AR282" s="160" t="s">
        <v>212</v>
      </c>
      <c r="AT282" s="160" t="s">
        <v>147</v>
      </c>
      <c r="AU282" s="160" t="s">
        <v>152</v>
      </c>
      <c r="AY282" s="18" t="s">
        <v>145</v>
      </c>
      <c r="BE282" s="161">
        <f>IF(N282="základná",J282,0)</f>
        <v>0</v>
      </c>
      <c r="BF282" s="161">
        <f>IF(N282="znížená",J282,0)</f>
        <v>0</v>
      </c>
      <c r="BG282" s="161">
        <f>IF(N282="zákl. prenesená",J282,0)</f>
        <v>0</v>
      </c>
      <c r="BH282" s="161">
        <f>IF(N282="zníž. prenesená",J282,0)</f>
        <v>0</v>
      </c>
      <c r="BI282" s="161">
        <f>IF(N282="nulová",J282,0)</f>
        <v>0</v>
      </c>
      <c r="BJ282" s="18" t="s">
        <v>152</v>
      </c>
      <c r="BK282" s="161">
        <f>ROUND(I282*H282,2)</f>
        <v>0</v>
      </c>
      <c r="BL282" s="18" t="s">
        <v>212</v>
      </c>
      <c r="BM282" s="160" t="s">
        <v>735</v>
      </c>
    </row>
    <row r="283" spans="1:65" s="2" customFormat="1" ht="6.9" customHeight="1">
      <c r="A283" s="30"/>
      <c r="B283" s="48"/>
      <c r="C283" s="49"/>
      <c r="D283" s="49"/>
      <c r="E283" s="49"/>
      <c r="F283" s="49"/>
      <c r="G283" s="49"/>
      <c r="H283" s="49"/>
      <c r="I283" s="49"/>
      <c r="J283" s="49"/>
      <c r="K283" s="49"/>
      <c r="L283" s="31"/>
      <c r="M283" s="30"/>
      <c r="O283" s="30"/>
      <c r="P283" s="30"/>
      <c r="Q283" s="30"/>
      <c r="R283" s="30"/>
      <c r="S283" s="30"/>
      <c r="T283" s="30"/>
      <c r="U283" s="30"/>
      <c r="V283" s="30"/>
      <c r="W283" s="30"/>
      <c r="X283" s="30"/>
      <c r="Y283" s="30"/>
      <c r="Z283" s="30"/>
      <c r="AA283" s="30"/>
      <c r="AB283" s="30"/>
      <c r="AC283" s="30"/>
      <c r="AD283" s="30"/>
      <c r="AE283" s="30"/>
    </row>
  </sheetData>
  <autoFilter ref="C123:K282" xr:uid="{00000000-0009-0000-0000-000006000000}"/>
  <mergeCells count="8">
    <mergeCell ref="E114:H114"/>
    <mergeCell ref="E116:H116"/>
    <mergeCell ref="L2:V2"/>
    <mergeCell ref="E7:H7"/>
    <mergeCell ref="E9:H9"/>
    <mergeCell ref="E27:H27"/>
    <mergeCell ref="E85:H85"/>
    <mergeCell ref="E87:H87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BM187"/>
  <sheetViews>
    <sheetView showGridLines="0" topLeftCell="A163" workbookViewId="0">
      <selection activeCell="I186" sqref="I125:I186"/>
    </sheetView>
  </sheetViews>
  <sheetFormatPr defaultRowHeight="14.4"/>
  <cols>
    <col min="1" max="1" width="8.28515625" style="1" customWidth="1"/>
    <col min="2" max="2" width="1.140625" style="1" customWidth="1"/>
    <col min="3" max="3" width="4.140625" style="1" customWidth="1"/>
    <col min="4" max="4" width="4.28515625" style="1" customWidth="1"/>
    <col min="5" max="5" width="17.140625" style="1" customWidth="1"/>
    <col min="6" max="6" width="50.85546875" style="1" customWidth="1"/>
    <col min="7" max="7" width="7.42578125" style="1" customWidth="1"/>
    <col min="8" max="8" width="14" style="1" customWidth="1"/>
    <col min="9" max="9" width="15.85546875" style="1" customWidth="1"/>
    <col min="10" max="10" width="22.28515625" style="1" customWidth="1"/>
    <col min="11" max="11" width="22.28515625" style="1" hidden="1" customWidth="1"/>
    <col min="12" max="12" width="9.28515625" style="1" customWidth="1"/>
    <col min="13" max="13" width="10.85546875" style="1" hidden="1" customWidth="1"/>
    <col min="14" max="14" width="9.28515625" style="1" hidden="1"/>
    <col min="15" max="20" width="14.140625" style="1" hidden="1" customWidth="1"/>
    <col min="21" max="21" width="16.28515625" style="1" hidden="1" customWidth="1"/>
    <col min="22" max="22" width="12.28515625" style="1" customWidth="1"/>
    <col min="23" max="23" width="16.28515625" style="1" customWidth="1"/>
    <col min="24" max="24" width="12.28515625" style="1" customWidth="1"/>
    <col min="25" max="25" width="15" style="1" customWidth="1"/>
    <col min="26" max="26" width="11" style="1" customWidth="1"/>
    <col min="27" max="27" width="15" style="1" customWidth="1"/>
    <col min="28" max="28" width="16.28515625" style="1" customWidth="1"/>
    <col min="29" max="29" width="11" style="1" customWidth="1"/>
    <col min="30" max="30" width="15" style="1" customWidth="1"/>
    <col min="31" max="31" width="16.28515625" style="1" customWidth="1"/>
    <col min="44" max="65" width="9.28515625" style="1" hidden="1"/>
  </cols>
  <sheetData>
    <row r="1" spans="1:46" ht="10.199999999999999">
      <c r="A1" s="94"/>
    </row>
    <row r="2" spans="1:46" s="1" customFormat="1" ht="36.9" customHeight="1">
      <c r="L2" s="231" t="s">
        <v>5</v>
      </c>
      <c r="M2" s="215"/>
      <c r="N2" s="215"/>
      <c r="O2" s="215"/>
      <c r="P2" s="215"/>
      <c r="Q2" s="215"/>
      <c r="R2" s="215"/>
      <c r="S2" s="215"/>
      <c r="T2" s="215"/>
      <c r="U2" s="215"/>
      <c r="V2" s="215"/>
      <c r="AT2" s="18" t="s">
        <v>100</v>
      </c>
    </row>
    <row r="3" spans="1:46" s="1" customFormat="1" ht="6.9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1"/>
      <c r="AT3" s="18" t="s">
        <v>73</v>
      </c>
    </row>
    <row r="4" spans="1:46" s="1" customFormat="1" ht="24.9" customHeight="1">
      <c r="B4" s="21"/>
      <c r="D4" s="22" t="s">
        <v>116</v>
      </c>
      <c r="L4" s="21"/>
      <c r="M4" s="95" t="s">
        <v>10</v>
      </c>
      <c r="AT4" s="18" t="s">
        <v>3</v>
      </c>
    </row>
    <row r="5" spans="1:46" s="1" customFormat="1" ht="6.9" customHeight="1">
      <c r="B5" s="21"/>
      <c r="L5" s="21"/>
    </row>
    <row r="6" spans="1:46" s="1" customFormat="1" ht="12" customHeight="1">
      <c r="B6" s="21"/>
      <c r="D6" s="27" t="s">
        <v>13</v>
      </c>
      <c r="L6" s="21"/>
    </row>
    <row r="7" spans="1:46" s="1" customFormat="1" ht="26.25" customHeight="1">
      <c r="B7" s="21"/>
      <c r="E7" s="244" t="str">
        <f>'Rekapitulácia stavby'!K6</f>
        <v>Oprava spevnených plôch a okolitého areálu Zimného štadióna v Banskej Bystrici</v>
      </c>
      <c r="F7" s="245"/>
      <c r="G7" s="245"/>
      <c r="H7" s="245"/>
      <c r="L7" s="21"/>
    </row>
    <row r="8" spans="1:46" s="2" customFormat="1" ht="12" customHeight="1">
      <c r="A8" s="30"/>
      <c r="B8" s="31"/>
      <c r="C8" s="30"/>
      <c r="D8" s="27" t="s">
        <v>117</v>
      </c>
      <c r="E8" s="30"/>
      <c r="F8" s="30"/>
      <c r="G8" s="30"/>
      <c r="H8" s="30"/>
      <c r="I8" s="30"/>
      <c r="J8" s="30"/>
      <c r="K8" s="30"/>
      <c r="L8" s="43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</row>
    <row r="9" spans="1:46" s="2" customFormat="1" ht="16.5" customHeight="1">
      <c r="A9" s="30"/>
      <c r="B9" s="31"/>
      <c r="C9" s="30"/>
      <c r="D9" s="30"/>
      <c r="E9" s="211" t="s">
        <v>736</v>
      </c>
      <c r="F9" s="246"/>
      <c r="G9" s="246"/>
      <c r="H9" s="246"/>
      <c r="I9" s="30"/>
      <c r="J9" s="30"/>
      <c r="K9" s="30"/>
      <c r="L9" s="43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</row>
    <row r="10" spans="1:46" s="2" customFormat="1" ht="10.199999999999999">
      <c r="A10" s="30"/>
      <c r="B10" s="31"/>
      <c r="C10" s="30"/>
      <c r="D10" s="30"/>
      <c r="E10" s="30"/>
      <c r="F10" s="30"/>
      <c r="G10" s="30"/>
      <c r="H10" s="30"/>
      <c r="I10" s="30"/>
      <c r="J10" s="30"/>
      <c r="K10" s="30"/>
      <c r="L10" s="43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</row>
    <row r="11" spans="1:46" s="2" customFormat="1" ht="12" customHeight="1">
      <c r="A11" s="30"/>
      <c r="B11" s="31"/>
      <c r="C11" s="30"/>
      <c r="D11" s="27" t="s">
        <v>15</v>
      </c>
      <c r="E11" s="30"/>
      <c r="F11" s="25" t="s">
        <v>1</v>
      </c>
      <c r="G11" s="30"/>
      <c r="H11" s="30"/>
      <c r="I11" s="27" t="s">
        <v>16</v>
      </c>
      <c r="J11" s="25" t="s">
        <v>1</v>
      </c>
      <c r="K11" s="30"/>
      <c r="L11" s="43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</row>
    <row r="12" spans="1:46" s="2" customFormat="1" ht="12" customHeight="1">
      <c r="A12" s="30"/>
      <c r="B12" s="31"/>
      <c r="C12" s="30"/>
      <c r="D12" s="27" t="s">
        <v>17</v>
      </c>
      <c r="E12" s="30"/>
      <c r="F12" s="25" t="s">
        <v>18</v>
      </c>
      <c r="G12" s="30"/>
      <c r="H12" s="30"/>
      <c r="I12" s="27" t="s">
        <v>19</v>
      </c>
      <c r="J12" s="56" t="str">
        <f>'Rekapitulácia stavby'!AN8</f>
        <v>10. 9. 2021</v>
      </c>
      <c r="K12" s="30"/>
      <c r="L12" s="43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</row>
    <row r="13" spans="1:46" s="2" customFormat="1" ht="10.8" customHeight="1">
      <c r="A13" s="30"/>
      <c r="B13" s="31"/>
      <c r="C13" s="30"/>
      <c r="D13" s="30"/>
      <c r="E13" s="30"/>
      <c r="F13" s="30"/>
      <c r="G13" s="30"/>
      <c r="H13" s="30"/>
      <c r="I13" s="30"/>
      <c r="J13" s="30"/>
      <c r="K13" s="30"/>
      <c r="L13" s="43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</row>
    <row r="14" spans="1:46" s="2" customFormat="1" ht="12" customHeight="1">
      <c r="A14" s="30"/>
      <c r="B14" s="31"/>
      <c r="C14" s="30"/>
      <c r="D14" s="27" t="s">
        <v>21</v>
      </c>
      <c r="E14" s="30"/>
      <c r="F14" s="30"/>
      <c r="G14" s="30"/>
      <c r="H14" s="30"/>
      <c r="I14" s="27" t="s">
        <v>22</v>
      </c>
      <c r="J14" s="25" t="s">
        <v>1</v>
      </c>
      <c r="K14" s="30"/>
      <c r="L14" s="43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</row>
    <row r="15" spans="1:46" s="2" customFormat="1" ht="18" customHeight="1">
      <c r="A15" s="30"/>
      <c r="B15" s="31"/>
      <c r="C15" s="30"/>
      <c r="D15" s="30"/>
      <c r="E15" s="25" t="s">
        <v>23</v>
      </c>
      <c r="F15" s="30"/>
      <c r="G15" s="30"/>
      <c r="H15" s="30"/>
      <c r="I15" s="27" t="s">
        <v>24</v>
      </c>
      <c r="J15" s="25" t="s">
        <v>1</v>
      </c>
      <c r="K15" s="30"/>
      <c r="L15" s="43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</row>
    <row r="16" spans="1:46" s="2" customFormat="1" ht="6.9" customHeight="1">
      <c r="A16" s="30"/>
      <c r="B16" s="31"/>
      <c r="C16" s="30"/>
      <c r="D16" s="30"/>
      <c r="E16" s="30"/>
      <c r="F16" s="30"/>
      <c r="G16" s="30"/>
      <c r="H16" s="30"/>
      <c r="I16" s="30"/>
      <c r="J16" s="30"/>
      <c r="K16" s="30"/>
      <c r="L16" s="43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</row>
    <row r="17" spans="1:31" s="2" customFormat="1" ht="12" customHeight="1">
      <c r="A17" s="30"/>
      <c r="B17" s="31"/>
      <c r="C17" s="30"/>
      <c r="D17" s="27" t="s">
        <v>25</v>
      </c>
      <c r="E17" s="30"/>
      <c r="F17" s="30"/>
      <c r="G17" s="30"/>
      <c r="H17" s="30"/>
      <c r="I17" s="27" t="s">
        <v>22</v>
      </c>
      <c r="J17" s="25" t="s">
        <v>1</v>
      </c>
      <c r="K17" s="30"/>
      <c r="L17" s="43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</row>
    <row r="18" spans="1:31" s="2" customFormat="1" ht="18" customHeight="1">
      <c r="A18" s="30"/>
      <c r="B18" s="31"/>
      <c r="C18" s="30"/>
      <c r="D18" s="30"/>
      <c r="E18" s="25" t="s">
        <v>26</v>
      </c>
      <c r="F18" s="30"/>
      <c r="G18" s="30"/>
      <c r="H18" s="30"/>
      <c r="I18" s="27" t="s">
        <v>24</v>
      </c>
      <c r="J18" s="25" t="s">
        <v>1</v>
      </c>
      <c r="K18" s="30"/>
      <c r="L18" s="43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</row>
    <row r="19" spans="1:31" s="2" customFormat="1" ht="6.9" customHeight="1">
      <c r="A19" s="30"/>
      <c r="B19" s="31"/>
      <c r="C19" s="30"/>
      <c r="D19" s="30"/>
      <c r="E19" s="30"/>
      <c r="F19" s="30"/>
      <c r="G19" s="30"/>
      <c r="H19" s="30"/>
      <c r="I19" s="30"/>
      <c r="J19" s="30"/>
      <c r="K19" s="30"/>
      <c r="L19" s="43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</row>
    <row r="20" spans="1:31" s="2" customFormat="1" ht="12" customHeight="1">
      <c r="A20" s="30"/>
      <c r="B20" s="31"/>
      <c r="C20" s="30"/>
      <c r="D20" s="27" t="s">
        <v>27</v>
      </c>
      <c r="E20" s="30"/>
      <c r="F20" s="30"/>
      <c r="G20" s="30"/>
      <c r="H20" s="30"/>
      <c r="I20" s="27" t="s">
        <v>22</v>
      </c>
      <c r="J20" s="25" t="s">
        <v>1</v>
      </c>
      <c r="K20" s="30"/>
      <c r="L20" s="43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</row>
    <row r="21" spans="1:31" s="2" customFormat="1" ht="18" customHeight="1">
      <c r="A21" s="30"/>
      <c r="B21" s="31"/>
      <c r="C21" s="30"/>
      <c r="D21" s="30"/>
      <c r="E21" s="25" t="s">
        <v>737</v>
      </c>
      <c r="F21" s="30"/>
      <c r="G21" s="30"/>
      <c r="H21" s="30"/>
      <c r="I21" s="27" t="s">
        <v>24</v>
      </c>
      <c r="J21" s="25" t="s">
        <v>1</v>
      </c>
      <c r="K21" s="30"/>
      <c r="L21" s="43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</row>
    <row r="22" spans="1:31" s="2" customFormat="1" ht="6.9" customHeight="1">
      <c r="A22" s="30"/>
      <c r="B22" s="31"/>
      <c r="C22" s="30"/>
      <c r="D22" s="30"/>
      <c r="E22" s="30"/>
      <c r="F22" s="30"/>
      <c r="G22" s="30"/>
      <c r="H22" s="30"/>
      <c r="I22" s="30"/>
      <c r="J22" s="30"/>
      <c r="K22" s="30"/>
      <c r="L22" s="43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</row>
    <row r="23" spans="1:31" s="2" customFormat="1" ht="12" customHeight="1">
      <c r="A23" s="30"/>
      <c r="B23" s="31"/>
      <c r="C23" s="30"/>
      <c r="D23" s="27" t="s">
        <v>30</v>
      </c>
      <c r="E23" s="30"/>
      <c r="F23" s="30"/>
      <c r="G23" s="30"/>
      <c r="H23" s="30"/>
      <c r="I23" s="27" t="s">
        <v>22</v>
      </c>
      <c r="J23" s="25" t="s">
        <v>1</v>
      </c>
      <c r="K23" s="30"/>
      <c r="L23" s="43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</row>
    <row r="24" spans="1:31" s="2" customFormat="1" ht="18" customHeight="1">
      <c r="A24" s="30"/>
      <c r="B24" s="31"/>
      <c r="C24" s="30"/>
      <c r="D24" s="30"/>
      <c r="E24" s="25" t="s">
        <v>738</v>
      </c>
      <c r="F24" s="30"/>
      <c r="G24" s="30"/>
      <c r="H24" s="30"/>
      <c r="I24" s="27" t="s">
        <v>24</v>
      </c>
      <c r="J24" s="25" t="s">
        <v>1</v>
      </c>
      <c r="K24" s="30"/>
      <c r="L24" s="43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</row>
    <row r="25" spans="1:31" s="2" customFormat="1" ht="6.9" customHeight="1">
      <c r="A25" s="30"/>
      <c r="B25" s="31"/>
      <c r="C25" s="30"/>
      <c r="D25" s="30"/>
      <c r="E25" s="30"/>
      <c r="F25" s="30"/>
      <c r="G25" s="30"/>
      <c r="H25" s="30"/>
      <c r="I25" s="30"/>
      <c r="J25" s="30"/>
      <c r="K25" s="30"/>
      <c r="L25" s="43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</row>
    <row r="26" spans="1:31" s="2" customFormat="1" ht="12" customHeight="1">
      <c r="A26" s="30"/>
      <c r="B26" s="31"/>
      <c r="C26" s="30"/>
      <c r="D26" s="27" t="s">
        <v>32</v>
      </c>
      <c r="E26" s="30"/>
      <c r="F26" s="30"/>
      <c r="G26" s="30"/>
      <c r="H26" s="30"/>
      <c r="I26" s="30"/>
      <c r="J26" s="30"/>
      <c r="K26" s="30"/>
      <c r="L26" s="43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</row>
    <row r="27" spans="1:31" s="8" customFormat="1" ht="16.5" customHeight="1">
      <c r="A27" s="96"/>
      <c r="B27" s="97"/>
      <c r="C27" s="96"/>
      <c r="D27" s="96"/>
      <c r="E27" s="217" t="s">
        <v>1</v>
      </c>
      <c r="F27" s="217"/>
      <c r="G27" s="217"/>
      <c r="H27" s="217"/>
      <c r="I27" s="96"/>
      <c r="J27" s="96"/>
      <c r="K27" s="96"/>
      <c r="L27" s="98"/>
      <c r="S27" s="96"/>
      <c r="T27" s="96"/>
      <c r="U27" s="96"/>
      <c r="V27" s="96"/>
      <c r="W27" s="96"/>
      <c r="X27" s="96"/>
      <c r="Y27" s="96"/>
      <c r="Z27" s="96"/>
      <c r="AA27" s="96"/>
      <c r="AB27" s="96"/>
      <c r="AC27" s="96"/>
      <c r="AD27" s="96"/>
      <c r="AE27" s="96"/>
    </row>
    <row r="28" spans="1:31" s="2" customFormat="1" ht="6.9" customHeight="1">
      <c r="A28" s="30"/>
      <c r="B28" s="31"/>
      <c r="C28" s="30"/>
      <c r="D28" s="30"/>
      <c r="E28" s="30"/>
      <c r="F28" s="30"/>
      <c r="G28" s="30"/>
      <c r="H28" s="30"/>
      <c r="I28" s="30"/>
      <c r="J28" s="30"/>
      <c r="K28" s="30"/>
      <c r="L28" s="43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</row>
    <row r="29" spans="1:31" s="2" customFormat="1" ht="6.9" customHeight="1">
      <c r="A29" s="30"/>
      <c r="B29" s="31"/>
      <c r="C29" s="30"/>
      <c r="D29" s="67"/>
      <c r="E29" s="67"/>
      <c r="F29" s="67"/>
      <c r="G29" s="67"/>
      <c r="H29" s="67"/>
      <c r="I29" s="67"/>
      <c r="J29" s="67"/>
      <c r="K29" s="67"/>
      <c r="L29" s="43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</row>
    <row r="30" spans="1:31" s="2" customFormat="1" ht="25.35" customHeight="1">
      <c r="A30" s="30"/>
      <c r="B30" s="31"/>
      <c r="C30" s="30"/>
      <c r="D30" s="99" t="s">
        <v>33</v>
      </c>
      <c r="E30" s="30"/>
      <c r="F30" s="30"/>
      <c r="G30" s="30"/>
      <c r="H30" s="30"/>
      <c r="I30" s="30"/>
      <c r="J30" s="72">
        <f>ROUND(J122, 2)</f>
        <v>0</v>
      </c>
      <c r="K30" s="30"/>
      <c r="L30" s="43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</row>
    <row r="31" spans="1:31" s="2" customFormat="1" ht="6.9" customHeight="1">
      <c r="A31" s="30"/>
      <c r="B31" s="31"/>
      <c r="C31" s="30"/>
      <c r="D31" s="67"/>
      <c r="E31" s="67"/>
      <c r="F31" s="67"/>
      <c r="G31" s="67"/>
      <c r="H31" s="67"/>
      <c r="I31" s="67"/>
      <c r="J31" s="67"/>
      <c r="K31" s="67"/>
      <c r="L31" s="43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</row>
    <row r="32" spans="1:31" s="2" customFormat="1" ht="14.4" customHeight="1">
      <c r="A32" s="30"/>
      <c r="B32" s="31"/>
      <c r="C32" s="30"/>
      <c r="D32" s="30"/>
      <c r="E32" s="30"/>
      <c r="F32" s="34" t="s">
        <v>35</v>
      </c>
      <c r="G32" s="30"/>
      <c r="H32" s="30"/>
      <c r="I32" s="34" t="s">
        <v>34</v>
      </c>
      <c r="J32" s="34" t="s">
        <v>36</v>
      </c>
      <c r="K32" s="30"/>
      <c r="L32" s="43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</row>
    <row r="33" spans="1:31" s="2" customFormat="1" ht="14.4" customHeight="1">
      <c r="A33" s="30"/>
      <c r="B33" s="31"/>
      <c r="C33" s="30"/>
      <c r="D33" s="100" t="s">
        <v>37</v>
      </c>
      <c r="E33" s="36" t="s">
        <v>38</v>
      </c>
      <c r="F33" s="101">
        <f>ROUND((SUM(BE122:BE186)),  2)</f>
        <v>0</v>
      </c>
      <c r="G33" s="102"/>
      <c r="H33" s="102"/>
      <c r="I33" s="103">
        <v>0.2</v>
      </c>
      <c r="J33" s="101">
        <f>ROUND(((SUM(BE122:BE186))*I33),  2)</f>
        <v>0</v>
      </c>
      <c r="K33" s="30"/>
      <c r="L33" s="43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</row>
    <row r="34" spans="1:31" s="2" customFormat="1" ht="14.4" customHeight="1">
      <c r="A34" s="30"/>
      <c r="B34" s="31"/>
      <c r="C34" s="30"/>
      <c r="D34" s="30"/>
      <c r="E34" s="36" t="s">
        <v>39</v>
      </c>
      <c r="F34" s="104">
        <f>ROUND((SUM(BF122:BF186)),  2)</f>
        <v>0</v>
      </c>
      <c r="G34" s="30"/>
      <c r="H34" s="30"/>
      <c r="I34" s="105">
        <v>0.2</v>
      </c>
      <c r="J34" s="104">
        <f>ROUND(((SUM(BF122:BF186))*I34),  2)</f>
        <v>0</v>
      </c>
      <c r="K34" s="30"/>
      <c r="L34" s="43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</row>
    <row r="35" spans="1:31" s="2" customFormat="1" ht="14.4" hidden="1" customHeight="1">
      <c r="A35" s="30"/>
      <c r="B35" s="31"/>
      <c r="C35" s="30"/>
      <c r="D35" s="30"/>
      <c r="E35" s="27" t="s">
        <v>40</v>
      </c>
      <c r="F35" s="104">
        <f>ROUND((SUM(BG122:BG186)),  2)</f>
        <v>0</v>
      </c>
      <c r="G35" s="30"/>
      <c r="H35" s="30"/>
      <c r="I35" s="105">
        <v>0.2</v>
      </c>
      <c r="J35" s="104">
        <f>0</f>
        <v>0</v>
      </c>
      <c r="K35" s="30"/>
      <c r="L35" s="43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</row>
    <row r="36" spans="1:31" s="2" customFormat="1" ht="14.4" hidden="1" customHeight="1">
      <c r="A36" s="30"/>
      <c r="B36" s="31"/>
      <c r="C36" s="30"/>
      <c r="D36" s="30"/>
      <c r="E36" s="27" t="s">
        <v>41</v>
      </c>
      <c r="F36" s="104">
        <f>ROUND((SUM(BH122:BH186)),  2)</f>
        <v>0</v>
      </c>
      <c r="G36" s="30"/>
      <c r="H36" s="30"/>
      <c r="I36" s="105">
        <v>0.2</v>
      </c>
      <c r="J36" s="104">
        <f>0</f>
        <v>0</v>
      </c>
      <c r="K36" s="30"/>
      <c r="L36" s="43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</row>
    <row r="37" spans="1:31" s="2" customFormat="1" ht="14.4" hidden="1" customHeight="1">
      <c r="A37" s="30"/>
      <c r="B37" s="31"/>
      <c r="C37" s="30"/>
      <c r="D37" s="30"/>
      <c r="E37" s="36" t="s">
        <v>42</v>
      </c>
      <c r="F37" s="101">
        <f>ROUND((SUM(BI122:BI186)),  2)</f>
        <v>0</v>
      </c>
      <c r="G37" s="102"/>
      <c r="H37" s="102"/>
      <c r="I37" s="103">
        <v>0</v>
      </c>
      <c r="J37" s="101">
        <f>0</f>
        <v>0</v>
      </c>
      <c r="K37" s="30"/>
      <c r="L37" s="43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</row>
    <row r="38" spans="1:31" s="2" customFormat="1" ht="6.9" customHeight="1">
      <c r="A38" s="30"/>
      <c r="B38" s="31"/>
      <c r="C38" s="30"/>
      <c r="D38" s="30"/>
      <c r="E38" s="30"/>
      <c r="F38" s="30"/>
      <c r="G38" s="30"/>
      <c r="H38" s="30"/>
      <c r="I38" s="30"/>
      <c r="J38" s="30"/>
      <c r="K38" s="30"/>
      <c r="L38" s="43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</row>
    <row r="39" spans="1:31" s="2" customFormat="1" ht="25.35" customHeight="1">
      <c r="A39" s="30"/>
      <c r="B39" s="31"/>
      <c r="C39" s="106"/>
      <c r="D39" s="107" t="s">
        <v>43</v>
      </c>
      <c r="E39" s="61"/>
      <c r="F39" s="61"/>
      <c r="G39" s="108" t="s">
        <v>44</v>
      </c>
      <c r="H39" s="109" t="s">
        <v>45</v>
      </c>
      <c r="I39" s="61"/>
      <c r="J39" s="110">
        <f>SUM(J30:J37)</f>
        <v>0</v>
      </c>
      <c r="K39" s="111"/>
      <c r="L39" s="43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</row>
    <row r="40" spans="1:31" s="2" customFormat="1" ht="14.4" customHeight="1">
      <c r="A40" s="30"/>
      <c r="B40" s="31"/>
      <c r="C40" s="30"/>
      <c r="D40" s="30"/>
      <c r="E40" s="30"/>
      <c r="F40" s="30"/>
      <c r="G40" s="30"/>
      <c r="H40" s="30"/>
      <c r="I40" s="30"/>
      <c r="J40" s="30"/>
      <c r="K40" s="30"/>
      <c r="L40" s="43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</row>
    <row r="41" spans="1:31" s="1" customFormat="1" ht="14.4" customHeight="1">
      <c r="B41" s="21"/>
      <c r="L41" s="21"/>
    </row>
    <row r="42" spans="1:31" s="1" customFormat="1" ht="14.4" customHeight="1">
      <c r="B42" s="21"/>
      <c r="L42" s="21"/>
    </row>
    <row r="43" spans="1:31" s="1" customFormat="1" ht="14.4" customHeight="1">
      <c r="B43" s="21"/>
      <c r="L43" s="21"/>
    </row>
    <row r="44" spans="1:31" s="1" customFormat="1" ht="14.4" customHeight="1">
      <c r="B44" s="21"/>
      <c r="L44" s="21"/>
    </row>
    <row r="45" spans="1:31" s="1" customFormat="1" ht="14.4" customHeight="1">
      <c r="B45" s="21"/>
      <c r="L45" s="21"/>
    </row>
    <row r="46" spans="1:31" s="1" customFormat="1" ht="14.4" customHeight="1">
      <c r="B46" s="21"/>
      <c r="L46" s="21"/>
    </row>
    <row r="47" spans="1:31" s="1" customFormat="1" ht="14.4" customHeight="1">
      <c r="B47" s="21"/>
      <c r="L47" s="21"/>
    </row>
    <row r="48" spans="1:31" s="1" customFormat="1" ht="14.4" customHeight="1">
      <c r="B48" s="21"/>
      <c r="L48" s="21"/>
    </row>
    <row r="49" spans="1:31" s="1" customFormat="1" ht="14.4" customHeight="1">
      <c r="B49" s="21"/>
      <c r="L49" s="21"/>
    </row>
    <row r="50" spans="1:31" s="2" customFormat="1" ht="14.4" customHeight="1">
      <c r="B50" s="43"/>
      <c r="D50" s="44" t="s">
        <v>46</v>
      </c>
      <c r="E50" s="45"/>
      <c r="F50" s="45"/>
      <c r="G50" s="44" t="s">
        <v>47</v>
      </c>
      <c r="H50" s="45"/>
      <c r="I50" s="45"/>
      <c r="J50" s="45"/>
      <c r="K50" s="45"/>
      <c r="L50" s="43"/>
    </row>
    <row r="51" spans="1:31" ht="10.199999999999999">
      <c r="B51" s="21"/>
      <c r="L51" s="21"/>
    </row>
    <row r="52" spans="1:31" ht="10.199999999999999">
      <c r="B52" s="21"/>
      <c r="L52" s="21"/>
    </row>
    <row r="53" spans="1:31" ht="10.199999999999999">
      <c r="B53" s="21"/>
      <c r="L53" s="21"/>
    </row>
    <row r="54" spans="1:31" ht="10.199999999999999">
      <c r="B54" s="21"/>
      <c r="L54" s="21"/>
    </row>
    <row r="55" spans="1:31" ht="10.199999999999999">
      <c r="B55" s="21"/>
      <c r="L55" s="21"/>
    </row>
    <row r="56" spans="1:31" ht="10.199999999999999">
      <c r="B56" s="21"/>
      <c r="L56" s="21"/>
    </row>
    <row r="57" spans="1:31" ht="10.199999999999999">
      <c r="B57" s="21"/>
      <c r="L57" s="21"/>
    </row>
    <row r="58" spans="1:31" ht="10.199999999999999">
      <c r="B58" s="21"/>
      <c r="L58" s="21"/>
    </row>
    <row r="59" spans="1:31" ht="10.199999999999999">
      <c r="B59" s="21"/>
      <c r="L59" s="21"/>
    </row>
    <row r="60" spans="1:31" ht="10.199999999999999">
      <c r="B60" s="21"/>
      <c r="L60" s="21"/>
    </row>
    <row r="61" spans="1:31" s="2" customFormat="1" ht="13.2">
      <c r="A61" s="30"/>
      <c r="B61" s="31"/>
      <c r="C61" s="30"/>
      <c r="D61" s="46" t="s">
        <v>48</v>
      </c>
      <c r="E61" s="33"/>
      <c r="F61" s="112" t="s">
        <v>49</v>
      </c>
      <c r="G61" s="46" t="s">
        <v>48</v>
      </c>
      <c r="H61" s="33"/>
      <c r="I61" s="33"/>
      <c r="J61" s="113" t="s">
        <v>49</v>
      </c>
      <c r="K61" s="33"/>
      <c r="L61" s="43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</row>
    <row r="62" spans="1:31" ht="10.199999999999999">
      <c r="B62" s="21"/>
      <c r="L62" s="21"/>
    </row>
    <row r="63" spans="1:31" ht="10.199999999999999">
      <c r="B63" s="21"/>
      <c r="L63" s="21"/>
    </row>
    <row r="64" spans="1:31" ht="10.199999999999999">
      <c r="B64" s="21"/>
      <c r="L64" s="21"/>
    </row>
    <row r="65" spans="1:31" s="2" customFormat="1" ht="13.2">
      <c r="A65" s="30"/>
      <c r="B65" s="31"/>
      <c r="C65" s="30"/>
      <c r="D65" s="44" t="s">
        <v>50</v>
      </c>
      <c r="E65" s="47"/>
      <c r="F65" s="47"/>
      <c r="G65" s="44" t="s">
        <v>51</v>
      </c>
      <c r="H65" s="47"/>
      <c r="I65" s="47"/>
      <c r="J65" s="47"/>
      <c r="K65" s="47"/>
      <c r="L65" s="43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</row>
    <row r="66" spans="1:31" ht="10.199999999999999">
      <c r="B66" s="21"/>
      <c r="L66" s="21"/>
    </row>
    <row r="67" spans="1:31" ht="10.199999999999999">
      <c r="B67" s="21"/>
      <c r="L67" s="21"/>
    </row>
    <row r="68" spans="1:31" ht="10.199999999999999">
      <c r="B68" s="21"/>
      <c r="L68" s="21"/>
    </row>
    <row r="69" spans="1:31" ht="10.199999999999999">
      <c r="B69" s="21"/>
      <c r="L69" s="21"/>
    </row>
    <row r="70" spans="1:31" ht="10.199999999999999">
      <c r="B70" s="21"/>
      <c r="L70" s="21"/>
    </row>
    <row r="71" spans="1:31" ht="10.199999999999999">
      <c r="B71" s="21"/>
      <c r="L71" s="21"/>
    </row>
    <row r="72" spans="1:31" ht="10.199999999999999">
      <c r="B72" s="21"/>
      <c r="L72" s="21"/>
    </row>
    <row r="73" spans="1:31" ht="10.199999999999999">
      <c r="B73" s="21"/>
      <c r="L73" s="21"/>
    </row>
    <row r="74" spans="1:31" ht="10.199999999999999">
      <c r="B74" s="21"/>
      <c r="L74" s="21"/>
    </row>
    <row r="75" spans="1:31" ht="10.199999999999999">
      <c r="B75" s="21"/>
      <c r="L75" s="21"/>
    </row>
    <row r="76" spans="1:31" s="2" customFormat="1" ht="13.2">
      <c r="A76" s="30"/>
      <c r="B76" s="31"/>
      <c r="C76" s="30"/>
      <c r="D76" s="46" t="s">
        <v>48</v>
      </c>
      <c r="E76" s="33"/>
      <c r="F76" s="112" t="s">
        <v>49</v>
      </c>
      <c r="G76" s="46" t="s">
        <v>48</v>
      </c>
      <c r="H76" s="33"/>
      <c r="I76" s="33"/>
      <c r="J76" s="113" t="s">
        <v>49</v>
      </c>
      <c r="K76" s="33"/>
      <c r="L76" s="43"/>
      <c r="S76" s="30"/>
      <c r="T76" s="30"/>
      <c r="U76" s="30"/>
      <c r="V76" s="30"/>
      <c r="W76" s="30"/>
      <c r="X76" s="30"/>
      <c r="Y76" s="30"/>
      <c r="Z76" s="30"/>
      <c r="AA76" s="30"/>
      <c r="AB76" s="30"/>
      <c r="AC76" s="30"/>
      <c r="AD76" s="30"/>
      <c r="AE76" s="30"/>
    </row>
    <row r="77" spans="1:31" s="2" customFormat="1" ht="14.4" customHeight="1">
      <c r="A77" s="30"/>
      <c r="B77" s="48"/>
      <c r="C77" s="49"/>
      <c r="D77" s="49"/>
      <c r="E77" s="49"/>
      <c r="F77" s="49"/>
      <c r="G77" s="49"/>
      <c r="H77" s="49"/>
      <c r="I77" s="49"/>
      <c r="J77" s="49"/>
      <c r="K77" s="49"/>
      <c r="L77" s="43"/>
      <c r="S77" s="30"/>
      <c r="T77" s="30"/>
      <c r="U77" s="30"/>
      <c r="V77" s="30"/>
      <c r="W77" s="30"/>
      <c r="X77" s="30"/>
      <c r="Y77" s="30"/>
      <c r="Z77" s="30"/>
      <c r="AA77" s="30"/>
      <c r="AB77" s="30"/>
      <c r="AC77" s="30"/>
      <c r="AD77" s="30"/>
      <c r="AE77" s="30"/>
    </row>
    <row r="81" spans="1:47" s="2" customFormat="1" ht="6.9" customHeight="1">
      <c r="A81" s="30"/>
      <c r="B81" s="50"/>
      <c r="C81" s="51"/>
      <c r="D81" s="51"/>
      <c r="E81" s="51"/>
      <c r="F81" s="51"/>
      <c r="G81" s="51"/>
      <c r="H81" s="51"/>
      <c r="I81" s="51"/>
      <c r="J81" s="51"/>
      <c r="K81" s="51"/>
      <c r="L81" s="43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</row>
    <row r="82" spans="1:47" s="2" customFormat="1" ht="24.9" customHeight="1">
      <c r="A82" s="30"/>
      <c r="B82" s="31"/>
      <c r="C82" s="22" t="s">
        <v>119</v>
      </c>
      <c r="D82" s="30"/>
      <c r="E82" s="30"/>
      <c r="F82" s="30"/>
      <c r="G82" s="30"/>
      <c r="H82" s="30"/>
      <c r="I82" s="30"/>
      <c r="J82" s="30"/>
      <c r="K82" s="30"/>
      <c r="L82" s="43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</row>
    <row r="83" spans="1:47" s="2" customFormat="1" ht="6.9" customHeight="1">
      <c r="A83" s="30"/>
      <c r="B83" s="31"/>
      <c r="C83" s="30"/>
      <c r="D83" s="30"/>
      <c r="E83" s="30"/>
      <c r="F83" s="30"/>
      <c r="G83" s="30"/>
      <c r="H83" s="30"/>
      <c r="I83" s="30"/>
      <c r="J83" s="30"/>
      <c r="K83" s="30"/>
      <c r="L83" s="43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</row>
    <row r="84" spans="1:47" s="2" customFormat="1" ht="12" customHeight="1">
      <c r="A84" s="30"/>
      <c r="B84" s="31"/>
      <c r="C84" s="27" t="s">
        <v>13</v>
      </c>
      <c r="D84" s="30"/>
      <c r="E84" s="30"/>
      <c r="F84" s="30"/>
      <c r="G84" s="30"/>
      <c r="H84" s="30"/>
      <c r="I84" s="30"/>
      <c r="J84" s="30"/>
      <c r="K84" s="30"/>
      <c r="L84" s="43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</row>
    <row r="85" spans="1:47" s="2" customFormat="1" ht="26.25" customHeight="1">
      <c r="A85" s="30"/>
      <c r="B85" s="31"/>
      <c r="C85" s="30"/>
      <c r="D85" s="30"/>
      <c r="E85" s="244" t="str">
        <f>E7</f>
        <v>Oprava spevnených plôch a okolitého areálu Zimného štadióna v Banskej Bystrici</v>
      </c>
      <c r="F85" s="245"/>
      <c r="G85" s="245"/>
      <c r="H85" s="245"/>
      <c r="I85" s="30"/>
      <c r="J85" s="30"/>
      <c r="K85" s="30"/>
      <c r="L85" s="43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</row>
    <row r="86" spans="1:47" s="2" customFormat="1" ht="12" customHeight="1">
      <c r="A86" s="30"/>
      <c r="B86" s="31"/>
      <c r="C86" s="27" t="s">
        <v>117</v>
      </c>
      <c r="D86" s="30"/>
      <c r="E86" s="30"/>
      <c r="F86" s="30"/>
      <c r="G86" s="30"/>
      <c r="H86" s="30"/>
      <c r="I86" s="30"/>
      <c r="J86" s="30"/>
      <c r="K86" s="30"/>
      <c r="L86" s="43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</row>
    <row r="87" spans="1:47" s="2" customFormat="1" ht="16.5" customHeight="1">
      <c r="A87" s="30"/>
      <c r="B87" s="31"/>
      <c r="C87" s="30"/>
      <c r="D87" s="30"/>
      <c r="E87" s="211" t="str">
        <f>E9</f>
        <v>SO03 - SO03  Kanalizácia</v>
      </c>
      <c r="F87" s="246"/>
      <c r="G87" s="246"/>
      <c r="H87" s="246"/>
      <c r="I87" s="30"/>
      <c r="J87" s="30"/>
      <c r="K87" s="30"/>
      <c r="L87" s="43"/>
      <c r="S87" s="30"/>
      <c r="T87" s="30"/>
      <c r="U87" s="30"/>
      <c r="V87" s="30"/>
      <c r="W87" s="30"/>
      <c r="X87" s="30"/>
      <c r="Y87" s="30"/>
      <c r="Z87" s="30"/>
      <c r="AA87" s="30"/>
      <c r="AB87" s="30"/>
      <c r="AC87" s="30"/>
      <c r="AD87" s="30"/>
      <c r="AE87" s="30"/>
    </row>
    <row r="88" spans="1:47" s="2" customFormat="1" ht="6.9" customHeight="1">
      <c r="A88" s="30"/>
      <c r="B88" s="31"/>
      <c r="C88" s="30"/>
      <c r="D88" s="30"/>
      <c r="E88" s="30"/>
      <c r="F88" s="30"/>
      <c r="G88" s="30"/>
      <c r="H88" s="30"/>
      <c r="I88" s="30"/>
      <c r="J88" s="30"/>
      <c r="K88" s="30"/>
      <c r="L88" s="43"/>
      <c r="S88" s="30"/>
      <c r="T88" s="30"/>
      <c r="U88" s="30"/>
      <c r="V88" s="30"/>
      <c r="W88" s="30"/>
      <c r="X88" s="30"/>
      <c r="Y88" s="30"/>
      <c r="Z88" s="30"/>
      <c r="AA88" s="30"/>
      <c r="AB88" s="30"/>
      <c r="AC88" s="30"/>
      <c r="AD88" s="30"/>
      <c r="AE88" s="30"/>
    </row>
    <row r="89" spans="1:47" s="2" customFormat="1" ht="12" customHeight="1">
      <c r="A89" s="30"/>
      <c r="B89" s="31"/>
      <c r="C89" s="27" t="s">
        <v>17</v>
      </c>
      <c r="D89" s="30"/>
      <c r="E89" s="30"/>
      <c r="F89" s="25" t="str">
        <f>F12</f>
        <v>parc.č.4212,4211/2 k.ú.Banská Bystrica</v>
      </c>
      <c r="G89" s="30"/>
      <c r="H89" s="30"/>
      <c r="I89" s="27" t="s">
        <v>19</v>
      </c>
      <c r="J89" s="56" t="str">
        <f>IF(J12="","",J12)</f>
        <v>10. 9. 2021</v>
      </c>
      <c r="K89" s="30"/>
      <c r="L89" s="43"/>
      <c r="S89" s="30"/>
      <c r="T89" s="30"/>
      <c r="U89" s="30"/>
      <c r="V89" s="30"/>
      <c r="W89" s="30"/>
      <c r="X89" s="30"/>
      <c r="Y89" s="30"/>
      <c r="Z89" s="30"/>
      <c r="AA89" s="30"/>
      <c r="AB89" s="30"/>
      <c r="AC89" s="30"/>
      <c r="AD89" s="30"/>
      <c r="AE89" s="30"/>
    </row>
    <row r="90" spans="1:47" s="2" customFormat="1" ht="6.9" customHeight="1">
      <c r="A90" s="30"/>
      <c r="B90" s="31"/>
      <c r="C90" s="30"/>
      <c r="D90" s="30"/>
      <c r="E90" s="30"/>
      <c r="F90" s="30"/>
      <c r="G90" s="30"/>
      <c r="H90" s="30"/>
      <c r="I90" s="30"/>
      <c r="J90" s="30"/>
      <c r="K90" s="30"/>
      <c r="L90" s="43"/>
      <c r="S90" s="30"/>
      <c r="T90" s="30"/>
      <c r="U90" s="30"/>
      <c r="V90" s="30"/>
      <c r="W90" s="30"/>
      <c r="X90" s="30"/>
      <c r="Y90" s="30"/>
      <c r="Z90" s="30"/>
      <c r="AA90" s="30"/>
      <c r="AB90" s="30"/>
      <c r="AC90" s="30"/>
      <c r="AD90" s="30"/>
      <c r="AE90" s="30"/>
    </row>
    <row r="91" spans="1:47" s="2" customFormat="1" ht="15.15" customHeight="1">
      <c r="A91" s="30"/>
      <c r="B91" s="31"/>
      <c r="C91" s="27" t="s">
        <v>21</v>
      </c>
      <c r="D91" s="30"/>
      <c r="E91" s="30"/>
      <c r="F91" s="25" t="str">
        <f>E15</f>
        <v>MBB a.s.</v>
      </c>
      <c r="G91" s="30"/>
      <c r="H91" s="30"/>
      <c r="I91" s="27" t="s">
        <v>27</v>
      </c>
      <c r="J91" s="28" t="str">
        <f>E21</f>
        <v>VHS projekcia s.r.o.</v>
      </c>
      <c r="K91" s="30"/>
      <c r="L91" s="43"/>
      <c r="S91" s="30"/>
      <c r="T91" s="30"/>
      <c r="U91" s="30"/>
      <c r="V91" s="30"/>
      <c r="W91" s="30"/>
      <c r="X91" s="30"/>
      <c r="Y91" s="30"/>
      <c r="Z91" s="30"/>
      <c r="AA91" s="30"/>
      <c r="AB91" s="30"/>
      <c r="AC91" s="30"/>
      <c r="AD91" s="30"/>
      <c r="AE91" s="30"/>
    </row>
    <row r="92" spans="1:47" s="2" customFormat="1" ht="15.15" customHeight="1">
      <c r="A92" s="30"/>
      <c r="B92" s="31"/>
      <c r="C92" s="27" t="s">
        <v>25</v>
      </c>
      <c r="D92" s="30"/>
      <c r="E92" s="30"/>
      <c r="F92" s="25" t="str">
        <f>IF(E18="","",E18)</f>
        <v>podľa výberového konania</v>
      </c>
      <c r="G92" s="30"/>
      <c r="H92" s="30"/>
      <c r="I92" s="27" t="s">
        <v>30</v>
      </c>
      <c r="J92" s="28" t="str">
        <f>E24</f>
        <v>Ing.Koleníková</v>
      </c>
      <c r="K92" s="30"/>
      <c r="L92" s="43"/>
      <c r="S92" s="30"/>
      <c r="T92" s="30"/>
      <c r="U92" s="30"/>
      <c r="V92" s="30"/>
      <c r="W92" s="30"/>
      <c r="X92" s="30"/>
      <c r="Y92" s="30"/>
      <c r="Z92" s="30"/>
      <c r="AA92" s="30"/>
      <c r="AB92" s="30"/>
      <c r="AC92" s="30"/>
      <c r="AD92" s="30"/>
      <c r="AE92" s="30"/>
    </row>
    <row r="93" spans="1:47" s="2" customFormat="1" ht="10.35" customHeight="1">
      <c r="A93" s="30"/>
      <c r="B93" s="31"/>
      <c r="C93" s="30"/>
      <c r="D93" s="30"/>
      <c r="E93" s="30"/>
      <c r="F93" s="30"/>
      <c r="G93" s="30"/>
      <c r="H93" s="30"/>
      <c r="I93" s="30"/>
      <c r="J93" s="30"/>
      <c r="K93" s="30"/>
      <c r="L93" s="43"/>
      <c r="S93" s="30"/>
      <c r="T93" s="30"/>
      <c r="U93" s="30"/>
      <c r="V93" s="30"/>
      <c r="W93" s="30"/>
      <c r="X93" s="30"/>
      <c r="Y93" s="30"/>
      <c r="Z93" s="30"/>
      <c r="AA93" s="30"/>
      <c r="AB93" s="30"/>
      <c r="AC93" s="30"/>
      <c r="AD93" s="30"/>
      <c r="AE93" s="30"/>
    </row>
    <row r="94" spans="1:47" s="2" customFormat="1" ht="29.25" customHeight="1">
      <c r="A94" s="30"/>
      <c r="B94" s="31"/>
      <c r="C94" s="114" t="s">
        <v>120</v>
      </c>
      <c r="D94" s="106"/>
      <c r="E94" s="106"/>
      <c r="F94" s="106"/>
      <c r="G94" s="106"/>
      <c r="H94" s="106"/>
      <c r="I94" s="106"/>
      <c r="J94" s="115" t="s">
        <v>121</v>
      </c>
      <c r="K94" s="106"/>
      <c r="L94" s="43"/>
      <c r="S94" s="30"/>
      <c r="T94" s="30"/>
      <c r="U94" s="30"/>
      <c r="V94" s="30"/>
      <c r="W94" s="30"/>
      <c r="X94" s="30"/>
      <c r="Y94" s="30"/>
      <c r="Z94" s="30"/>
      <c r="AA94" s="30"/>
      <c r="AB94" s="30"/>
      <c r="AC94" s="30"/>
      <c r="AD94" s="30"/>
      <c r="AE94" s="30"/>
    </row>
    <row r="95" spans="1:47" s="2" customFormat="1" ht="10.35" customHeight="1">
      <c r="A95" s="30"/>
      <c r="B95" s="31"/>
      <c r="C95" s="30"/>
      <c r="D95" s="30"/>
      <c r="E95" s="30"/>
      <c r="F95" s="30"/>
      <c r="G95" s="30"/>
      <c r="H95" s="30"/>
      <c r="I95" s="30"/>
      <c r="J95" s="30"/>
      <c r="K95" s="30"/>
      <c r="L95" s="43"/>
      <c r="S95" s="30"/>
      <c r="T95" s="30"/>
      <c r="U95" s="30"/>
      <c r="V95" s="30"/>
      <c r="W95" s="30"/>
      <c r="X95" s="30"/>
      <c r="Y95" s="30"/>
      <c r="Z95" s="30"/>
      <c r="AA95" s="30"/>
      <c r="AB95" s="30"/>
      <c r="AC95" s="30"/>
      <c r="AD95" s="30"/>
      <c r="AE95" s="30"/>
    </row>
    <row r="96" spans="1:47" s="2" customFormat="1" ht="22.8" customHeight="1">
      <c r="A96" s="30"/>
      <c r="B96" s="31"/>
      <c r="C96" s="116" t="s">
        <v>122</v>
      </c>
      <c r="D96" s="30"/>
      <c r="E96" s="30"/>
      <c r="F96" s="30"/>
      <c r="G96" s="30"/>
      <c r="H96" s="30"/>
      <c r="I96" s="30"/>
      <c r="J96" s="72">
        <f>J122</f>
        <v>0</v>
      </c>
      <c r="K96" s="30"/>
      <c r="L96" s="43"/>
      <c r="S96" s="30"/>
      <c r="T96" s="30"/>
      <c r="U96" s="30"/>
      <c r="V96" s="30"/>
      <c r="W96" s="30"/>
      <c r="X96" s="30"/>
      <c r="Y96" s="30"/>
      <c r="Z96" s="30"/>
      <c r="AA96" s="30"/>
      <c r="AB96" s="30"/>
      <c r="AC96" s="30"/>
      <c r="AD96" s="30"/>
      <c r="AE96" s="30"/>
      <c r="AU96" s="18" t="s">
        <v>123</v>
      </c>
    </row>
    <row r="97" spans="1:31" s="9" customFormat="1" ht="24.9" customHeight="1">
      <c r="B97" s="117"/>
      <c r="D97" s="118" t="s">
        <v>739</v>
      </c>
      <c r="E97" s="119"/>
      <c r="F97" s="119"/>
      <c r="G97" s="119"/>
      <c r="H97" s="119"/>
      <c r="I97" s="119"/>
      <c r="J97" s="120">
        <f>J123</f>
        <v>0</v>
      </c>
      <c r="L97" s="117"/>
    </row>
    <row r="98" spans="1:31" s="10" customFormat="1" ht="19.95" customHeight="1">
      <c r="B98" s="121"/>
      <c r="D98" s="122" t="s">
        <v>740</v>
      </c>
      <c r="E98" s="123"/>
      <c r="F98" s="123"/>
      <c r="G98" s="123"/>
      <c r="H98" s="123"/>
      <c r="I98" s="123"/>
      <c r="J98" s="124">
        <f>J124</f>
        <v>0</v>
      </c>
      <c r="L98" s="121"/>
    </row>
    <row r="99" spans="1:31" s="10" customFormat="1" ht="19.95" customHeight="1">
      <c r="B99" s="121"/>
      <c r="D99" s="122" t="s">
        <v>741</v>
      </c>
      <c r="E99" s="123"/>
      <c r="F99" s="123"/>
      <c r="G99" s="123"/>
      <c r="H99" s="123"/>
      <c r="I99" s="123"/>
      <c r="J99" s="124">
        <f>J143</f>
        <v>0</v>
      </c>
      <c r="L99" s="121"/>
    </row>
    <row r="100" spans="1:31" s="10" customFormat="1" ht="19.95" customHeight="1">
      <c r="B100" s="121"/>
      <c r="D100" s="122" t="s">
        <v>742</v>
      </c>
      <c r="E100" s="123"/>
      <c r="F100" s="123"/>
      <c r="G100" s="123"/>
      <c r="H100" s="123"/>
      <c r="I100" s="123"/>
      <c r="J100" s="124">
        <f>J149</f>
        <v>0</v>
      </c>
      <c r="L100" s="121"/>
    </row>
    <row r="101" spans="1:31" s="10" customFormat="1" ht="19.95" customHeight="1">
      <c r="B101" s="121"/>
      <c r="D101" s="122" t="s">
        <v>743</v>
      </c>
      <c r="E101" s="123"/>
      <c r="F101" s="123"/>
      <c r="G101" s="123"/>
      <c r="H101" s="123"/>
      <c r="I101" s="123"/>
      <c r="J101" s="124">
        <f>J183</f>
        <v>0</v>
      </c>
      <c r="L101" s="121"/>
    </row>
    <row r="102" spans="1:31" s="10" customFormat="1" ht="19.95" customHeight="1">
      <c r="B102" s="121"/>
      <c r="D102" s="122" t="s">
        <v>744</v>
      </c>
      <c r="E102" s="123"/>
      <c r="F102" s="123"/>
      <c r="G102" s="123"/>
      <c r="H102" s="123"/>
      <c r="I102" s="123"/>
      <c r="J102" s="124">
        <f>J185</f>
        <v>0</v>
      </c>
      <c r="L102" s="121"/>
    </row>
    <row r="103" spans="1:31" s="2" customFormat="1" ht="21.75" customHeight="1">
      <c r="A103" s="30"/>
      <c r="B103" s="31"/>
      <c r="C103" s="30"/>
      <c r="D103" s="30"/>
      <c r="E103" s="30"/>
      <c r="F103" s="30"/>
      <c r="G103" s="30"/>
      <c r="H103" s="30"/>
      <c r="I103" s="30"/>
      <c r="J103" s="30"/>
      <c r="K103" s="30"/>
      <c r="L103" s="43"/>
      <c r="S103" s="30"/>
      <c r="T103" s="30"/>
      <c r="U103" s="30"/>
      <c r="V103" s="30"/>
      <c r="W103" s="30"/>
      <c r="X103" s="30"/>
      <c r="Y103" s="30"/>
      <c r="Z103" s="30"/>
      <c r="AA103" s="30"/>
      <c r="AB103" s="30"/>
      <c r="AC103" s="30"/>
      <c r="AD103" s="30"/>
      <c r="AE103" s="30"/>
    </row>
    <row r="104" spans="1:31" s="2" customFormat="1" ht="6.9" customHeight="1">
      <c r="A104" s="30"/>
      <c r="B104" s="48"/>
      <c r="C104" s="49"/>
      <c r="D104" s="49"/>
      <c r="E104" s="49"/>
      <c r="F104" s="49"/>
      <c r="G104" s="49"/>
      <c r="H104" s="49"/>
      <c r="I104" s="49"/>
      <c r="J104" s="49"/>
      <c r="K104" s="49"/>
      <c r="L104" s="43"/>
      <c r="S104" s="30"/>
      <c r="T104" s="30"/>
      <c r="U104" s="30"/>
      <c r="V104" s="30"/>
      <c r="W104" s="30"/>
      <c r="X104" s="30"/>
      <c r="Y104" s="30"/>
      <c r="Z104" s="30"/>
      <c r="AA104" s="30"/>
      <c r="AB104" s="30"/>
      <c r="AC104" s="30"/>
      <c r="AD104" s="30"/>
      <c r="AE104" s="30"/>
    </row>
    <row r="108" spans="1:31" s="2" customFormat="1" ht="6.9" customHeight="1">
      <c r="A108" s="30"/>
      <c r="B108" s="50"/>
      <c r="C108" s="51"/>
      <c r="D108" s="51"/>
      <c r="E108" s="51"/>
      <c r="F108" s="51"/>
      <c r="G108" s="51"/>
      <c r="H108" s="51"/>
      <c r="I108" s="51"/>
      <c r="J108" s="51"/>
      <c r="K108" s="51"/>
      <c r="L108" s="43"/>
      <c r="S108" s="30"/>
      <c r="T108" s="30"/>
      <c r="U108" s="30"/>
      <c r="V108" s="30"/>
      <c r="W108" s="30"/>
      <c r="X108" s="30"/>
      <c r="Y108" s="30"/>
      <c r="Z108" s="30"/>
      <c r="AA108" s="30"/>
      <c r="AB108" s="30"/>
      <c r="AC108" s="30"/>
      <c r="AD108" s="30"/>
      <c r="AE108" s="30"/>
    </row>
    <row r="109" spans="1:31" s="2" customFormat="1" ht="24.9" customHeight="1">
      <c r="A109" s="30"/>
      <c r="B109" s="31"/>
      <c r="C109" s="22" t="s">
        <v>131</v>
      </c>
      <c r="D109" s="30"/>
      <c r="E109" s="30"/>
      <c r="F109" s="30"/>
      <c r="G109" s="30"/>
      <c r="H109" s="30"/>
      <c r="I109" s="30"/>
      <c r="J109" s="30"/>
      <c r="K109" s="30"/>
      <c r="L109" s="43"/>
      <c r="S109" s="30"/>
      <c r="T109" s="30"/>
      <c r="U109" s="30"/>
      <c r="V109" s="30"/>
      <c r="W109" s="30"/>
      <c r="X109" s="30"/>
      <c r="Y109" s="30"/>
      <c r="Z109" s="30"/>
      <c r="AA109" s="30"/>
      <c r="AB109" s="30"/>
      <c r="AC109" s="30"/>
      <c r="AD109" s="30"/>
      <c r="AE109" s="30"/>
    </row>
    <row r="110" spans="1:31" s="2" customFormat="1" ht="6.9" customHeight="1">
      <c r="A110" s="30"/>
      <c r="B110" s="31"/>
      <c r="C110" s="30"/>
      <c r="D110" s="30"/>
      <c r="E110" s="30"/>
      <c r="F110" s="30"/>
      <c r="G110" s="30"/>
      <c r="H110" s="30"/>
      <c r="I110" s="30"/>
      <c r="J110" s="30"/>
      <c r="K110" s="30"/>
      <c r="L110" s="43"/>
      <c r="S110" s="30"/>
      <c r="T110" s="30"/>
      <c r="U110" s="30"/>
      <c r="V110" s="30"/>
      <c r="W110" s="30"/>
      <c r="X110" s="30"/>
      <c r="Y110" s="30"/>
      <c r="Z110" s="30"/>
      <c r="AA110" s="30"/>
      <c r="AB110" s="30"/>
      <c r="AC110" s="30"/>
      <c r="AD110" s="30"/>
      <c r="AE110" s="30"/>
    </row>
    <row r="111" spans="1:31" s="2" customFormat="1" ht="12" customHeight="1">
      <c r="A111" s="30"/>
      <c r="B111" s="31"/>
      <c r="C111" s="27" t="s">
        <v>13</v>
      </c>
      <c r="D111" s="30"/>
      <c r="E111" s="30"/>
      <c r="F111" s="30"/>
      <c r="G111" s="30"/>
      <c r="H111" s="30"/>
      <c r="I111" s="30"/>
      <c r="J111" s="30"/>
      <c r="K111" s="30"/>
      <c r="L111" s="43"/>
      <c r="S111" s="30"/>
      <c r="T111" s="30"/>
      <c r="U111" s="30"/>
      <c r="V111" s="30"/>
      <c r="W111" s="30"/>
      <c r="X111" s="30"/>
      <c r="Y111" s="30"/>
      <c r="Z111" s="30"/>
      <c r="AA111" s="30"/>
      <c r="AB111" s="30"/>
      <c r="AC111" s="30"/>
      <c r="AD111" s="30"/>
      <c r="AE111" s="30"/>
    </row>
    <row r="112" spans="1:31" s="2" customFormat="1" ht="26.25" customHeight="1">
      <c r="A112" s="30"/>
      <c r="B112" s="31"/>
      <c r="C112" s="30"/>
      <c r="D112" s="30"/>
      <c r="E112" s="244" t="str">
        <f>E7</f>
        <v>Oprava spevnených plôch a okolitého areálu Zimného štadióna v Banskej Bystrici</v>
      </c>
      <c r="F112" s="245"/>
      <c r="G112" s="245"/>
      <c r="H112" s="245"/>
      <c r="I112" s="30"/>
      <c r="J112" s="30"/>
      <c r="K112" s="30"/>
      <c r="L112" s="43"/>
      <c r="S112" s="30"/>
      <c r="T112" s="30"/>
      <c r="U112" s="30"/>
      <c r="V112" s="30"/>
      <c r="W112" s="30"/>
      <c r="X112" s="30"/>
      <c r="Y112" s="30"/>
      <c r="Z112" s="30"/>
      <c r="AA112" s="30"/>
      <c r="AB112" s="30"/>
      <c r="AC112" s="30"/>
      <c r="AD112" s="30"/>
      <c r="AE112" s="30"/>
    </row>
    <row r="113" spans="1:65" s="2" customFormat="1" ht="12" customHeight="1">
      <c r="A113" s="30"/>
      <c r="B113" s="31"/>
      <c r="C113" s="27" t="s">
        <v>117</v>
      </c>
      <c r="D113" s="30"/>
      <c r="E113" s="30"/>
      <c r="F113" s="30"/>
      <c r="G113" s="30"/>
      <c r="H113" s="30"/>
      <c r="I113" s="30"/>
      <c r="J113" s="30"/>
      <c r="K113" s="30"/>
      <c r="L113" s="43"/>
      <c r="S113" s="30"/>
      <c r="T113" s="30"/>
      <c r="U113" s="30"/>
      <c r="V113" s="30"/>
      <c r="W113" s="30"/>
      <c r="X113" s="30"/>
      <c r="Y113" s="30"/>
      <c r="Z113" s="30"/>
      <c r="AA113" s="30"/>
      <c r="AB113" s="30"/>
      <c r="AC113" s="30"/>
      <c r="AD113" s="30"/>
      <c r="AE113" s="30"/>
    </row>
    <row r="114" spans="1:65" s="2" customFormat="1" ht="16.5" customHeight="1">
      <c r="A114" s="30"/>
      <c r="B114" s="31"/>
      <c r="C114" s="30"/>
      <c r="D114" s="30"/>
      <c r="E114" s="211" t="str">
        <f>E9</f>
        <v>SO03 - SO03  Kanalizácia</v>
      </c>
      <c r="F114" s="246"/>
      <c r="G114" s="246"/>
      <c r="H114" s="246"/>
      <c r="I114" s="30"/>
      <c r="J114" s="30"/>
      <c r="K114" s="30"/>
      <c r="L114" s="43"/>
      <c r="S114" s="30"/>
      <c r="T114" s="30"/>
      <c r="U114" s="30"/>
      <c r="V114" s="30"/>
      <c r="W114" s="30"/>
      <c r="X114" s="30"/>
      <c r="Y114" s="30"/>
      <c r="Z114" s="30"/>
      <c r="AA114" s="30"/>
      <c r="AB114" s="30"/>
      <c r="AC114" s="30"/>
      <c r="AD114" s="30"/>
      <c r="AE114" s="30"/>
    </row>
    <row r="115" spans="1:65" s="2" customFormat="1" ht="6.9" customHeight="1">
      <c r="A115" s="30"/>
      <c r="B115" s="31"/>
      <c r="C115" s="30"/>
      <c r="D115" s="30"/>
      <c r="E115" s="30"/>
      <c r="F115" s="30"/>
      <c r="G115" s="30"/>
      <c r="H115" s="30"/>
      <c r="I115" s="30"/>
      <c r="J115" s="30"/>
      <c r="K115" s="30"/>
      <c r="L115" s="43"/>
      <c r="S115" s="30"/>
      <c r="T115" s="30"/>
      <c r="U115" s="30"/>
      <c r="V115" s="30"/>
      <c r="W115" s="30"/>
      <c r="X115" s="30"/>
      <c r="Y115" s="30"/>
      <c r="Z115" s="30"/>
      <c r="AA115" s="30"/>
      <c r="AB115" s="30"/>
      <c r="AC115" s="30"/>
      <c r="AD115" s="30"/>
      <c r="AE115" s="30"/>
    </row>
    <row r="116" spans="1:65" s="2" customFormat="1" ht="12" customHeight="1">
      <c r="A116" s="30"/>
      <c r="B116" s="31"/>
      <c r="C116" s="27" t="s">
        <v>17</v>
      </c>
      <c r="D116" s="30"/>
      <c r="E116" s="30"/>
      <c r="F116" s="25" t="str">
        <f>F12</f>
        <v>parc.č.4212,4211/2 k.ú.Banská Bystrica</v>
      </c>
      <c r="G116" s="30"/>
      <c r="H116" s="30"/>
      <c r="I116" s="27" t="s">
        <v>19</v>
      </c>
      <c r="J116" s="56" t="str">
        <f>IF(J12="","",J12)</f>
        <v>10. 9. 2021</v>
      </c>
      <c r="K116" s="30"/>
      <c r="L116" s="43"/>
      <c r="S116" s="30"/>
      <c r="T116" s="30"/>
      <c r="U116" s="30"/>
      <c r="V116" s="30"/>
      <c r="W116" s="30"/>
      <c r="X116" s="30"/>
      <c r="Y116" s="30"/>
      <c r="Z116" s="30"/>
      <c r="AA116" s="30"/>
      <c r="AB116" s="30"/>
      <c r="AC116" s="30"/>
      <c r="AD116" s="30"/>
      <c r="AE116" s="30"/>
    </row>
    <row r="117" spans="1:65" s="2" customFormat="1" ht="6.9" customHeight="1">
      <c r="A117" s="30"/>
      <c r="B117" s="31"/>
      <c r="C117" s="30"/>
      <c r="D117" s="30"/>
      <c r="E117" s="30"/>
      <c r="F117" s="30"/>
      <c r="G117" s="30"/>
      <c r="H117" s="30"/>
      <c r="I117" s="30"/>
      <c r="J117" s="30"/>
      <c r="K117" s="30"/>
      <c r="L117" s="43"/>
      <c r="S117" s="30"/>
      <c r="T117" s="30"/>
      <c r="U117" s="30"/>
      <c r="V117" s="30"/>
      <c r="W117" s="30"/>
      <c r="X117" s="30"/>
      <c r="Y117" s="30"/>
      <c r="Z117" s="30"/>
      <c r="AA117" s="30"/>
      <c r="AB117" s="30"/>
      <c r="AC117" s="30"/>
      <c r="AD117" s="30"/>
      <c r="AE117" s="30"/>
    </row>
    <row r="118" spans="1:65" s="2" customFormat="1" ht="15.15" customHeight="1">
      <c r="A118" s="30"/>
      <c r="B118" s="31"/>
      <c r="C118" s="27" t="s">
        <v>21</v>
      </c>
      <c r="D118" s="30"/>
      <c r="E118" s="30"/>
      <c r="F118" s="25" t="str">
        <f>E15</f>
        <v>MBB a.s.</v>
      </c>
      <c r="G118" s="30"/>
      <c r="H118" s="30"/>
      <c r="I118" s="27" t="s">
        <v>27</v>
      </c>
      <c r="J118" s="28" t="str">
        <f>E21</f>
        <v>VHS projekcia s.r.o.</v>
      </c>
      <c r="K118" s="30"/>
      <c r="L118" s="43"/>
      <c r="S118" s="30"/>
      <c r="T118" s="30"/>
      <c r="U118" s="30"/>
      <c r="V118" s="30"/>
      <c r="W118" s="30"/>
      <c r="X118" s="30"/>
      <c r="Y118" s="30"/>
      <c r="Z118" s="30"/>
      <c r="AA118" s="30"/>
      <c r="AB118" s="30"/>
      <c r="AC118" s="30"/>
      <c r="AD118" s="30"/>
      <c r="AE118" s="30"/>
    </row>
    <row r="119" spans="1:65" s="2" customFormat="1" ht="15.15" customHeight="1">
      <c r="A119" s="30"/>
      <c r="B119" s="31"/>
      <c r="C119" s="27" t="s">
        <v>25</v>
      </c>
      <c r="D119" s="30"/>
      <c r="E119" s="30"/>
      <c r="F119" s="25" t="str">
        <f>IF(E18="","",E18)</f>
        <v>podľa výberového konania</v>
      </c>
      <c r="G119" s="30"/>
      <c r="H119" s="30"/>
      <c r="I119" s="27" t="s">
        <v>30</v>
      </c>
      <c r="J119" s="28" t="str">
        <f>E24</f>
        <v>Ing.Koleníková</v>
      </c>
      <c r="K119" s="30"/>
      <c r="L119" s="43"/>
      <c r="S119" s="30"/>
      <c r="T119" s="30"/>
      <c r="U119" s="30"/>
      <c r="V119" s="30"/>
      <c r="W119" s="30"/>
      <c r="X119" s="30"/>
      <c r="Y119" s="30"/>
      <c r="Z119" s="30"/>
      <c r="AA119" s="30"/>
      <c r="AB119" s="30"/>
      <c r="AC119" s="30"/>
      <c r="AD119" s="30"/>
      <c r="AE119" s="30"/>
    </row>
    <row r="120" spans="1:65" s="2" customFormat="1" ht="10.35" customHeight="1">
      <c r="A120" s="30"/>
      <c r="B120" s="31"/>
      <c r="C120" s="30"/>
      <c r="D120" s="30"/>
      <c r="E120" s="30"/>
      <c r="F120" s="30"/>
      <c r="G120" s="30"/>
      <c r="H120" s="30"/>
      <c r="I120" s="30"/>
      <c r="J120" s="30"/>
      <c r="K120" s="30"/>
      <c r="L120" s="43"/>
      <c r="S120" s="30"/>
      <c r="T120" s="30"/>
      <c r="U120" s="30"/>
      <c r="V120" s="30"/>
      <c r="W120" s="30"/>
      <c r="X120" s="30"/>
      <c r="Y120" s="30"/>
      <c r="Z120" s="30"/>
      <c r="AA120" s="30"/>
      <c r="AB120" s="30"/>
      <c r="AC120" s="30"/>
      <c r="AD120" s="30"/>
      <c r="AE120" s="30"/>
    </row>
    <row r="121" spans="1:65" s="11" customFormat="1" ht="29.25" customHeight="1">
      <c r="A121" s="125"/>
      <c r="B121" s="126"/>
      <c r="C121" s="127" t="s">
        <v>132</v>
      </c>
      <c r="D121" s="128" t="s">
        <v>58</v>
      </c>
      <c r="E121" s="128" t="s">
        <v>54</v>
      </c>
      <c r="F121" s="128" t="s">
        <v>55</v>
      </c>
      <c r="G121" s="128" t="s">
        <v>133</v>
      </c>
      <c r="H121" s="128" t="s">
        <v>134</v>
      </c>
      <c r="I121" s="128" t="s">
        <v>135</v>
      </c>
      <c r="J121" s="129" t="s">
        <v>121</v>
      </c>
      <c r="K121" s="130" t="s">
        <v>136</v>
      </c>
      <c r="L121" s="131"/>
      <c r="M121" s="63" t="s">
        <v>1</v>
      </c>
      <c r="N121" s="64" t="s">
        <v>37</v>
      </c>
      <c r="O121" s="64" t="s">
        <v>137</v>
      </c>
      <c r="P121" s="64" t="s">
        <v>138</v>
      </c>
      <c r="Q121" s="64" t="s">
        <v>139</v>
      </c>
      <c r="R121" s="64" t="s">
        <v>140</v>
      </c>
      <c r="S121" s="64" t="s">
        <v>141</v>
      </c>
      <c r="T121" s="65" t="s">
        <v>142</v>
      </c>
      <c r="U121" s="125"/>
      <c r="V121" s="125"/>
      <c r="W121" s="125"/>
      <c r="X121" s="125"/>
      <c r="Y121" s="125"/>
      <c r="Z121" s="125"/>
      <c r="AA121" s="125"/>
      <c r="AB121" s="125"/>
      <c r="AC121" s="125"/>
      <c r="AD121" s="125"/>
      <c r="AE121" s="125"/>
    </row>
    <row r="122" spans="1:65" s="2" customFormat="1" ht="22.8" customHeight="1">
      <c r="A122" s="30"/>
      <c r="B122" s="31"/>
      <c r="C122" s="70" t="s">
        <v>122</v>
      </c>
      <c r="D122" s="30"/>
      <c r="E122" s="30"/>
      <c r="F122" s="30"/>
      <c r="G122" s="30"/>
      <c r="H122" s="30"/>
      <c r="I122" s="30"/>
      <c r="J122" s="132">
        <f>BK122</f>
        <v>0</v>
      </c>
      <c r="K122" s="30"/>
      <c r="L122" s="31"/>
      <c r="M122" s="66"/>
      <c r="N122" s="57"/>
      <c r="O122" s="67"/>
      <c r="P122" s="133">
        <f>P123</f>
        <v>0</v>
      </c>
      <c r="Q122" s="67"/>
      <c r="R122" s="133">
        <f>R123</f>
        <v>416.31965440000005</v>
      </c>
      <c r="S122" s="67"/>
      <c r="T122" s="134">
        <f>T123</f>
        <v>0</v>
      </c>
      <c r="U122" s="30"/>
      <c r="V122" s="30"/>
      <c r="W122" s="30"/>
      <c r="X122" s="30"/>
      <c r="Y122" s="30"/>
      <c r="Z122" s="30"/>
      <c r="AA122" s="30"/>
      <c r="AB122" s="30"/>
      <c r="AC122" s="30"/>
      <c r="AD122" s="30"/>
      <c r="AE122" s="30"/>
      <c r="AT122" s="18" t="s">
        <v>72</v>
      </c>
      <c r="AU122" s="18" t="s">
        <v>123</v>
      </c>
      <c r="BK122" s="135">
        <f>BK123</f>
        <v>0</v>
      </c>
    </row>
    <row r="123" spans="1:65" s="12" customFormat="1" ht="25.95" customHeight="1">
      <c r="B123" s="136"/>
      <c r="D123" s="137" t="s">
        <v>72</v>
      </c>
      <c r="E123" s="138" t="s">
        <v>143</v>
      </c>
      <c r="F123" s="138" t="s">
        <v>745</v>
      </c>
      <c r="J123" s="139">
        <f>BK123</f>
        <v>0</v>
      </c>
      <c r="L123" s="136"/>
      <c r="M123" s="140"/>
      <c r="N123" s="141"/>
      <c r="O123" s="141"/>
      <c r="P123" s="142">
        <f>P124+P143+P149+P183+P185</f>
        <v>0</v>
      </c>
      <c r="Q123" s="141"/>
      <c r="R123" s="142">
        <f>R124+R143+R149+R183+R185</f>
        <v>416.31965440000005</v>
      </c>
      <c r="S123" s="141"/>
      <c r="T123" s="143">
        <f>T124+T143+T149+T183+T185</f>
        <v>0</v>
      </c>
      <c r="AR123" s="137" t="s">
        <v>81</v>
      </c>
      <c r="AT123" s="144" t="s">
        <v>72</v>
      </c>
      <c r="AU123" s="144" t="s">
        <v>73</v>
      </c>
      <c r="AY123" s="137" t="s">
        <v>145</v>
      </c>
      <c r="BK123" s="145">
        <f>BK124+BK143+BK149+BK183+BK185</f>
        <v>0</v>
      </c>
    </row>
    <row r="124" spans="1:65" s="12" customFormat="1" ht="22.8" customHeight="1">
      <c r="B124" s="136"/>
      <c r="D124" s="137" t="s">
        <v>72</v>
      </c>
      <c r="E124" s="146" t="s">
        <v>81</v>
      </c>
      <c r="F124" s="146" t="s">
        <v>746</v>
      </c>
      <c r="J124" s="147">
        <f>BK124</f>
        <v>0</v>
      </c>
      <c r="L124" s="136"/>
      <c r="M124" s="140"/>
      <c r="N124" s="141"/>
      <c r="O124" s="141"/>
      <c r="P124" s="142">
        <f>SUM(P125:P142)</f>
        <v>0</v>
      </c>
      <c r="Q124" s="141"/>
      <c r="R124" s="142">
        <f>SUM(R125:R142)</f>
        <v>341.36347999999998</v>
      </c>
      <c r="S124" s="141"/>
      <c r="T124" s="143">
        <f>SUM(T125:T142)</f>
        <v>0</v>
      </c>
      <c r="AR124" s="137" t="s">
        <v>81</v>
      </c>
      <c r="AT124" s="144" t="s">
        <v>72</v>
      </c>
      <c r="AU124" s="144" t="s">
        <v>81</v>
      </c>
      <c r="AY124" s="137" t="s">
        <v>145</v>
      </c>
      <c r="BK124" s="145">
        <f>SUM(BK125:BK142)</f>
        <v>0</v>
      </c>
    </row>
    <row r="125" spans="1:65" s="2" customFormat="1" ht="33" customHeight="1">
      <c r="A125" s="30"/>
      <c r="B125" s="148"/>
      <c r="C125" s="149" t="s">
        <v>81</v>
      </c>
      <c r="D125" s="149" t="s">
        <v>147</v>
      </c>
      <c r="E125" s="150" t="s">
        <v>747</v>
      </c>
      <c r="F125" s="151" t="s">
        <v>748</v>
      </c>
      <c r="G125" s="152" t="s">
        <v>644</v>
      </c>
      <c r="H125" s="153">
        <v>80</v>
      </c>
      <c r="I125" s="153"/>
      <c r="J125" s="154">
        <f t="shared" ref="J125:J142" si="0">ROUND(I125*H125,2)</f>
        <v>0</v>
      </c>
      <c r="K125" s="155"/>
      <c r="L125" s="31"/>
      <c r="M125" s="156" t="s">
        <v>1</v>
      </c>
      <c r="N125" s="157" t="s">
        <v>39</v>
      </c>
      <c r="O125" s="158">
        <v>0</v>
      </c>
      <c r="P125" s="158">
        <f t="shared" ref="P125:P142" si="1">O125*H125</f>
        <v>0</v>
      </c>
      <c r="Q125" s="158">
        <v>0</v>
      </c>
      <c r="R125" s="158">
        <f t="shared" ref="R125:R142" si="2">Q125*H125</f>
        <v>0</v>
      </c>
      <c r="S125" s="158">
        <v>0</v>
      </c>
      <c r="T125" s="159">
        <f t="shared" ref="T125:T142" si="3">S125*H125</f>
        <v>0</v>
      </c>
      <c r="U125" s="30"/>
      <c r="V125" s="30"/>
      <c r="W125" s="30"/>
      <c r="X125" s="30"/>
      <c r="Y125" s="30"/>
      <c r="Z125" s="30"/>
      <c r="AA125" s="30"/>
      <c r="AB125" s="30"/>
      <c r="AC125" s="30"/>
      <c r="AD125" s="30"/>
      <c r="AE125" s="30"/>
      <c r="AR125" s="160" t="s">
        <v>151</v>
      </c>
      <c r="AT125" s="160" t="s">
        <v>147</v>
      </c>
      <c r="AU125" s="160" t="s">
        <v>152</v>
      </c>
      <c r="AY125" s="18" t="s">
        <v>145</v>
      </c>
      <c r="BE125" s="161">
        <f t="shared" ref="BE125:BE142" si="4">IF(N125="základná",J125,0)</f>
        <v>0</v>
      </c>
      <c r="BF125" s="161">
        <f t="shared" ref="BF125:BF142" si="5">IF(N125="znížená",J125,0)</f>
        <v>0</v>
      </c>
      <c r="BG125" s="161">
        <f t="shared" ref="BG125:BG142" si="6">IF(N125="zákl. prenesená",J125,0)</f>
        <v>0</v>
      </c>
      <c r="BH125" s="161">
        <f t="shared" ref="BH125:BH142" si="7">IF(N125="zníž. prenesená",J125,0)</f>
        <v>0</v>
      </c>
      <c r="BI125" s="161">
        <f t="shared" ref="BI125:BI142" si="8">IF(N125="nulová",J125,0)</f>
        <v>0</v>
      </c>
      <c r="BJ125" s="18" t="s">
        <v>152</v>
      </c>
      <c r="BK125" s="161">
        <f t="shared" ref="BK125:BK142" si="9">ROUND(I125*H125,2)</f>
        <v>0</v>
      </c>
      <c r="BL125" s="18" t="s">
        <v>151</v>
      </c>
      <c r="BM125" s="160" t="s">
        <v>749</v>
      </c>
    </row>
    <row r="126" spans="1:65" s="2" customFormat="1" ht="21.75" customHeight="1">
      <c r="A126" s="30"/>
      <c r="B126" s="148"/>
      <c r="C126" s="149" t="s">
        <v>152</v>
      </c>
      <c r="D126" s="149" t="s">
        <v>147</v>
      </c>
      <c r="E126" s="150" t="s">
        <v>750</v>
      </c>
      <c r="F126" s="151" t="s">
        <v>751</v>
      </c>
      <c r="G126" s="152" t="s">
        <v>160</v>
      </c>
      <c r="H126" s="153">
        <v>10.5</v>
      </c>
      <c r="I126" s="153"/>
      <c r="J126" s="154">
        <f t="shared" si="0"/>
        <v>0</v>
      </c>
      <c r="K126" s="155"/>
      <c r="L126" s="31"/>
      <c r="M126" s="156" t="s">
        <v>1</v>
      </c>
      <c r="N126" s="157" t="s">
        <v>39</v>
      </c>
      <c r="O126" s="158">
        <v>0</v>
      </c>
      <c r="P126" s="158">
        <f t="shared" si="1"/>
        <v>0</v>
      </c>
      <c r="Q126" s="158">
        <v>5.9540000000000003E-2</v>
      </c>
      <c r="R126" s="158">
        <f t="shared" si="2"/>
        <v>0.62517</v>
      </c>
      <c r="S126" s="158">
        <v>0</v>
      </c>
      <c r="T126" s="159">
        <f t="shared" si="3"/>
        <v>0</v>
      </c>
      <c r="U126" s="30"/>
      <c r="V126" s="30"/>
      <c r="W126" s="30"/>
      <c r="X126" s="30"/>
      <c r="Y126" s="30"/>
      <c r="Z126" s="30"/>
      <c r="AA126" s="30"/>
      <c r="AB126" s="30"/>
      <c r="AC126" s="30"/>
      <c r="AD126" s="30"/>
      <c r="AE126" s="30"/>
      <c r="AR126" s="160" t="s">
        <v>151</v>
      </c>
      <c r="AT126" s="160" t="s">
        <v>147</v>
      </c>
      <c r="AU126" s="160" t="s">
        <v>152</v>
      </c>
      <c r="AY126" s="18" t="s">
        <v>145</v>
      </c>
      <c r="BE126" s="161">
        <f t="shared" si="4"/>
        <v>0</v>
      </c>
      <c r="BF126" s="161">
        <f t="shared" si="5"/>
        <v>0</v>
      </c>
      <c r="BG126" s="161">
        <f t="shared" si="6"/>
        <v>0</v>
      </c>
      <c r="BH126" s="161">
        <f t="shared" si="7"/>
        <v>0</v>
      </c>
      <c r="BI126" s="161">
        <f t="shared" si="8"/>
        <v>0</v>
      </c>
      <c r="BJ126" s="18" t="s">
        <v>152</v>
      </c>
      <c r="BK126" s="161">
        <f t="shared" si="9"/>
        <v>0</v>
      </c>
      <c r="BL126" s="18" t="s">
        <v>151</v>
      </c>
      <c r="BM126" s="160" t="s">
        <v>752</v>
      </c>
    </row>
    <row r="127" spans="1:65" s="2" customFormat="1" ht="21.75" customHeight="1">
      <c r="A127" s="30"/>
      <c r="B127" s="148"/>
      <c r="C127" s="149" t="s">
        <v>157</v>
      </c>
      <c r="D127" s="149" t="s">
        <v>147</v>
      </c>
      <c r="E127" s="150" t="s">
        <v>753</v>
      </c>
      <c r="F127" s="151" t="s">
        <v>754</v>
      </c>
      <c r="G127" s="152" t="s">
        <v>176</v>
      </c>
      <c r="H127" s="153">
        <v>59.1</v>
      </c>
      <c r="I127" s="153"/>
      <c r="J127" s="154">
        <f t="shared" si="0"/>
        <v>0</v>
      </c>
      <c r="K127" s="155"/>
      <c r="L127" s="31"/>
      <c r="M127" s="156" t="s">
        <v>1</v>
      </c>
      <c r="N127" s="157" t="s">
        <v>39</v>
      </c>
      <c r="O127" s="158">
        <v>0</v>
      </c>
      <c r="P127" s="158">
        <f t="shared" si="1"/>
        <v>0</v>
      </c>
      <c r="Q127" s="158">
        <v>0</v>
      </c>
      <c r="R127" s="158">
        <f t="shared" si="2"/>
        <v>0</v>
      </c>
      <c r="S127" s="158">
        <v>0</v>
      </c>
      <c r="T127" s="159">
        <f t="shared" si="3"/>
        <v>0</v>
      </c>
      <c r="U127" s="30"/>
      <c r="V127" s="30"/>
      <c r="W127" s="30"/>
      <c r="X127" s="30"/>
      <c r="Y127" s="30"/>
      <c r="Z127" s="30"/>
      <c r="AA127" s="30"/>
      <c r="AB127" s="30"/>
      <c r="AC127" s="30"/>
      <c r="AD127" s="30"/>
      <c r="AE127" s="30"/>
      <c r="AR127" s="160" t="s">
        <v>151</v>
      </c>
      <c r="AT127" s="160" t="s">
        <v>147</v>
      </c>
      <c r="AU127" s="160" t="s">
        <v>152</v>
      </c>
      <c r="AY127" s="18" t="s">
        <v>145</v>
      </c>
      <c r="BE127" s="161">
        <f t="shared" si="4"/>
        <v>0</v>
      </c>
      <c r="BF127" s="161">
        <f t="shared" si="5"/>
        <v>0</v>
      </c>
      <c r="BG127" s="161">
        <f t="shared" si="6"/>
        <v>0</v>
      </c>
      <c r="BH127" s="161">
        <f t="shared" si="7"/>
        <v>0</v>
      </c>
      <c r="BI127" s="161">
        <f t="shared" si="8"/>
        <v>0</v>
      </c>
      <c r="BJ127" s="18" t="s">
        <v>152</v>
      </c>
      <c r="BK127" s="161">
        <f t="shared" si="9"/>
        <v>0</v>
      </c>
      <c r="BL127" s="18" t="s">
        <v>151</v>
      </c>
      <c r="BM127" s="160" t="s">
        <v>755</v>
      </c>
    </row>
    <row r="128" spans="1:65" s="2" customFormat="1" ht="24.15" customHeight="1">
      <c r="A128" s="30"/>
      <c r="B128" s="148"/>
      <c r="C128" s="149" t="s">
        <v>151</v>
      </c>
      <c r="D128" s="149" t="s">
        <v>147</v>
      </c>
      <c r="E128" s="150" t="s">
        <v>756</v>
      </c>
      <c r="F128" s="151" t="s">
        <v>757</v>
      </c>
      <c r="G128" s="152" t="s">
        <v>176</v>
      </c>
      <c r="H128" s="153">
        <v>59.1</v>
      </c>
      <c r="I128" s="153"/>
      <c r="J128" s="154">
        <f t="shared" si="0"/>
        <v>0</v>
      </c>
      <c r="K128" s="155"/>
      <c r="L128" s="31"/>
      <c r="M128" s="156" t="s">
        <v>1</v>
      </c>
      <c r="N128" s="157" t="s">
        <v>39</v>
      </c>
      <c r="O128" s="158">
        <v>0</v>
      </c>
      <c r="P128" s="158">
        <f t="shared" si="1"/>
        <v>0</v>
      </c>
      <c r="Q128" s="158">
        <v>0</v>
      </c>
      <c r="R128" s="158">
        <f t="shared" si="2"/>
        <v>0</v>
      </c>
      <c r="S128" s="158">
        <v>0</v>
      </c>
      <c r="T128" s="159">
        <f t="shared" si="3"/>
        <v>0</v>
      </c>
      <c r="U128" s="30"/>
      <c r="V128" s="30"/>
      <c r="W128" s="30"/>
      <c r="X128" s="30"/>
      <c r="Y128" s="30"/>
      <c r="Z128" s="30"/>
      <c r="AA128" s="30"/>
      <c r="AB128" s="30"/>
      <c r="AC128" s="30"/>
      <c r="AD128" s="30"/>
      <c r="AE128" s="30"/>
      <c r="AR128" s="160" t="s">
        <v>151</v>
      </c>
      <c r="AT128" s="160" t="s">
        <v>147</v>
      </c>
      <c r="AU128" s="160" t="s">
        <v>152</v>
      </c>
      <c r="AY128" s="18" t="s">
        <v>145</v>
      </c>
      <c r="BE128" s="161">
        <f t="shared" si="4"/>
        <v>0</v>
      </c>
      <c r="BF128" s="161">
        <f t="shared" si="5"/>
        <v>0</v>
      </c>
      <c r="BG128" s="161">
        <f t="shared" si="6"/>
        <v>0</v>
      </c>
      <c r="BH128" s="161">
        <f t="shared" si="7"/>
        <v>0</v>
      </c>
      <c r="BI128" s="161">
        <f t="shared" si="8"/>
        <v>0</v>
      </c>
      <c r="BJ128" s="18" t="s">
        <v>152</v>
      </c>
      <c r="BK128" s="161">
        <f t="shared" si="9"/>
        <v>0</v>
      </c>
      <c r="BL128" s="18" t="s">
        <v>151</v>
      </c>
      <c r="BM128" s="160" t="s">
        <v>758</v>
      </c>
    </row>
    <row r="129" spans="1:65" s="2" customFormat="1" ht="24.15" customHeight="1">
      <c r="A129" s="30"/>
      <c r="B129" s="148"/>
      <c r="C129" s="149" t="s">
        <v>165</v>
      </c>
      <c r="D129" s="149" t="s">
        <v>147</v>
      </c>
      <c r="E129" s="150" t="s">
        <v>759</v>
      </c>
      <c r="F129" s="151" t="s">
        <v>760</v>
      </c>
      <c r="G129" s="152" t="s">
        <v>176</v>
      </c>
      <c r="H129" s="153">
        <v>281.52</v>
      </c>
      <c r="I129" s="153"/>
      <c r="J129" s="154">
        <f t="shared" si="0"/>
        <v>0</v>
      </c>
      <c r="K129" s="155"/>
      <c r="L129" s="31"/>
      <c r="M129" s="156" t="s">
        <v>1</v>
      </c>
      <c r="N129" s="157" t="s">
        <v>39</v>
      </c>
      <c r="O129" s="158">
        <v>0</v>
      </c>
      <c r="P129" s="158">
        <f t="shared" si="1"/>
        <v>0</v>
      </c>
      <c r="Q129" s="158">
        <v>0</v>
      </c>
      <c r="R129" s="158">
        <f t="shared" si="2"/>
        <v>0</v>
      </c>
      <c r="S129" s="158">
        <v>0</v>
      </c>
      <c r="T129" s="159">
        <f t="shared" si="3"/>
        <v>0</v>
      </c>
      <c r="U129" s="30"/>
      <c r="V129" s="30"/>
      <c r="W129" s="30"/>
      <c r="X129" s="30"/>
      <c r="Y129" s="30"/>
      <c r="Z129" s="30"/>
      <c r="AA129" s="30"/>
      <c r="AB129" s="30"/>
      <c r="AC129" s="30"/>
      <c r="AD129" s="30"/>
      <c r="AE129" s="30"/>
      <c r="AR129" s="160" t="s">
        <v>151</v>
      </c>
      <c r="AT129" s="160" t="s">
        <v>147</v>
      </c>
      <c r="AU129" s="160" t="s">
        <v>152</v>
      </c>
      <c r="AY129" s="18" t="s">
        <v>145</v>
      </c>
      <c r="BE129" s="161">
        <f t="shared" si="4"/>
        <v>0</v>
      </c>
      <c r="BF129" s="161">
        <f t="shared" si="5"/>
        <v>0</v>
      </c>
      <c r="BG129" s="161">
        <f t="shared" si="6"/>
        <v>0</v>
      </c>
      <c r="BH129" s="161">
        <f t="shared" si="7"/>
        <v>0</v>
      </c>
      <c r="BI129" s="161">
        <f t="shared" si="8"/>
        <v>0</v>
      </c>
      <c r="BJ129" s="18" t="s">
        <v>152</v>
      </c>
      <c r="BK129" s="161">
        <f t="shared" si="9"/>
        <v>0</v>
      </c>
      <c r="BL129" s="18" t="s">
        <v>151</v>
      </c>
      <c r="BM129" s="160" t="s">
        <v>761</v>
      </c>
    </row>
    <row r="130" spans="1:65" s="2" customFormat="1" ht="37.799999999999997" customHeight="1">
      <c r="A130" s="30"/>
      <c r="B130" s="148"/>
      <c r="C130" s="149" t="s">
        <v>169</v>
      </c>
      <c r="D130" s="149" t="s">
        <v>147</v>
      </c>
      <c r="E130" s="150" t="s">
        <v>762</v>
      </c>
      <c r="F130" s="151" t="s">
        <v>763</v>
      </c>
      <c r="G130" s="152" t="s">
        <v>176</v>
      </c>
      <c r="H130" s="153">
        <v>281.52</v>
      </c>
      <c r="I130" s="153"/>
      <c r="J130" s="154">
        <f t="shared" si="0"/>
        <v>0</v>
      </c>
      <c r="K130" s="155"/>
      <c r="L130" s="31"/>
      <c r="M130" s="156" t="s">
        <v>1</v>
      </c>
      <c r="N130" s="157" t="s">
        <v>39</v>
      </c>
      <c r="O130" s="158">
        <v>0</v>
      </c>
      <c r="P130" s="158">
        <f t="shared" si="1"/>
        <v>0</v>
      </c>
      <c r="Q130" s="158">
        <v>0</v>
      </c>
      <c r="R130" s="158">
        <f t="shared" si="2"/>
        <v>0</v>
      </c>
      <c r="S130" s="158">
        <v>0</v>
      </c>
      <c r="T130" s="159">
        <f t="shared" si="3"/>
        <v>0</v>
      </c>
      <c r="U130" s="30"/>
      <c r="V130" s="30"/>
      <c r="W130" s="30"/>
      <c r="X130" s="30"/>
      <c r="Y130" s="30"/>
      <c r="Z130" s="30"/>
      <c r="AA130" s="30"/>
      <c r="AB130" s="30"/>
      <c r="AC130" s="30"/>
      <c r="AD130" s="30"/>
      <c r="AE130" s="30"/>
      <c r="AR130" s="160" t="s">
        <v>151</v>
      </c>
      <c r="AT130" s="160" t="s">
        <v>147</v>
      </c>
      <c r="AU130" s="160" t="s">
        <v>152</v>
      </c>
      <c r="AY130" s="18" t="s">
        <v>145</v>
      </c>
      <c r="BE130" s="161">
        <f t="shared" si="4"/>
        <v>0</v>
      </c>
      <c r="BF130" s="161">
        <f t="shared" si="5"/>
        <v>0</v>
      </c>
      <c r="BG130" s="161">
        <f t="shared" si="6"/>
        <v>0</v>
      </c>
      <c r="BH130" s="161">
        <f t="shared" si="7"/>
        <v>0</v>
      </c>
      <c r="BI130" s="161">
        <f t="shared" si="8"/>
        <v>0</v>
      </c>
      <c r="BJ130" s="18" t="s">
        <v>152</v>
      </c>
      <c r="BK130" s="161">
        <f t="shared" si="9"/>
        <v>0</v>
      </c>
      <c r="BL130" s="18" t="s">
        <v>151</v>
      </c>
      <c r="BM130" s="160" t="s">
        <v>764</v>
      </c>
    </row>
    <row r="131" spans="1:65" s="2" customFormat="1" ht="16.5" customHeight="1">
      <c r="A131" s="30"/>
      <c r="B131" s="148"/>
      <c r="C131" s="149" t="s">
        <v>173</v>
      </c>
      <c r="D131" s="149" t="s">
        <v>147</v>
      </c>
      <c r="E131" s="150" t="s">
        <v>765</v>
      </c>
      <c r="F131" s="151" t="s">
        <v>766</v>
      </c>
      <c r="G131" s="152" t="s">
        <v>176</v>
      </c>
      <c r="H131" s="153">
        <v>12</v>
      </c>
      <c r="I131" s="153"/>
      <c r="J131" s="154">
        <f t="shared" si="0"/>
        <v>0</v>
      </c>
      <c r="K131" s="155"/>
      <c r="L131" s="31"/>
      <c r="M131" s="156" t="s">
        <v>1</v>
      </c>
      <c r="N131" s="157" t="s">
        <v>39</v>
      </c>
      <c r="O131" s="158">
        <v>0</v>
      </c>
      <c r="P131" s="158">
        <f t="shared" si="1"/>
        <v>0</v>
      </c>
      <c r="Q131" s="158">
        <v>0</v>
      </c>
      <c r="R131" s="158">
        <f t="shared" si="2"/>
        <v>0</v>
      </c>
      <c r="S131" s="158">
        <v>0</v>
      </c>
      <c r="T131" s="159">
        <f t="shared" si="3"/>
        <v>0</v>
      </c>
      <c r="U131" s="30"/>
      <c r="V131" s="30"/>
      <c r="W131" s="30"/>
      <c r="X131" s="30"/>
      <c r="Y131" s="30"/>
      <c r="Z131" s="30"/>
      <c r="AA131" s="30"/>
      <c r="AB131" s="30"/>
      <c r="AC131" s="30"/>
      <c r="AD131" s="30"/>
      <c r="AE131" s="30"/>
      <c r="AR131" s="160" t="s">
        <v>151</v>
      </c>
      <c r="AT131" s="160" t="s">
        <v>147</v>
      </c>
      <c r="AU131" s="160" t="s">
        <v>152</v>
      </c>
      <c r="AY131" s="18" t="s">
        <v>145</v>
      </c>
      <c r="BE131" s="161">
        <f t="shared" si="4"/>
        <v>0</v>
      </c>
      <c r="BF131" s="161">
        <f t="shared" si="5"/>
        <v>0</v>
      </c>
      <c r="BG131" s="161">
        <f t="shared" si="6"/>
        <v>0</v>
      </c>
      <c r="BH131" s="161">
        <f t="shared" si="7"/>
        <v>0</v>
      </c>
      <c r="BI131" s="161">
        <f t="shared" si="8"/>
        <v>0</v>
      </c>
      <c r="BJ131" s="18" t="s">
        <v>152</v>
      </c>
      <c r="BK131" s="161">
        <f t="shared" si="9"/>
        <v>0</v>
      </c>
      <c r="BL131" s="18" t="s">
        <v>151</v>
      </c>
      <c r="BM131" s="160" t="s">
        <v>767</v>
      </c>
    </row>
    <row r="132" spans="1:65" s="2" customFormat="1" ht="24.15" customHeight="1">
      <c r="A132" s="30"/>
      <c r="B132" s="148"/>
      <c r="C132" s="149" t="s">
        <v>178</v>
      </c>
      <c r="D132" s="149" t="s">
        <v>147</v>
      </c>
      <c r="E132" s="150" t="s">
        <v>768</v>
      </c>
      <c r="F132" s="151" t="s">
        <v>769</v>
      </c>
      <c r="G132" s="152" t="s">
        <v>176</v>
      </c>
      <c r="H132" s="153">
        <v>12</v>
      </c>
      <c r="I132" s="153"/>
      <c r="J132" s="154">
        <f t="shared" si="0"/>
        <v>0</v>
      </c>
      <c r="K132" s="155"/>
      <c r="L132" s="31"/>
      <c r="M132" s="156" t="s">
        <v>1</v>
      </c>
      <c r="N132" s="157" t="s">
        <v>39</v>
      </c>
      <c r="O132" s="158">
        <v>0</v>
      </c>
      <c r="P132" s="158">
        <f t="shared" si="1"/>
        <v>0</v>
      </c>
      <c r="Q132" s="158">
        <v>0</v>
      </c>
      <c r="R132" s="158">
        <f t="shared" si="2"/>
        <v>0</v>
      </c>
      <c r="S132" s="158">
        <v>0</v>
      </c>
      <c r="T132" s="159">
        <f t="shared" si="3"/>
        <v>0</v>
      </c>
      <c r="U132" s="30"/>
      <c r="V132" s="30"/>
      <c r="W132" s="30"/>
      <c r="X132" s="30"/>
      <c r="Y132" s="30"/>
      <c r="Z132" s="30"/>
      <c r="AA132" s="30"/>
      <c r="AB132" s="30"/>
      <c r="AC132" s="30"/>
      <c r="AD132" s="30"/>
      <c r="AE132" s="30"/>
      <c r="AR132" s="160" t="s">
        <v>151</v>
      </c>
      <c r="AT132" s="160" t="s">
        <v>147</v>
      </c>
      <c r="AU132" s="160" t="s">
        <v>152</v>
      </c>
      <c r="AY132" s="18" t="s">
        <v>145</v>
      </c>
      <c r="BE132" s="161">
        <f t="shared" si="4"/>
        <v>0</v>
      </c>
      <c r="BF132" s="161">
        <f t="shared" si="5"/>
        <v>0</v>
      </c>
      <c r="BG132" s="161">
        <f t="shared" si="6"/>
        <v>0</v>
      </c>
      <c r="BH132" s="161">
        <f t="shared" si="7"/>
        <v>0</v>
      </c>
      <c r="BI132" s="161">
        <f t="shared" si="8"/>
        <v>0</v>
      </c>
      <c r="BJ132" s="18" t="s">
        <v>152</v>
      </c>
      <c r="BK132" s="161">
        <f t="shared" si="9"/>
        <v>0</v>
      </c>
      <c r="BL132" s="18" t="s">
        <v>151</v>
      </c>
      <c r="BM132" s="160" t="s">
        <v>770</v>
      </c>
    </row>
    <row r="133" spans="1:65" s="2" customFormat="1" ht="37.799999999999997" customHeight="1">
      <c r="A133" s="30"/>
      <c r="B133" s="148"/>
      <c r="C133" s="149" t="s">
        <v>182</v>
      </c>
      <c r="D133" s="149" t="s">
        <v>147</v>
      </c>
      <c r="E133" s="150" t="s">
        <v>771</v>
      </c>
      <c r="F133" s="151" t="s">
        <v>772</v>
      </c>
      <c r="G133" s="152" t="s">
        <v>150</v>
      </c>
      <c r="H133" s="153">
        <v>281.5</v>
      </c>
      <c r="I133" s="153"/>
      <c r="J133" s="154">
        <f t="shared" si="0"/>
        <v>0</v>
      </c>
      <c r="K133" s="155"/>
      <c r="L133" s="31"/>
      <c r="M133" s="156" t="s">
        <v>1</v>
      </c>
      <c r="N133" s="157" t="s">
        <v>39</v>
      </c>
      <c r="O133" s="158">
        <v>0</v>
      </c>
      <c r="P133" s="158">
        <f t="shared" si="1"/>
        <v>0</v>
      </c>
      <c r="Q133" s="158">
        <v>7.3999999999999999E-4</v>
      </c>
      <c r="R133" s="158">
        <f t="shared" si="2"/>
        <v>0.20831</v>
      </c>
      <c r="S133" s="158">
        <v>0</v>
      </c>
      <c r="T133" s="159">
        <f t="shared" si="3"/>
        <v>0</v>
      </c>
      <c r="U133" s="30"/>
      <c r="V133" s="30"/>
      <c r="W133" s="30"/>
      <c r="X133" s="30"/>
      <c r="Y133" s="30"/>
      <c r="Z133" s="30"/>
      <c r="AA133" s="30"/>
      <c r="AB133" s="30"/>
      <c r="AC133" s="30"/>
      <c r="AD133" s="30"/>
      <c r="AE133" s="30"/>
      <c r="AR133" s="160" t="s">
        <v>151</v>
      </c>
      <c r="AT133" s="160" t="s">
        <v>147</v>
      </c>
      <c r="AU133" s="160" t="s">
        <v>152</v>
      </c>
      <c r="AY133" s="18" t="s">
        <v>145</v>
      </c>
      <c r="BE133" s="161">
        <f t="shared" si="4"/>
        <v>0</v>
      </c>
      <c r="BF133" s="161">
        <f t="shared" si="5"/>
        <v>0</v>
      </c>
      <c r="BG133" s="161">
        <f t="shared" si="6"/>
        <v>0</v>
      </c>
      <c r="BH133" s="161">
        <f t="shared" si="7"/>
        <v>0</v>
      </c>
      <c r="BI133" s="161">
        <f t="shared" si="8"/>
        <v>0</v>
      </c>
      <c r="BJ133" s="18" t="s">
        <v>152</v>
      </c>
      <c r="BK133" s="161">
        <f t="shared" si="9"/>
        <v>0</v>
      </c>
      <c r="BL133" s="18" t="s">
        <v>151</v>
      </c>
      <c r="BM133" s="160" t="s">
        <v>773</v>
      </c>
    </row>
    <row r="134" spans="1:65" s="2" customFormat="1" ht="44.25" customHeight="1">
      <c r="A134" s="30"/>
      <c r="B134" s="148"/>
      <c r="C134" s="149" t="s">
        <v>186</v>
      </c>
      <c r="D134" s="149" t="s">
        <v>147</v>
      </c>
      <c r="E134" s="150" t="s">
        <v>774</v>
      </c>
      <c r="F134" s="151" t="s">
        <v>775</v>
      </c>
      <c r="G134" s="152" t="s">
        <v>150</v>
      </c>
      <c r="H134" s="153">
        <v>281.5</v>
      </c>
      <c r="I134" s="153"/>
      <c r="J134" s="154">
        <f t="shared" si="0"/>
        <v>0</v>
      </c>
      <c r="K134" s="155"/>
      <c r="L134" s="31"/>
      <c r="M134" s="156" t="s">
        <v>1</v>
      </c>
      <c r="N134" s="157" t="s">
        <v>39</v>
      </c>
      <c r="O134" s="158">
        <v>0</v>
      </c>
      <c r="P134" s="158">
        <f t="shared" si="1"/>
        <v>0</v>
      </c>
      <c r="Q134" s="158">
        <v>0</v>
      </c>
      <c r="R134" s="158">
        <f t="shared" si="2"/>
        <v>0</v>
      </c>
      <c r="S134" s="158">
        <v>0</v>
      </c>
      <c r="T134" s="159">
        <f t="shared" si="3"/>
        <v>0</v>
      </c>
      <c r="U134" s="30"/>
      <c r="V134" s="30"/>
      <c r="W134" s="30"/>
      <c r="X134" s="30"/>
      <c r="Y134" s="30"/>
      <c r="Z134" s="30"/>
      <c r="AA134" s="30"/>
      <c r="AB134" s="30"/>
      <c r="AC134" s="30"/>
      <c r="AD134" s="30"/>
      <c r="AE134" s="30"/>
      <c r="AR134" s="160" t="s">
        <v>151</v>
      </c>
      <c r="AT134" s="160" t="s">
        <v>147</v>
      </c>
      <c r="AU134" s="160" t="s">
        <v>152</v>
      </c>
      <c r="AY134" s="18" t="s">
        <v>145</v>
      </c>
      <c r="BE134" s="161">
        <f t="shared" si="4"/>
        <v>0</v>
      </c>
      <c r="BF134" s="161">
        <f t="shared" si="5"/>
        <v>0</v>
      </c>
      <c r="BG134" s="161">
        <f t="shared" si="6"/>
        <v>0</v>
      </c>
      <c r="BH134" s="161">
        <f t="shared" si="7"/>
        <v>0</v>
      </c>
      <c r="BI134" s="161">
        <f t="shared" si="8"/>
        <v>0</v>
      </c>
      <c r="BJ134" s="18" t="s">
        <v>152</v>
      </c>
      <c r="BK134" s="161">
        <f t="shared" si="9"/>
        <v>0</v>
      </c>
      <c r="BL134" s="18" t="s">
        <v>151</v>
      </c>
      <c r="BM134" s="160" t="s">
        <v>776</v>
      </c>
    </row>
    <row r="135" spans="1:65" s="2" customFormat="1" ht="37.799999999999997" customHeight="1">
      <c r="A135" s="30"/>
      <c r="B135" s="148"/>
      <c r="C135" s="149" t="s">
        <v>190</v>
      </c>
      <c r="D135" s="149" t="s">
        <v>147</v>
      </c>
      <c r="E135" s="150" t="s">
        <v>187</v>
      </c>
      <c r="F135" s="151" t="s">
        <v>188</v>
      </c>
      <c r="G135" s="152" t="s">
        <v>176</v>
      </c>
      <c r="H135" s="153">
        <v>352.62</v>
      </c>
      <c r="I135" s="153"/>
      <c r="J135" s="154">
        <f t="shared" si="0"/>
        <v>0</v>
      </c>
      <c r="K135" s="155"/>
      <c r="L135" s="31"/>
      <c r="M135" s="156" t="s">
        <v>1</v>
      </c>
      <c r="N135" s="157" t="s">
        <v>39</v>
      </c>
      <c r="O135" s="158">
        <v>0</v>
      </c>
      <c r="P135" s="158">
        <f t="shared" si="1"/>
        <v>0</v>
      </c>
      <c r="Q135" s="158">
        <v>0</v>
      </c>
      <c r="R135" s="158">
        <f t="shared" si="2"/>
        <v>0</v>
      </c>
      <c r="S135" s="158">
        <v>0</v>
      </c>
      <c r="T135" s="159">
        <f t="shared" si="3"/>
        <v>0</v>
      </c>
      <c r="U135" s="30"/>
      <c r="V135" s="30"/>
      <c r="W135" s="30"/>
      <c r="X135" s="30"/>
      <c r="Y135" s="30"/>
      <c r="Z135" s="30"/>
      <c r="AA135" s="30"/>
      <c r="AB135" s="30"/>
      <c r="AC135" s="30"/>
      <c r="AD135" s="30"/>
      <c r="AE135" s="30"/>
      <c r="AR135" s="160" t="s">
        <v>151</v>
      </c>
      <c r="AT135" s="160" t="s">
        <v>147</v>
      </c>
      <c r="AU135" s="160" t="s">
        <v>152</v>
      </c>
      <c r="AY135" s="18" t="s">
        <v>145</v>
      </c>
      <c r="BE135" s="161">
        <f t="shared" si="4"/>
        <v>0</v>
      </c>
      <c r="BF135" s="161">
        <f t="shared" si="5"/>
        <v>0</v>
      </c>
      <c r="BG135" s="161">
        <f t="shared" si="6"/>
        <v>0</v>
      </c>
      <c r="BH135" s="161">
        <f t="shared" si="7"/>
        <v>0</v>
      </c>
      <c r="BI135" s="161">
        <f t="shared" si="8"/>
        <v>0</v>
      </c>
      <c r="BJ135" s="18" t="s">
        <v>152</v>
      </c>
      <c r="BK135" s="161">
        <f t="shared" si="9"/>
        <v>0</v>
      </c>
      <c r="BL135" s="18" t="s">
        <v>151</v>
      </c>
      <c r="BM135" s="160" t="s">
        <v>777</v>
      </c>
    </row>
    <row r="136" spans="1:65" s="2" customFormat="1" ht="44.25" customHeight="1">
      <c r="A136" s="30"/>
      <c r="B136" s="148"/>
      <c r="C136" s="149" t="s">
        <v>194</v>
      </c>
      <c r="D136" s="149" t="s">
        <v>147</v>
      </c>
      <c r="E136" s="150" t="s">
        <v>778</v>
      </c>
      <c r="F136" s="151" t="s">
        <v>779</v>
      </c>
      <c r="G136" s="152" t="s">
        <v>176</v>
      </c>
      <c r="H136" s="153">
        <v>352.62</v>
      </c>
      <c r="I136" s="153"/>
      <c r="J136" s="154">
        <f t="shared" si="0"/>
        <v>0</v>
      </c>
      <c r="K136" s="155"/>
      <c r="L136" s="31"/>
      <c r="M136" s="156" t="s">
        <v>1</v>
      </c>
      <c r="N136" s="157" t="s">
        <v>39</v>
      </c>
      <c r="O136" s="158">
        <v>0</v>
      </c>
      <c r="P136" s="158">
        <f t="shared" si="1"/>
        <v>0</v>
      </c>
      <c r="Q136" s="158">
        <v>0</v>
      </c>
      <c r="R136" s="158">
        <f t="shared" si="2"/>
        <v>0</v>
      </c>
      <c r="S136" s="158">
        <v>0</v>
      </c>
      <c r="T136" s="159">
        <f t="shared" si="3"/>
        <v>0</v>
      </c>
      <c r="U136" s="30"/>
      <c r="V136" s="30"/>
      <c r="W136" s="30"/>
      <c r="X136" s="30"/>
      <c r="Y136" s="30"/>
      <c r="Z136" s="30"/>
      <c r="AA136" s="30"/>
      <c r="AB136" s="30"/>
      <c r="AC136" s="30"/>
      <c r="AD136" s="30"/>
      <c r="AE136" s="30"/>
      <c r="AR136" s="160" t="s">
        <v>151</v>
      </c>
      <c r="AT136" s="160" t="s">
        <v>147</v>
      </c>
      <c r="AU136" s="160" t="s">
        <v>152</v>
      </c>
      <c r="AY136" s="18" t="s">
        <v>145</v>
      </c>
      <c r="BE136" s="161">
        <f t="shared" si="4"/>
        <v>0</v>
      </c>
      <c r="BF136" s="161">
        <f t="shared" si="5"/>
        <v>0</v>
      </c>
      <c r="BG136" s="161">
        <f t="shared" si="6"/>
        <v>0</v>
      </c>
      <c r="BH136" s="161">
        <f t="shared" si="7"/>
        <v>0</v>
      </c>
      <c r="BI136" s="161">
        <f t="shared" si="8"/>
        <v>0</v>
      </c>
      <c r="BJ136" s="18" t="s">
        <v>152</v>
      </c>
      <c r="BK136" s="161">
        <f t="shared" si="9"/>
        <v>0</v>
      </c>
      <c r="BL136" s="18" t="s">
        <v>151</v>
      </c>
      <c r="BM136" s="160" t="s">
        <v>780</v>
      </c>
    </row>
    <row r="137" spans="1:65" s="2" customFormat="1" ht="21.75" customHeight="1">
      <c r="A137" s="30"/>
      <c r="B137" s="148"/>
      <c r="C137" s="149" t="s">
        <v>198</v>
      </c>
      <c r="D137" s="149" t="s">
        <v>147</v>
      </c>
      <c r="E137" s="150" t="s">
        <v>205</v>
      </c>
      <c r="F137" s="151" t="s">
        <v>206</v>
      </c>
      <c r="G137" s="152" t="s">
        <v>176</v>
      </c>
      <c r="H137" s="153">
        <v>352.62</v>
      </c>
      <c r="I137" s="153"/>
      <c r="J137" s="154">
        <f t="shared" si="0"/>
        <v>0</v>
      </c>
      <c r="K137" s="155"/>
      <c r="L137" s="31"/>
      <c r="M137" s="156" t="s">
        <v>1</v>
      </c>
      <c r="N137" s="157" t="s">
        <v>39</v>
      </c>
      <c r="O137" s="158">
        <v>0</v>
      </c>
      <c r="P137" s="158">
        <f t="shared" si="1"/>
        <v>0</v>
      </c>
      <c r="Q137" s="158">
        <v>0</v>
      </c>
      <c r="R137" s="158">
        <f t="shared" si="2"/>
        <v>0</v>
      </c>
      <c r="S137" s="158">
        <v>0</v>
      </c>
      <c r="T137" s="159">
        <f t="shared" si="3"/>
        <v>0</v>
      </c>
      <c r="U137" s="30"/>
      <c r="V137" s="30"/>
      <c r="W137" s="30"/>
      <c r="X137" s="30"/>
      <c r="Y137" s="30"/>
      <c r="Z137" s="30"/>
      <c r="AA137" s="30"/>
      <c r="AB137" s="30"/>
      <c r="AC137" s="30"/>
      <c r="AD137" s="30"/>
      <c r="AE137" s="30"/>
      <c r="AR137" s="160" t="s">
        <v>151</v>
      </c>
      <c r="AT137" s="160" t="s">
        <v>147</v>
      </c>
      <c r="AU137" s="160" t="s">
        <v>152</v>
      </c>
      <c r="AY137" s="18" t="s">
        <v>145</v>
      </c>
      <c r="BE137" s="161">
        <f t="shared" si="4"/>
        <v>0</v>
      </c>
      <c r="BF137" s="161">
        <f t="shared" si="5"/>
        <v>0</v>
      </c>
      <c r="BG137" s="161">
        <f t="shared" si="6"/>
        <v>0</v>
      </c>
      <c r="BH137" s="161">
        <f t="shared" si="7"/>
        <v>0</v>
      </c>
      <c r="BI137" s="161">
        <f t="shared" si="8"/>
        <v>0</v>
      </c>
      <c r="BJ137" s="18" t="s">
        <v>152</v>
      </c>
      <c r="BK137" s="161">
        <f t="shared" si="9"/>
        <v>0</v>
      </c>
      <c r="BL137" s="18" t="s">
        <v>151</v>
      </c>
      <c r="BM137" s="160" t="s">
        <v>781</v>
      </c>
    </row>
    <row r="138" spans="1:65" s="2" customFormat="1" ht="24.15" customHeight="1">
      <c r="A138" s="30"/>
      <c r="B138" s="148"/>
      <c r="C138" s="149" t="s">
        <v>204</v>
      </c>
      <c r="D138" s="149" t="s">
        <v>147</v>
      </c>
      <c r="E138" s="150" t="s">
        <v>209</v>
      </c>
      <c r="F138" s="151" t="s">
        <v>210</v>
      </c>
      <c r="G138" s="152" t="s">
        <v>202</v>
      </c>
      <c r="H138" s="153">
        <v>599.45399999999995</v>
      </c>
      <c r="I138" s="153"/>
      <c r="J138" s="154">
        <f t="shared" si="0"/>
        <v>0</v>
      </c>
      <c r="K138" s="155"/>
      <c r="L138" s="31"/>
      <c r="M138" s="156" t="s">
        <v>1</v>
      </c>
      <c r="N138" s="157" t="s">
        <v>39</v>
      </c>
      <c r="O138" s="158">
        <v>0</v>
      </c>
      <c r="P138" s="158">
        <f t="shared" si="1"/>
        <v>0</v>
      </c>
      <c r="Q138" s="158">
        <v>0</v>
      </c>
      <c r="R138" s="158">
        <f t="shared" si="2"/>
        <v>0</v>
      </c>
      <c r="S138" s="158">
        <v>0</v>
      </c>
      <c r="T138" s="159">
        <f t="shared" si="3"/>
        <v>0</v>
      </c>
      <c r="U138" s="30"/>
      <c r="V138" s="30"/>
      <c r="W138" s="30"/>
      <c r="X138" s="30"/>
      <c r="Y138" s="30"/>
      <c r="Z138" s="30"/>
      <c r="AA138" s="30"/>
      <c r="AB138" s="30"/>
      <c r="AC138" s="30"/>
      <c r="AD138" s="30"/>
      <c r="AE138" s="30"/>
      <c r="AR138" s="160" t="s">
        <v>151</v>
      </c>
      <c r="AT138" s="160" t="s">
        <v>147</v>
      </c>
      <c r="AU138" s="160" t="s">
        <v>152</v>
      </c>
      <c r="AY138" s="18" t="s">
        <v>145</v>
      </c>
      <c r="BE138" s="161">
        <f t="shared" si="4"/>
        <v>0</v>
      </c>
      <c r="BF138" s="161">
        <f t="shared" si="5"/>
        <v>0</v>
      </c>
      <c r="BG138" s="161">
        <f t="shared" si="6"/>
        <v>0</v>
      </c>
      <c r="BH138" s="161">
        <f t="shared" si="7"/>
        <v>0</v>
      </c>
      <c r="BI138" s="161">
        <f t="shared" si="8"/>
        <v>0</v>
      </c>
      <c r="BJ138" s="18" t="s">
        <v>152</v>
      </c>
      <c r="BK138" s="161">
        <f t="shared" si="9"/>
        <v>0</v>
      </c>
      <c r="BL138" s="18" t="s">
        <v>151</v>
      </c>
      <c r="BM138" s="160" t="s">
        <v>782</v>
      </c>
    </row>
    <row r="139" spans="1:65" s="2" customFormat="1" ht="33" customHeight="1">
      <c r="A139" s="30"/>
      <c r="B139" s="148"/>
      <c r="C139" s="149" t="s">
        <v>208</v>
      </c>
      <c r="D139" s="149" t="s">
        <v>147</v>
      </c>
      <c r="E139" s="150" t="s">
        <v>783</v>
      </c>
      <c r="F139" s="151" t="s">
        <v>784</v>
      </c>
      <c r="G139" s="152" t="s">
        <v>176</v>
      </c>
      <c r="H139" s="153">
        <v>134.78</v>
      </c>
      <c r="I139" s="153"/>
      <c r="J139" s="154">
        <f t="shared" si="0"/>
        <v>0</v>
      </c>
      <c r="K139" s="155"/>
      <c r="L139" s="31"/>
      <c r="M139" s="156" t="s">
        <v>1</v>
      </c>
      <c r="N139" s="157" t="s">
        <v>39</v>
      </c>
      <c r="O139" s="158">
        <v>0</v>
      </c>
      <c r="P139" s="158">
        <f t="shared" si="1"/>
        <v>0</v>
      </c>
      <c r="Q139" s="158">
        <v>0</v>
      </c>
      <c r="R139" s="158">
        <f t="shared" si="2"/>
        <v>0</v>
      </c>
      <c r="S139" s="158">
        <v>0</v>
      </c>
      <c r="T139" s="159">
        <f t="shared" si="3"/>
        <v>0</v>
      </c>
      <c r="U139" s="30"/>
      <c r="V139" s="30"/>
      <c r="W139" s="30"/>
      <c r="X139" s="30"/>
      <c r="Y139" s="30"/>
      <c r="Z139" s="30"/>
      <c r="AA139" s="30"/>
      <c r="AB139" s="30"/>
      <c r="AC139" s="30"/>
      <c r="AD139" s="30"/>
      <c r="AE139" s="30"/>
      <c r="AR139" s="160" t="s">
        <v>151</v>
      </c>
      <c r="AT139" s="160" t="s">
        <v>147</v>
      </c>
      <c r="AU139" s="160" t="s">
        <v>152</v>
      </c>
      <c r="AY139" s="18" t="s">
        <v>145</v>
      </c>
      <c r="BE139" s="161">
        <f t="shared" si="4"/>
        <v>0</v>
      </c>
      <c r="BF139" s="161">
        <f t="shared" si="5"/>
        <v>0</v>
      </c>
      <c r="BG139" s="161">
        <f t="shared" si="6"/>
        <v>0</v>
      </c>
      <c r="BH139" s="161">
        <f t="shared" si="7"/>
        <v>0</v>
      </c>
      <c r="BI139" s="161">
        <f t="shared" si="8"/>
        <v>0</v>
      </c>
      <c r="BJ139" s="18" t="s">
        <v>152</v>
      </c>
      <c r="BK139" s="161">
        <f t="shared" si="9"/>
        <v>0</v>
      </c>
      <c r="BL139" s="18" t="s">
        <v>151</v>
      </c>
      <c r="BM139" s="160" t="s">
        <v>785</v>
      </c>
    </row>
    <row r="140" spans="1:65" s="2" customFormat="1" ht="28.8" customHeight="1">
      <c r="A140" s="30"/>
      <c r="B140" s="148"/>
      <c r="C140" s="162" t="s">
        <v>212</v>
      </c>
      <c r="D140" s="162" t="s">
        <v>199</v>
      </c>
      <c r="E140" s="163" t="s">
        <v>786</v>
      </c>
      <c r="F140" s="164" t="s">
        <v>787</v>
      </c>
      <c r="G140" s="165" t="s">
        <v>202</v>
      </c>
      <c r="H140" s="166">
        <v>256.08</v>
      </c>
      <c r="I140" s="166"/>
      <c r="J140" s="167">
        <f t="shared" si="0"/>
        <v>0</v>
      </c>
      <c r="K140" s="168"/>
      <c r="L140" s="169"/>
      <c r="M140" s="170" t="s">
        <v>1</v>
      </c>
      <c r="N140" s="171" t="s">
        <v>39</v>
      </c>
      <c r="O140" s="158">
        <v>0</v>
      </c>
      <c r="P140" s="158">
        <f t="shared" si="1"/>
        <v>0</v>
      </c>
      <c r="Q140" s="158">
        <v>1</v>
      </c>
      <c r="R140" s="158">
        <f t="shared" si="2"/>
        <v>256.08</v>
      </c>
      <c r="S140" s="158">
        <v>0</v>
      </c>
      <c r="T140" s="159">
        <f t="shared" si="3"/>
        <v>0</v>
      </c>
      <c r="U140" s="30"/>
      <c r="V140" s="30"/>
      <c r="W140" s="30"/>
      <c r="X140" s="30"/>
      <c r="Y140" s="30"/>
      <c r="Z140" s="30"/>
      <c r="AA140" s="30"/>
      <c r="AB140" s="30"/>
      <c r="AC140" s="30"/>
      <c r="AD140" s="30"/>
      <c r="AE140" s="30"/>
      <c r="AR140" s="160" t="s">
        <v>178</v>
      </c>
      <c r="AT140" s="160" t="s">
        <v>199</v>
      </c>
      <c r="AU140" s="160" t="s">
        <v>152</v>
      </c>
      <c r="AY140" s="18" t="s">
        <v>145</v>
      </c>
      <c r="BE140" s="161">
        <f t="shared" si="4"/>
        <v>0</v>
      </c>
      <c r="BF140" s="161">
        <f t="shared" si="5"/>
        <v>0</v>
      </c>
      <c r="BG140" s="161">
        <f t="shared" si="6"/>
        <v>0</v>
      </c>
      <c r="BH140" s="161">
        <f t="shared" si="7"/>
        <v>0</v>
      </c>
      <c r="BI140" s="161">
        <f t="shared" si="8"/>
        <v>0</v>
      </c>
      <c r="BJ140" s="18" t="s">
        <v>152</v>
      </c>
      <c r="BK140" s="161">
        <f t="shared" si="9"/>
        <v>0</v>
      </c>
      <c r="BL140" s="18" t="s">
        <v>151</v>
      </c>
      <c r="BM140" s="160" t="s">
        <v>788</v>
      </c>
    </row>
    <row r="141" spans="1:65" s="2" customFormat="1" ht="24.15" customHeight="1">
      <c r="A141" s="30"/>
      <c r="B141" s="148"/>
      <c r="C141" s="149" t="s">
        <v>216</v>
      </c>
      <c r="D141" s="149" t="s">
        <v>147</v>
      </c>
      <c r="E141" s="150" t="s">
        <v>789</v>
      </c>
      <c r="F141" s="151" t="s">
        <v>790</v>
      </c>
      <c r="G141" s="152" t="s">
        <v>176</v>
      </c>
      <c r="H141" s="153">
        <v>49.68</v>
      </c>
      <c r="I141" s="153"/>
      <c r="J141" s="154">
        <f t="shared" si="0"/>
        <v>0</v>
      </c>
      <c r="K141" s="155"/>
      <c r="L141" s="31"/>
      <c r="M141" s="156" t="s">
        <v>1</v>
      </c>
      <c r="N141" s="157" t="s">
        <v>39</v>
      </c>
      <c r="O141" s="158">
        <v>0</v>
      </c>
      <c r="P141" s="158">
        <f t="shared" si="1"/>
        <v>0</v>
      </c>
      <c r="Q141" s="158">
        <v>0</v>
      </c>
      <c r="R141" s="158">
        <f t="shared" si="2"/>
        <v>0</v>
      </c>
      <c r="S141" s="158">
        <v>0</v>
      </c>
      <c r="T141" s="159">
        <f t="shared" si="3"/>
        <v>0</v>
      </c>
      <c r="U141" s="30"/>
      <c r="V141" s="30"/>
      <c r="W141" s="30"/>
      <c r="X141" s="30"/>
      <c r="Y141" s="30"/>
      <c r="Z141" s="30"/>
      <c r="AA141" s="30"/>
      <c r="AB141" s="30"/>
      <c r="AC141" s="30"/>
      <c r="AD141" s="30"/>
      <c r="AE141" s="30"/>
      <c r="AR141" s="160" t="s">
        <v>151</v>
      </c>
      <c r="AT141" s="160" t="s">
        <v>147</v>
      </c>
      <c r="AU141" s="160" t="s">
        <v>152</v>
      </c>
      <c r="AY141" s="18" t="s">
        <v>145</v>
      </c>
      <c r="BE141" s="161">
        <f t="shared" si="4"/>
        <v>0</v>
      </c>
      <c r="BF141" s="161">
        <f t="shared" si="5"/>
        <v>0</v>
      </c>
      <c r="BG141" s="161">
        <f t="shared" si="6"/>
        <v>0</v>
      </c>
      <c r="BH141" s="161">
        <f t="shared" si="7"/>
        <v>0</v>
      </c>
      <c r="BI141" s="161">
        <f t="shared" si="8"/>
        <v>0</v>
      </c>
      <c r="BJ141" s="18" t="s">
        <v>152</v>
      </c>
      <c r="BK141" s="161">
        <f t="shared" si="9"/>
        <v>0</v>
      </c>
      <c r="BL141" s="18" t="s">
        <v>151</v>
      </c>
      <c r="BM141" s="160" t="s">
        <v>791</v>
      </c>
    </row>
    <row r="142" spans="1:65" s="2" customFormat="1" ht="28.2" customHeight="1">
      <c r="A142" s="30"/>
      <c r="B142" s="148"/>
      <c r="C142" s="162" t="s">
        <v>221</v>
      </c>
      <c r="D142" s="162" t="s">
        <v>199</v>
      </c>
      <c r="E142" s="163" t="s">
        <v>792</v>
      </c>
      <c r="F142" s="164" t="s">
        <v>793</v>
      </c>
      <c r="G142" s="165" t="s">
        <v>202</v>
      </c>
      <c r="H142" s="166">
        <v>84.45</v>
      </c>
      <c r="I142" s="166"/>
      <c r="J142" s="167">
        <f t="shared" si="0"/>
        <v>0</v>
      </c>
      <c r="K142" s="168"/>
      <c r="L142" s="169"/>
      <c r="M142" s="170" t="s">
        <v>1</v>
      </c>
      <c r="N142" s="171" t="s">
        <v>39</v>
      </c>
      <c r="O142" s="158">
        <v>0</v>
      </c>
      <c r="P142" s="158">
        <f t="shared" si="1"/>
        <v>0</v>
      </c>
      <c r="Q142" s="158">
        <v>1</v>
      </c>
      <c r="R142" s="158">
        <f t="shared" si="2"/>
        <v>84.45</v>
      </c>
      <c r="S142" s="158">
        <v>0</v>
      </c>
      <c r="T142" s="159">
        <f t="shared" si="3"/>
        <v>0</v>
      </c>
      <c r="U142" s="30"/>
      <c r="V142" s="30"/>
      <c r="W142" s="30"/>
      <c r="X142" s="30"/>
      <c r="Y142" s="30"/>
      <c r="Z142" s="30"/>
      <c r="AA142" s="30"/>
      <c r="AB142" s="30"/>
      <c r="AC142" s="30"/>
      <c r="AD142" s="30"/>
      <c r="AE142" s="30"/>
      <c r="AR142" s="160" t="s">
        <v>178</v>
      </c>
      <c r="AT142" s="160" t="s">
        <v>199</v>
      </c>
      <c r="AU142" s="160" t="s">
        <v>152</v>
      </c>
      <c r="AY142" s="18" t="s">
        <v>145</v>
      </c>
      <c r="BE142" s="161">
        <f t="shared" si="4"/>
        <v>0</v>
      </c>
      <c r="BF142" s="161">
        <f t="shared" si="5"/>
        <v>0</v>
      </c>
      <c r="BG142" s="161">
        <f t="shared" si="6"/>
        <v>0</v>
      </c>
      <c r="BH142" s="161">
        <f t="shared" si="7"/>
        <v>0</v>
      </c>
      <c r="BI142" s="161">
        <f t="shared" si="8"/>
        <v>0</v>
      </c>
      <c r="BJ142" s="18" t="s">
        <v>152</v>
      </c>
      <c r="BK142" s="161">
        <f t="shared" si="9"/>
        <v>0</v>
      </c>
      <c r="BL142" s="18" t="s">
        <v>151</v>
      </c>
      <c r="BM142" s="160" t="s">
        <v>794</v>
      </c>
    </row>
    <row r="143" spans="1:65" s="12" customFormat="1" ht="22.8" customHeight="1">
      <c r="B143" s="136"/>
      <c r="D143" s="137" t="s">
        <v>72</v>
      </c>
      <c r="E143" s="146" t="s">
        <v>151</v>
      </c>
      <c r="F143" s="146" t="s">
        <v>795</v>
      </c>
      <c r="J143" s="147">
        <f>BK143</f>
        <v>0</v>
      </c>
      <c r="L143" s="136"/>
      <c r="M143" s="140"/>
      <c r="N143" s="141"/>
      <c r="O143" s="141"/>
      <c r="P143" s="142">
        <f>SUM(P144:P148)</f>
        <v>0</v>
      </c>
      <c r="Q143" s="141"/>
      <c r="R143" s="142">
        <f>SUM(R144:R148)</f>
        <v>48.769480000000065</v>
      </c>
      <c r="S143" s="141"/>
      <c r="T143" s="143">
        <f>SUM(T144:T148)</f>
        <v>0</v>
      </c>
      <c r="AR143" s="137" t="s">
        <v>81</v>
      </c>
      <c r="AT143" s="144" t="s">
        <v>72</v>
      </c>
      <c r="AU143" s="144" t="s">
        <v>81</v>
      </c>
      <c r="AY143" s="137" t="s">
        <v>145</v>
      </c>
      <c r="BK143" s="145">
        <f>SUM(BK144:BK148)</f>
        <v>0</v>
      </c>
    </row>
    <row r="144" spans="1:65" s="2" customFormat="1" ht="33" customHeight="1">
      <c r="A144" s="30"/>
      <c r="B144" s="148"/>
      <c r="C144" s="149" t="s">
        <v>225</v>
      </c>
      <c r="D144" s="149" t="s">
        <v>147</v>
      </c>
      <c r="E144" s="150" t="s">
        <v>796</v>
      </c>
      <c r="F144" s="151" t="s">
        <v>797</v>
      </c>
      <c r="G144" s="152" t="s">
        <v>176</v>
      </c>
      <c r="H144" s="153">
        <v>21.805</v>
      </c>
      <c r="I144" s="153"/>
      <c r="J144" s="154">
        <f>ROUND(I144*H144,2)</f>
        <v>0</v>
      </c>
      <c r="K144" s="155"/>
      <c r="L144" s="31"/>
      <c r="M144" s="156" t="s">
        <v>1</v>
      </c>
      <c r="N144" s="157" t="s">
        <v>39</v>
      </c>
      <c r="O144" s="158">
        <v>0</v>
      </c>
      <c r="P144" s="158">
        <f>O144*H144</f>
        <v>0</v>
      </c>
      <c r="Q144" s="158">
        <v>1.89078009630819</v>
      </c>
      <c r="R144" s="158">
        <f>Q144*H144</f>
        <v>41.228460000000084</v>
      </c>
      <c r="S144" s="158">
        <v>0</v>
      </c>
      <c r="T144" s="159">
        <f>S144*H144</f>
        <v>0</v>
      </c>
      <c r="U144" s="30"/>
      <c r="V144" s="30"/>
      <c r="W144" s="30"/>
      <c r="X144" s="30"/>
      <c r="Y144" s="30"/>
      <c r="Z144" s="30"/>
      <c r="AA144" s="30"/>
      <c r="AB144" s="30"/>
      <c r="AC144" s="30"/>
      <c r="AD144" s="30"/>
      <c r="AE144" s="30"/>
      <c r="AR144" s="160" t="s">
        <v>151</v>
      </c>
      <c r="AT144" s="160" t="s">
        <v>147</v>
      </c>
      <c r="AU144" s="160" t="s">
        <v>152</v>
      </c>
      <c r="AY144" s="18" t="s">
        <v>145</v>
      </c>
      <c r="BE144" s="161">
        <f>IF(N144="základná",J144,0)</f>
        <v>0</v>
      </c>
      <c r="BF144" s="161">
        <f>IF(N144="znížená",J144,0)</f>
        <v>0</v>
      </c>
      <c r="BG144" s="161">
        <f>IF(N144="zákl. prenesená",J144,0)</f>
        <v>0</v>
      </c>
      <c r="BH144" s="161">
        <f>IF(N144="zníž. prenesená",J144,0)</f>
        <v>0</v>
      </c>
      <c r="BI144" s="161">
        <f>IF(N144="nulová",J144,0)</f>
        <v>0</v>
      </c>
      <c r="BJ144" s="18" t="s">
        <v>152</v>
      </c>
      <c r="BK144" s="161">
        <f>ROUND(I144*H144,2)</f>
        <v>0</v>
      </c>
      <c r="BL144" s="18" t="s">
        <v>151</v>
      </c>
      <c r="BM144" s="160" t="s">
        <v>798</v>
      </c>
    </row>
    <row r="145" spans="1:65" s="2" customFormat="1" ht="24.15" customHeight="1">
      <c r="A145" s="30"/>
      <c r="B145" s="148"/>
      <c r="C145" s="149" t="s">
        <v>7</v>
      </c>
      <c r="D145" s="149" t="s">
        <v>147</v>
      </c>
      <c r="E145" s="150" t="s">
        <v>799</v>
      </c>
      <c r="F145" s="151" t="s">
        <v>800</v>
      </c>
      <c r="G145" s="152" t="s">
        <v>176</v>
      </c>
      <c r="H145" s="153">
        <v>3.0379999999999998</v>
      </c>
      <c r="I145" s="153"/>
      <c r="J145" s="154">
        <f>ROUND(I145*H145,2)</f>
        <v>0</v>
      </c>
      <c r="K145" s="155"/>
      <c r="L145" s="31"/>
      <c r="M145" s="156" t="s">
        <v>1</v>
      </c>
      <c r="N145" s="157" t="s">
        <v>39</v>
      </c>
      <c r="O145" s="158">
        <v>0</v>
      </c>
      <c r="P145" s="158">
        <f>O145*H145</f>
        <v>0</v>
      </c>
      <c r="Q145" s="158">
        <v>2.2164713627386399</v>
      </c>
      <c r="R145" s="158">
        <f>Q145*H145</f>
        <v>6.7336399999999879</v>
      </c>
      <c r="S145" s="158">
        <v>0</v>
      </c>
      <c r="T145" s="159">
        <f>S145*H145</f>
        <v>0</v>
      </c>
      <c r="U145" s="30"/>
      <c r="V145" s="30"/>
      <c r="W145" s="30"/>
      <c r="X145" s="30"/>
      <c r="Y145" s="30"/>
      <c r="Z145" s="30"/>
      <c r="AA145" s="30"/>
      <c r="AB145" s="30"/>
      <c r="AC145" s="30"/>
      <c r="AD145" s="30"/>
      <c r="AE145" s="30"/>
      <c r="AR145" s="160" t="s">
        <v>151</v>
      </c>
      <c r="AT145" s="160" t="s">
        <v>147</v>
      </c>
      <c r="AU145" s="160" t="s">
        <v>152</v>
      </c>
      <c r="AY145" s="18" t="s">
        <v>145</v>
      </c>
      <c r="BE145" s="161">
        <f>IF(N145="základná",J145,0)</f>
        <v>0</v>
      </c>
      <c r="BF145" s="161">
        <f>IF(N145="znížená",J145,0)</f>
        <v>0</v>
      </c>
      <c r="BG145" s="161">
        <f>IF(N145="zákl. prenesená",J145,0)</f>
        <v>0</v>
      </c>
      <c r="BH145" s="161">
        <f>IF(N145="zníž. prenesená",J145,0)</f>
        <v>0</v>
      </c>
      <c r="BI145" s="161">
        <f>IF(N145="nulová",J145,0)</f>
        <v>0</v>
      </c>
      <c r="BJ145" s="18" t="s">
        <v>152</v>
      </c>
      <c r="BK145" s="161">
        <f>ROUND(I145*H145,2)</f>
        <v>0</v>
      </c>
      <c r="BL145" s="18" t="s">
        <v>151</v>
      </c>
      <c r="BM145" s="160" t="s">
        <v>801</v>
      </c>
    </row>
    <row r="146" spans="1:65" s="2" customFormat="1" ht="33" customHeight="1">
      <c r="A146" s="30"/>
      <c r="B146" s="148"/>
      <c r="C146" s="149" t="s">
        <v>233</v>
      </c>
      <c r="D146" s="149" t="s">
        <v>147</v>
      </c>
      <c r="E146" s="150" t="s">
        <v>802</v>
      </c>
      <c r="F146" s="151" t="s">
        <v>803</v>
      </c>
      <c r="G146" s="152" t="s">
        <v>150</v>
      </c>
      <c r="H146" s="153">
        <v>6</v>
      </c>
      <c r="I146" s="153"/>
      <c r="J146" s="154">
        <f>ROUND(I146*H146,2)</f>
        <v>0</v>
      </c>
      <c r="K146" s="155"/>
      <c r="L146" s="31"/>
      <c r="M146" s="156" t="s">
        <v>1</v>
      </c>
      <c r="N146" s="157" t="s">
        <v>39</v>
      </c>
      <c r="O146" s="158">
        <v>0</v>
      </c>
      <c r="P146" s="158">
        <f>O146*H146</f>
        <v>0</v>
      </c>
      <c r="Q146" s="158">
        <v>4.3499999999999997E-3</v>
      </c>
      <c r="R146" s="158">
        <f>Q146*H146</f>
        <v>2.6099999999999998E-2</v>
      </c>
      <c r="S146" s="158">
        <v>0</v>
      </c>
      <c r="T146" s="159">
        <f>S146*H146</f>
        <v>0</v>
      </c>
      <c r="U146" s="30"/>
      <c r="V146" s="30"/>
      <c r="W146" s="30"/>
      <c r="X146" s="30"/>
      <c r="Y146" s="30"/>
      <c r="Z146" s="30"/>
      <c r="AA146" s="30"/>
      <c r="AB146" s="30"/>
      <c r="AC146" s="30"/>
      <c r="AD146" s="30"/>
      <c r="AE146" s="30"/>
      <c r="AR146" s="160" t="s">
        <v>151</v>
      </c>
      <c r="AT146" s="160" t="s">
        <v>147</v>
      </c>
      <c r="AU146" s="160" t="s">
        <v>152</v>
      </c>
      <c r="AY146" s="18" t="s">
        <v>145</v>
      </c>
      <c r="BE146" s="161">
        <f>IF(N146="základná",J146,0)</f>
        <v>0</v>
      </c>
      <c r="BF146" s="161">
        <f>IF(N146="znížená",J146,0)</f>
        <v>0</v>
      </c>
      <c r="BG146" s="161">
        <f>IF(N146="zákl. prenesená",J146,0)</f>
        <v>0</v>
      </c>
      <c r="BH146" s="161">
        <f>IF(N146="zníž. prenesená",J146,0)</f>
        <v>0</v>
      </c>
      <c r="BI146" s="161">
        <f>IF(N146="nulová",J146,0)</f>
        <v>0</v>
      </c>
      <c r="BJ146" s="18" t="s">
        <v>152</v>
      </c>
      <c r="BK146" s="161">
        <f>ROUND(I146*H146,2)</f>
        <v>0</v>
      </c>
      <c r="BL146" s="18" t="s">
        <v>151</v>
      </c>
      <c r="BM146" s="160" t="s">
        <v>804</v>
      </c>
    </row>
    <row r="147" spans="1:65" s="2" customFormat="1" ht="24.15" customHeight="1">
      <c r="A147" s="30"/>
      <c r="B147" s="148"/>
      <c r="C147" s="149" t="s">
        <v>237</v>
      </c>
      <c r="D147" s="149" t="s">
        <v>147</v>
      </c>
      <c r="E147" s="150" t="s">
        <v>805</v>
      </c>
      <c r="F147" s="151" t="s">
        <v>806</v>
      </c>
      <c r="G147" s="152" t="s">
        <v>280</v>
      </c>
      <c r="H147" s="153">
        <v>5</v>
      </c>
      <c r="I147" s="153"/>
      <c r="J147" s="154">
        <f>ROUND(I147*H147,2)</f>
        <v>0</v>
      </c>
      <c r="K147" s="155"/>
      <c r="L147" s="31"/>
      <c r="M147" s="156" t="s">
        <v>1</v>
      </c>
      <c r="N147" s="157" t="s">
        <v>39</v>
      </c>
      <c r="O147" s="158">
        <v>0</v>
      </c>
      <c r="P147" s="158">
        <f>O147*H147</f>
        <v>0</v>
      </c>
      <c r="Q147" s="158">
        <v>9.1719999999999996E-2</v>
      </c>
      <c r="R147" s="158">
        <f>Q147*H147</f>
        <v>0.45860000000000001</v>
      </c>
      <c r="S147" s="158">
        <v>0</v>
      </c>
      <c r="T147" s="159">
        <f>S147*H147</f>
        <v>0</v>
      </c>
      <c r="U147" s="30"/>
      <c r="V147" s="30"/>
      <c r="W147" s="30"/>
      <c r="X147" s="30"/>
      <c r="Y147" s="30"/>
      <c r="Z147" s="30"/>
      <c r="AA147" s="30"/>
      <c r="AB147" s="30"/>
      <c r="AC147" s="30"/>
      <c r="AD147" s="30"/>
      <c r="AE147" s="30"/>
      <c r="AR147" s="160" t="s">
        <v>151</v>
      </c>
      <c r="AT147" s="160" t="s">
        <v>147</v>
      </c>
      <c r="AU147" s="160" t="s">
        <v>152</v>
      </c>
      <c r="AY147" s="18" t="s">
        <v>145</v>
      </c>
      <c r="BE147" s="161">
        <f>IF(N147="základná",J147,0)</f>
        <v>0</v>
      </c>
      <c r="BF147" s="161">
        <f>IF(N147="znížená",J147,0)</f>
        <v>0</v>
      </c>
      <c r="BG147" s="161">
        <f>IF(N147="zákl. prenesená",J147,0)</f>
        <v>0</v>
      </c>
      <c r="BH147" s="161">
        <f>IF(N147="zníž. prenesená",J147,0)</f>
        <v>0</v>
      </c>
      <c r="BI147" s="161">
        <f>IF(N147="nulová",J147,0)</f>
        <v>0</v>
      </c>
      <c r="BJ147" s="18" t="s">
        <v>152</v>
      </c>
      <c r="BK147" s="161">
        <f>ROUND(I147*H147,2)</f>
        <v>0</v>
      </c>
      <c r="BL147" s="18" t="s">
        <v>151</v>
      </c>
      <c r="BM147" s="160" t="s">
        <v>807</v>
      </c>
    </row>
    <row r="148" spans="1:65" s="2" customFormat="1" ht="33" customHeight="1">
      <c r="A148" s="30"/>
      <c r="B148" s="148"/>
      <c r="C148" s="149" t="s">
        <v>241</v>
      </c>
      <c r="D148" s="149" t="s">
        <v>147</v>
      </c>
      <c r="E148" s="150" t="s">
        <v>808</v>
      </c>
      <c r="F148" s="151" t="s">
        <v>809</v>
      </c>
      <c r="G148" s="152" t="s">
        <v>280</v>
      </c>
      <c r="H148" s="153">
        <v>2</v>
      </c>
      <c r="I148" s="153"/>
      <c r="J148" s="154">
        <f>ROUND(I148*H148,2)</f>
        <v>0</v>
      </c>
      <c r="K148" s="155"/>
      <c r="L148" s="31"/>
      <c r="M148" s="156" t="s">
        <v>1</v>
      </c>
      <c r="N148" s="157" t="s">
        <v>39</v>
      </c>
      <c r="O148" s="158">
        <v>0</v>
      </c>
      <c r="P148" s="158">
        <f>O148*H148</f>
        <v>0</v>
      </c>
      <c r="Q148" s="158">
        <v>0.16134000000000001</v>
      </c>
      <c r="R148" s="158">
        <f>Q148*H148</f>
        <v>0.32268000000000002</v>
      </c>
      <c r="S148" s="158">
        <v>0</v>
      </c>
      <c r="T148" s="159">
        <f>S148*H148</f>
        <v>0</v>
      </c>
      <c r="U148" s="30"/>
      <c r="V148" s="30"/>
      <c r="W148" s="30"/>
      <c r="X148" s="30"/>
      <c r="Y148" s="30"/>
      <c r="Z148" s="30"/>
      <c r="AA148" s="30"/>
      <c r="AB148" s="30"/>
      <c r="AC148" s="30"/>
      <c r="AD148" s="30"/>
      <c r="AE148" s="30"/>
      <c r="AR148" s="160" t="s">
        <v>151</v>
      </c>
      <c r="AT148" s="160" t="s">
        <v>147</v>
      </c>
      <c r="AU148" s="160" t="s">
        <v>152</v>
      </c>
      <c r="AY148" s="18" t="s">
        <v>145</v>
      </c>
      <c r="BE148" s="161">
        <f>IF(N148="základná",J148,0)</f>
        <v>0</v>
      </c>
      <c r="BF148" s="161">
        <f>IF(N148="znížená",J148,0)</f>
        <v>0</v>
      </c>
      <c r="BG148" s="161">
        <f>IF(N148="zákl. prenesená",J148,0)</f>
        <v>0</v>
      </c>
      <c r="BH148" s="161">
        <f>IF(N148="zníž. prenesená",J148,0)</f>
        <v>0</v>
      </c>
      <c r="BI148" s="161">
        <f>IF(N148="nulová",J148,0)</f>
        <v>0</v>
      </c>
      <c r="BJ148" s="18" t="s">
        <v>152</v>
      </c>
      <c r="BK148" s="161">
        <f>ROUND(I148*H148,2)</f>
        <v>0</v>
      </c>
      <c r="BL148" s="18" t="s">
        <v>151</v>
      </c>
      <c r="BM148" s="160" t="s">
        <v>810</v>
      </c>
    </row>
    <row r="149" spans="1:65" s="12" customFormat="1" ht="22.8" customHeight="1">
      <c r="B149" s="136"/>
      <c r="D149" s="137" t="s">
        <v>72</v>
      </c>
      <c r="E149" s="146" t="s">
        <v>178</v>
      </c>
      <c r="F149" s="146" t="s">
        <v>811</v>
      </c>
      <c r="J149" s="147">
        <f>BK149</f>
        <v>0</v>
      </c>
      <c r="L149" s="136"/>
      <c r="M149" s="140"/>
      <c r="N149" s="141"/>
      <c r="O149" s="141"/>
      <c r="P149" s="142">
        <f>SUM(P150:P182)</f>
        <v>0</v>
      </c>
      <c r="Q149" s="141"/>
      <c r="R149" s="142">
        <f>SUM(R150:R182)</f>
        <v>26.186694400000004</v>
      </c>
      <c r="S149" s="141"/>
      <c r="T149" s="143">
        <f>SUM(T150:T182)</f>
        <v>0</v>
      </c>
      <c r="AR149" s="137" t="s">
        <v>81</v>
      </c>
      <c r="AT149" s="144" t="s">
        <v>72</v>
      </c>
      <c r="AU149" s="144" t="s">
        <v>81</v>
      </c>
      <c r="AY149" s="137" t="s">
        <v>145</v>
      </c>
      <c r="BK149" s="145">
        <f>SUM(BK150:BK182)</f>
        <v>0</v>
      </c>
    </row>
    <row r="150" spans="1:65" s="2" customFormat="1" ht="24.15" customHeight="1">
      <c r="A150" s="30"/>
      <c r="B150" s="148"/>
      <c r="C150" s="149" t="s">
        <v>245</v>
      </c>
      <c r="D150" s="149" t="s">
        <v>147</v>
      </c>
      <c r="E150" s="150" t="s">
        <v>812</v>
      </c>
      <c r="F150" s="151" t="s">
        <v>813</v>
      </c>
      <c r="G150" s="152" t="s">
        <v>160</v>
      </c>
      <c r="H150" s="153">
        <v>59</v>
      </c>
      <c r="I150" s="153"/>
      <c r="J150" s="154">
        <f t="shared" ref="J150:J182" si="10">ROUND(I150*H150,2)</f>
        <v>0</v>
      </c>
      <c r="K150" s="155"/>
      <c r="L150" s="31"/>
      <c r="M150" s="156" t="s">
        <v>1</v>
      </c>
      <c r="N150" s="157" t="s">
        <v>39</v>
      </c>
      <c r="O150" s="158">
        <v>0</v>
      </c>
      <c r="P150" s="158">
        <f t="shared" ref="P150:P182" si="11">O150*H150</f>
        <v>0</v>
      </c>
      <c r="Q150" s="158">
        <v>0</v>
      </c>
      <c r="R150" s="158">
        <f t="shared" ref="R150:R182" si="12">Q150*H150</f>
        <v>0</v>
      </c>
      <c r="S150" s="158">
        <v>0</v>
      </c>
      <c r="T150" s="159">
        <f t="shared" ref="T150:T182" si="13">S150*H150</f>
        <v>0</v>
      </c>
      <c r="U150" s="30"/>
      <c r="V150" s="30"/>
      <c r="W150" s="30"/>
      <c r="X150" s="30"/>
      <c r="Y150" s="30"/>
      <c r="Z150" s="30"/>
      <c r="AA150" s="30"/>
      <c r="AB150" s="30"/>
      <c r="AC150" s="30"/>
      <c r="AD150" s="30"/>
      <c r="AE150" s="30"/>
      <c r="AR150" s="160" t="s">
        <v>151</v>
      </c>
      <c r="AT150" s="160" t="s">
        <v>147</v>
      </c>
      <c r="AU150" s="160" t="s">
        <v>152</v>
      </c>
      <c r="AY150" s="18" t="s">
        <v>145</v>
      </c>
      <c r="BE150" s="161">
        <f t="shared" ref="BE150:BE182" si="14">IF(N150="základná",J150,0)</f>
        <v>0</v>
      </c>
      <c r="BF150" s="161">
        <f t="shared" ref="BF150:BF182" si="15">IF(N150="znížená",J150,0)</f>
        <v>0</v>
      </c>
      <c r="BG150" s="161">
        <f t="shared" ref="BG150:BG182" si="16">IF(N150="zákl. prenesená",J150,0)</f>
        <v>0</v>
      </c>
      <c r="BH150" s="161">
        <f t="shared" ref="BH150:BH182" si="17">IF(N150="zníž. prenesená",J150,0)</f>
        <v>0</v>
      </c>
      <c r="BI150" s="161">
        <f t="shared" ref="BI150:BI182" si="18">IF(N150="nulová",J150,0)</f>
        <v>0</v>
      </c>
      <c r="BJ150" s="18" t="s">
        <v>152</v>
      </c>
      <c r="BK150" s="161">
        <f t="shared" ref="BK150:BK182" si="19">ROUND(I150*H150,2)</f>
        <v>0</v>
      </c>
      <c r="BL150" s="18" t="s">
        <v>151</v>
      </c>
      <c r="BM150" s="160" t="s">
        <v>814</v>
      </c>
    </row>
    <row r="151" spans="1:65" s="2" customFormat="1" ht="24.15" customHeight="1">
      <c r="A151" s="30"/>
      <c r="B151" s="148"/>
      <c r="C151" s="149" t="s">
        <v>249</v>
      </c>
      <c r="D151" s="149" t="s">
        <v>147</v>
      </c>
      <c r="E151" s="150" t="s">
        <v>815</v>
      </c>
      <c r="F151" s="151" t="s">
        <v>816</v>
      </c>
      <c r="G151" s="152" t="s">
        <v>160</v>
      </c>
      <c r="H151" s="153">
        <v>37.15</v>
      </c>
      <c r="I151" s="153"/>
      <c r="J151" s="154">
        <f t="shared" si="10"/>
        <v>0</v>
      </c>
      <c r="K151" s="155"/>
      <c r="L151" s="31"/>
      <c r="M151" s="156" t="s">
        <v>1</v>
      </c>
      <c r="N151" s="157" t="s">
        <v>39</v>
      </c>
      <c r="O151" s="158">
        <v>0</v>
      </c>
      <c r="P151" s="158">
        <f t="shared" si="11"/>
        <v>0</v>
      </c>
      <c r="Q151" s="158">
        <v>0</v>
      </c>
      <c r="R151" s="158">
        <f t="shared" si="12"/>
        <v>0</v>
      </c>
      <c r="S151" s="158">
        <v>0</v>
      </c>
      <c r="T151" s="159">
        <f t="shared" si="13"/>
        <v>0</v>
      </c>
      <c r="U151" s="30"/>
      <c r="V151" s="30"/>
      <c r="W151" s="30"/>
      <c r="X151" s="30"/>
      <c r="Y151" s="30"/>
      <c r="Z151" s="30"/>
      <c r="AA151" s="30"/>
      <c r="AB151" s="30"/>
      <c r="AC151" s="30"/>
      <c r="AD151" s="30"/>
      <c r="AE151" s="30"/>
      <c r="AR151" s="160" t="s">
        <v>151</v>
      </c>
      <c r="AT151" s="160" t="s">
        <v>147</v>
      </c>
      <c r="AU151" s="160" t="s">
        <v>152</v>
      </c>
      <c r="AY151" s="18" t="s">
        <v>145</v>
      </c>
      <c r="BE151" s="161">
        <f t="shared" si="14"/>
        <v>0</v>
      </c>
      <c r="BF151" s="161">
        <f t="shared" si="15"/>
        <v>0</v>
      </c>
      <c r="BG151" s="161">
        <f t="shared" si="16"/>
        <v>0</v>
      </c>
      <c r="BH151" s="161">
        <f t="shared" si="17"/>
        <v>0</v>
      </c>
      <c r="BI151" s="161">
        <f t="shared" si="18"/>
        <v>0</v>
      </c>
      <c r="BJ151" s="18" t="s">
        <v>152</v>
      </c>
      <c r="BK151" s="161">
        <f t="shared" si="19"/>
        <v>0</v>
      </c>
      <c r="BL151" s="18" t="s">
        <v>151</v>
      </c>
      <c r="BM151" s="160" t="s">
        <v>817</v>
      </c>
    </row>
    <row r="152" spans="1:65" s="2" customFormat="1" ht="24.15" customHeight="1">
      <c r="A152" s="30"/>
      <c r="B152" s="148"/>
      <c r="C152" s="149" t="s">
        <v>253</v>
      </c>
      <c r="D152" s="149" t="s">
        <v>147</v>
      </c>
      <c r="E152" s="150" t="s">
        <v>818</v>
      </c>
      <c r="F152" s="151" t="s">
        <v>819</v>
      </c>
      <c r="G152" s="152" t="s">
        <v>160</v>
      </c>
      <c r="H152" s="153">
        <v>66.599999999999994</v>
      </c>
      <c r="I152" s="153"/>
      <c r="J152" s="154">
        <f t="shared" si="10"/>
        <v>0</v>
      </c>
      <c r="K152" s="155"/>
      <c r="L152" s="31"/>
      <c r="M152" s="156" t="s">
        <v>1</v>
      </c>
      <c r="N152" s="157" t="s">
        <v>39</v>
      </c>
      <c r="O152" s="158">
        <v>0</v>
      </c>
      <c r="P152" s="158">
        <f t="shared" si="11"/>
        <v>0</v>
      </c>
      <c r="Q152" s="158">
        <v>1.00600600600601E-5</v>
      </c>
      <c r="R152" s="158">
        <f t="shared" si="12"/>
        <v>6.7000000000000262E-4</v>
      </c>
      <c r="S152" s="158">
        <v>0</v>
      </c>
      <c r="T152" s="159">
        <f t="shared" si="13"/>
        <v>0</v>
      </c>
      <c r="U152" s="30"/>
      <c r="V152" s="30"/>
      <c r="W152" s="30"/>
      <c r="X152" s="30"/>
      <c r="Y152" s="30"/>
      <c r="Z152" s="30"/>
      <c r="AA152" s="30"/>
      <c r="AB152" s="30"/>
      <c r="AC152" s="30"/>
      <c r="AD152" s="30"/>
      <c r="AE152" s="30"/>
      <c r="AR152" s="160" t="s">
        <v>151</v>
      </c>
      <c r="AT152" s="160" t="s">
        <v>147</v>
      </c>
      <c r="AU152" s="160" t="s">
        <v>152</v>
      </c>
      <c r="AY152" s="18" t="s">
        <v>145</v>
      </c>
      <c r="BE152" s="161">
        <f t="shared" si="14"/>
        <v>0</v>
      </c>
      <c r="BF152" s="161">
        <f t="shared" si="15"/>
        <v>0</v>
      </c>
      <c r="BG152" s="161">
        <f t="shared" si="16"/>
        <v>0</v>
      </c>
      <c r="BH152" s="161">
        <f t="shared" si="17"/>
        <v>0</v>
      </c>
      <c r="BI152" s="161">
        <f t="shared" si="18"/>
        <v>0</v>
      </c>
      <c r="BJ152" s="18" t="s">
        <v>152</v>
      </c>
      <c r="BK152" s="161">
        <f t="shared" si="19"/>
        <v>0</v>
      </c>
      <c r="BL152" s="18" t="s">
        <v>151</v>
      </c>
      <c r="BM152" s="160" t="s">
        <v>820</v>
      </c>
    </row>
    <row r="153" spans="1:65" s="2" customFormat="1" ht="33" customHeight="1">
      <c r="A153" s="30"/>
      <c r="B153" s="148"/>
      <c r="C153" s="162" t="s">
        <v>257</v>
      </c>
      <c r="D153" s="162" t="s">
        <v>199</v>
      </c>
      <c r="E153" s="163" t="s">
        <v>821</v>
      </c>
      <c r="F153" s="164" t="s">
        <v>822</v>
      </c>
      <c r="G153" s="165" t="s">
        <v>280</v>
      </c>
      <c r="H153" s="166">
        <v>12</v>
      </c>
      <c r="I153" s="166"/>
      <c r="J153" s="167">
        <f t="shared" si="10"/>
        <v>0</v>
      </c>
      <c r="K153" s="168"/>
      <c r="L153" s="169"/>
      <c r="M153" s="170" t="s">
        <v>1</v>
      </c>
      <c r="N153" s="171" t="s">
        <v>39</v>
      </c>
      <c r="O153" s="158">
        <v>0</v>
      </c>
      <c r="P153" s="158">
        <f t="shared" si="11"/>
        <v>0</v>
      </c>
      <c r="Q153" s="158">
        <v>2.6579999999999999E-2</v>
      </c>
      <c r="R153" s="158">
        <f t="shared" si="12"/>
        <v>0.31896000000000002</v>
      </c>
      <c r="S153" s="158">
        <v>0</v>
      </c>
      <c r="T153" s="159">
        <f t="shared" si="13"/>
        <v>0</v>
      </c>
      <c r="U153" s="30"/>
      <c r="V153" s="30"/>
      <c r="W153" s="30"/>
      <c r="X153" s="30"/>
      <c r="Y153" s="30"/>
      <c r="Z153" s="30"/>
      <c r="AA153" s="30"/>
      <c r="AB153" s="30"/>
      <c r="AC153" s="30"/>
      <c r="AD153" s="30"/>
      <c r="AE153" s="30"/>
      <c r="AR153" s="160" t="s">
        <v>178</v>
      </c>
      <c r="AT153" s="160" t="s">
        <v>199</v>
      </c>
      <c r="AU153" s="160" t="s">
        <v>152</v>
      </c>
      <c r="AY153" s="18" t="s">
        <v>145</v>
      </c>
      <c r="BE153" s="161">
        <f t="shared" si="14"/>
        <v>0</v>
      </c>
      <c r="BF153" s="161">
        <f t="shared" si="15"/>
        <v>0</v>
      </c>
      <c r="BG153" s="161">
        <f t="shared" si="16"/>
        <v>0</v>
      </c>
      <c r="BH153" s="161">
        <f t="shared" si="17"/>
        <v>0</v>
      </c>
      <c r="BI153" s="161">
        <f t="shared" si="18"/>
        <v>0</v>
      </c>
      <c r="BJ153" s="18" t="s">
        <v>152</v>
      </c>
      <c r="BK153" s="161">
        <f t="shared" si="19"/>
        <v>0</v>
      </c>
      <c r="BL153" s="18" t="s">
        <v>151</v>
      </c>
      <c r="BM153" s="160" t="s">
        <v>823</v>
      </c>
    </row>
    <row r="154" spans="1:65" s="2" customFormat="1" ht="24.15" customHeight="1">
      <c r="A154" s="30"/>
      <c r="B154" s="148"/>
      <c r="C154" s="149" t="s">
        <v>261</v>
      </c>
      <c r="D154" s="149" t="s">
        <v>147</v>
      </c>
      <c r="E154" s="150" t="s">
        <v>824</v>
      </c>
      <c r="F154" s="151" t="s">
        <v>825</v>
      </c>
      <c r="G154" s="152" t="s">
        <v>160</v>
      </c>
      <c r="H154" s="153">
        <v>108</v>
      </c>
      <c r="I154" s="153"/>
      <c r="J154" s="154">
        <f t="shared" si="10"/>
        <v>0</v>
      </c>
      <c r="K154" s="155"/>
      <c r="L154" s="31"/>
      <c r="M154" s="156" t="s">
        <v>1</v>
      </c>
      <c r="N154" s="157" t="s">
        <v>39</v>
      </c>
      <c r="O154" s="158">
        <v>0</v>
      </c>
      <c r="P154" s="158">
        <f t="shared" si="11"/>
        <v>0</v>
      </c>
      <c r="Q154" s="158">
        <v>1.01333333333333E-5</v>
      </c>
      <c r="R154" s="158">
        <f t="shared" si="12"/>
        <v>1.0943999999999962E-3</v>
      </c>
      <c r="S154" s="158">
        <v>0</v>
      </c>
      <c r="T154" s="159">
        <f t="shared" si="13"/>
        <v>0</v>
      </c>
      <c r="U154" s="30"/>
      <c r="V154" s="30"/>
      <c r="W154" s="30"/>
      <c r="X154" s="30"/>
      <c r="Y154" s="30"/>
      <c r="Z154" s="30"/>
      <c r="AA154" s="30"/>
      <c r="AB154" s="30"/>
      <c r="AC154" s="30"/>
      <c r="AD154" s="30"/>
      <c r="AE154" s="30"/>
      <c r="AR154" s="160" t="s">
        <v>151</v>
      </c>
      <c r="AT154" s="160" t="s">
        <v>147</v>
      </c>
      <c r="AU154" s="160" t="s">
        <v>152</v>
      </c>
      <c r="AY154" s="18" t="s">
        <v>145</v>
      </c>
      <c r="BE154" s="161">
        <f t="shared" si="14"/>
        <v>0</v>
      </c>
      <c r="BF154" s="161">
        <f t="shared" si="15"/>
        <v>0</v>
      </c>
      <c r="BG154" s="161">
        <f t="shared" si="16"/>
        <v>0</v>
      </c>
      <c r="BH154" s="161">
        <f t="shared" si="17"/>
        <v>0</v>
      </c>
      <c r="BI154" s="161">
        <f t="shared" si="18"/>
        <v>0</v>
      </c>
      <c r="BJ154" s="18" t="s">
        <v>152</v>
      </c>
      <c r="BK154" s="161">
        <f t="shared" si="19"/>
        <v>0</v>
      </c>
      <c r="BL154" s="18" t="s">
        <v>151</v>
      </c>
      <c r="BM154" s="160" t="s">
        <v>826</v>
      </c>
    </row>
    <row r="155" spans="1:65" s="2" customFormat="1" ht="24.15" customHeight="1">
      <c r="A155" s="30"/>
      <c r="B155" s="148"/>
      <c r="C155" s="162" t="s">
        <v>265</v>
      </c>
      <c r="D155" s="162" t="s">
        <v>199</v>
      </c>
      <c r="E155" s="163" t="s">
        <v>827</v>
      </c>
      <c r="F155" s="164" t="s">
        <v>828</v>
      </c>
      <c r="G155" s="165" t="s">
        <v>280</v>
      </c>
      <c r="H155" s="166">
        <v>18</v>
      </c>
      <c r="I155" s="166"/>
      <c r="J155" s="167">
        <f t="shared" si="10"/>
        <v>0</v>
      </c>
      <c r="K155" s="168"/>
      <c r="L155" s="169"/>
      <c r="M155" s="170" t="s">
        <v>1</v>
      </c>
      <c r="N155" s="171" t="s">
        <v>39</v>
      </c>
      <c r="O155" s="158">
        <v>0</v>
      </c>
      <c r="P155" s="158">
        <f t="shared" si="11"/>
        <v>0</v>
      </c>
      <c r="Q155" s="158">
        <v>3.3919999999999999E-2</v>
      </c>
      <c r="R155" s="158">
        <f t="shared" si="12"/>
        <v>0.61055999999999999</v>
      </c>
      <c r="S155" s="158">
        <v>0</v>
      </c>
      <c r="T155" s="159">
        <f t="shared" si="13"/>
        <v>0</v>
      </c>
      <c r="U155" s="30"/>
      <c r="V155" s="30"/>
      <c r="W155" s="30"/>
      <c r="X155" s="30"/>
      <c r="Y155" s="30"/>
      <c r="Z155" s="30"/>
      <c r="AA155" s="30"/>
      <c r="AB155" s="30"/>
      <c r="AC155" s="30"/>
      <c r="AD155" s="30"/>
      <c r="AE155" s="30"/>
      <c r="AR155" s="160" t="s">
        <v>178</v>
      </c>
      <c r="AT155" s="160" t="s">
        <v>199</v>
      </c>
      <c r="AU155" s="160" t="s">
        <v>152</v>
      </c>
      <c r="AY155" s="18" t="s">
        <v>145</v>
      </c>
      <c r="BE155" s="161">
        <f t="shared" si="14"/>
        <v>0</v>
      </c>
      <c r="BF155" s="161">
        <f t="shared" si="15"/>
        <v>0</v>
      </c>
      <c r="BG155" s="161">
        <f t="shared" si="16"/>
        <v>0</v>
      </c>
      <c r="BH155" s="161">
        <f t="shared" si="17"/>
        <v>0</v>
      </c>
      <c r="BI155" s="161">
        <f t="shared" si="18"/>
        <v>0</v>
      </c>
      <c r="BJ155" s="18" t="s">
        <v>152</v>
      </c>
      <c r="BK155" s="161">
        <f t="shared" si="19"/>
        <v>0</v>
      </c>
      <c r="BL155" s="18" t="s">
        <v>151</v>
      </c>
      <c r="BM155" s="160" t="s">
        <v>829</v>
      </c>
    </row>
    <row r="156" spans="1:65" s="2" customFormat="1" ht="16.5" customHeight="1">
      <c r="A156" s="30"/>
      <c r="B156" s="148"/>
      <c r="C156" s="149" t="s">
        <v>269</v>
      </c>
      <c r="D156" s="149" t="s">
        <v>147</v>
      </c>
      <c r="E156" s="150" t="s">
        <v>830</v>
      </c>
      <c r="F156" s="151" t="s">
        <v>831</v>
      </c>
      <c r="G156" s="152" t="s">
        <v>280</v>
      </c>
      <c r="H156" s="153">
        <v>1</v>
      </c>
      <c r="I156" s="153"/>
      <c r="J156" s="154">
        <f t="shared" si="10"/>
        <v>0</v>
      </c>
      <c r="K156" s="155"/>
      <c r="L156" s="31"/>
      <c r="M156" s="156" t="s">
        <v>1</v>
      </c>
      <c r="N156" s="157" t="s">
        <v>39</v>
      </c>
      <c r="O156" s="158">
        <v>0</v>
      </c>
      <c r="P156" s="158">
        <f t="shared" si="11"/>
        <v>0</v>
      </c>
      <c r="Q156" s="158">
        <v>5.0000000000000002E-5</v>
      </c>
      <c r="R156" s="158">
        <f t="shared" si="12"/>
        <v>5.0000000000000002E-5</v>
      </c>
      <c r="S156" s="158">
        <v>0</v>
      </c>
      <c r="T156" s="159">
        <f t="shared" si="13"/>
        <v>0</v>
      </c>
      <c r="U156" s="30"/>
      <c r="V156" s="30"/>
      <c r="W156" s="30"/>
      <c r="X156" s="30"/>
      <c r="Y156" s="30"/>
      <c r="Z156" s="30"/>
      <c r="AA156" s="30"/>
      <c r="AB156" s="30"/>
      <c r="AC156" s="30"/>
      <c r="AD156" s="30"/>
      <c r="AE156" s="30"/>
      <c r="AR156" s="160" t="s">
        <v>151</v>
      </c>
      <c r="AT156" s="160" t="s">
        <v>147</v>
      </c>
      <c r="AU156" s="160" t="s">
        <v>152</v>
      </c>
      <c r="AY156" s="18" t="s">
        <v>145</v>
      </c>
      <c r="BE156" s="161">
        <f t="shared" si="14"/>
        <v>0</v>
      </c>
      <c r="BF156" s="161">
        <f t="shared" si="15"/>
        <v>0</v>
      </c>
      <c r="BG156" s="161">
        <f t="shared" si="16"/>
        <v>0</v>
      </c>
      <c r="BH156" s="161">
        <f t="shared" si="17"/>
        <v>0</v>
      </c>
      <c r="BI156" s="161">
        <f t="shared" si="18"/>
        <v>0</v>
      </c>
      <c r="BJ156" s="18" t="s">
        <v>152</v>
      </c>
      <c r="BK156" s="161">
        <f t="shared" si="19"/>
        <v>0</v>
      </c>
      <c r="BL156" s="18" t="s">
        <v>151</v>
      </c>
      <c r="BM156" s="160" t="s">
        <v>832</v>
      </c>
    </row>
    <row r="157" spans="1:65" s="2" customFormat="1" ht="24.15" customHeight="1">
      <c r="A157" s="30"/>
      <c r="B157" s="148"/>
      <c r="C157" s="162" t="s">
        <v>273</v>
      </c>
      <c r="D157" s="162" t="s">
        <v>199</v>
      </c>
      <c r="E157" s="163" t="s">
        <v>833</v>
      </c>
      <c r="F157" s="164" t="s">
        <v>834</v>
      </c>
      <c r="G157" s="165" t="s">
        <v>280</v>
      </c>
      <c r="H157" s="166">
        <v>1</v>
      </c>
      <c r="I157" s="166"/>
      <c r="J157" s="167">
        <f t="shared" si="10"/>
        <v>0</v>
      </c>
      <c r="K157" s="168"/>
      <c r="L157" s="169"/>
      <c r="M157" s="170" t="s">
        <v>1</v>
      </c>
      <c r="N157" s="171" t="s">
        <v>39</v>
      </c>
      <c r="O157" s="158">
        <v>0</v>
      </c>
      <c r="P157" s="158">
        <f t="shared" si="11"/>
        <v>0</v>
      </c>
      <c r="Q157" s="158">
        <v>1.6100000000000001E-3</v>
      </c>
      <c r="R157" s="158">
        <f t="shared" si="12"/>
        <v>1.6100000000000001E-3</v>
      </c>
      <c r="S157" s="158">
        <v>0</v>
      </c>
      <c r="T157" s="159">
        <f t="shared" si="13"/>
        <v>0</v>
      </c>
      <c r="U157" s="30"/>
      <c r="V157" s="30"/>
      <c r="W157" s="30"/>
      <c r="X157" s="30"/>
      <c r="Y157" s="30"/>
      <c r="Z157" s="30"/>
      <c r="AA157" s="30"/>
      <c r="AB157" s="30"/>
      <c r="AC157" s="30"/>
      <c r="AD157" s="30"/>
      <c r="AE157" s="30"/>
      <c r="AR157" s="160" t="s">
        <v>178</v>
      </c>
      <c r="AT157" s="160" t="s">
        <v>199</v>
      </c>
      <c r="AU157" s="160" t="s">
        <v>152</v>
      </c>
      <c r="AY157" s="18" t="s">
        <v>145</v>
      </c>
      <c r="BE157" s="161">
        <f t="shared" si="14"/>
        <v>0</v>
      </c>
      <c r="BF157" s="161">
        <f t="shared" si="15"/>
        <v>0</v>
      </c>
      <c r="BG157" s="161">
        <f t="shared" si="16"/>
        <v>0</v>
      </c>
      <c r="BH157" s="161">
        <f t="shared" si="17"/>
        <v>0</v>
      </c>
      <c r="BI157" s="161">
        <f t="shared" si="18"/>
        <v>0</v>
      </c>
      <c r="BJ157" s="18" t="s">
        <v>152</v>
      </c>
      <c r="BK157" s="161">
        <f t="shared" si="19"/>
        <v>0</v>
      </c>
      <c r="BL157" s="18" t="s">
        <v>151</v>
      </c>
      <c r="BM157" s="160" t="s">
        <v>835</v>
      </c>
    </row>
    <row r="158" spans="1:65" s="2" customFormat="1" ht="16.5" customHeight="1">
      <c r="A158" s="30"/>
      <c r="B158" s="148"/>
      <c r="C158" s="149" t="s">
        <v>278</v>
      </c>
      <c r="D158" s="149" t="s">
        <v>147</v>
      </c>
      <c r="E158" s="150" t="s">
        <v>836</v>
      </c>
      <c r="F158" s="151" t="s">
        <v>837</v>
      </c>
      <c r="G158" s="152" t="s">
        <v>280</v>
      </c>
      <c r="H158" s="153">
        <v>2</v>
      </c>
      <c r="I158" s="153"/>
      <c r="J158" s="154">
        <f t="shared" si="10"/>
        <v>0</v>
      </c>
      <c r="K158" s="155"/>
      <c r="L158" s="31"/>
      <c r="M158" s="156" t="s">
        <v>1</v>
      </c>
      <c r="N158" s="157" t="s">
        <v>39</v>
      </c>
      <c r="O158" s="158">
        <v>0</v>
      </c>
      <c r="P158" s="158">
        <f t="shared" si="11"/>
        <v>0</v>
      </c>
      <c r="Q158" s="158">
        <v>6.9999999999999994E-5</v>
      </c>
      <c r="R158" s="158">
        <f t="shared" si="12"/>
        <v>1.3999999999999999E-4</v>
      </c>
      <c r="S158" s="158">
        <v>0</v>
      </c>
      <c r="T158" s="159">
        <f t="shared" si="13"/>
        <v>0</v>
      </c>
      <c r="U158" s="30"/>
      <c r="V158" s="30"/>
      <c r="W158" s="30"/>
      <c r="X158" s="30"/>
      <c r="Y158" s="30"/>
      <c r="Z158" s="30"/>
      <c r="AA158" s="30"/>
      <c r="AB158" s="30"/>
      <c r="AC158" s="30"/>
      <c r="AD158" s="30"/>
      <c r="AE158" s="30"/>
      <c r="AR158" s="160" t="s">
        <v>151</v>
      </c>
      <c r="AT158" s="160" t="s">
        <v>147</v>
      </c>
      <c r="AU158" s="160" t="s">
        <v>152</v>
      </c>
      <c r="AY158" s="18" t="s">
        <v>145</v>
      </c>
      <c r="BE158" s="161">
        <f t="shared" si="14"/>
        <v>0</v>
      </c>
      <c r="BF158" s="161">
        <f t="shared" si="15"/>
        <v>0</v>
      </c>
      <c r="BG158" s="161">
        <f t="shared" si="16"/>
        <v>0</v>
      </c>
      <c r="BH158" s="161">
        <f t="shared" si="17"/>
        <v>0</v>
      </c>
      <c r="BI158" s="161">
        <f t="shared" si="18"/>
        <v>0</v>
      </c>
      <c r="BJ158" s="18" t="s">
        <v>152</v>
      </c>
      <c r="BK158" s="161">
        <f t="shared" si="19"/>
        <v>0</v>
      </c>
      <c r="BL158" s="18" t="s">
        <v>151</v>
      </c>
      <c r="BM158" s="160" t="s">
        <v>838</v>
      </c>
    </row>
    <row r="159" spans="1:65" s="2" customFormat="1" ht="24.15" customHeight="1">
      <c r="A159" s="30"/>
      <c r="B159" s="148"/>
      <c r="C159" s="162" t="s">
        <v>282</v>
      </c>
      <c r="D159" s="162" t="s">
        <v>199</v>
      </c>
      <c r="E159" s="163" t="s">
        <v>839</v>
      </c>
      <c r="F159" s="164" t="s">
        <v>840</v>
      </c>
      <c r="G159" s="165" t="s">
        <v>280</v>
      </c>
      <c r="H159" s="166">
        <v>2</v>
      </c>
      <c r="I159" s="166"/>
      <c r="J159" s="167">
        <f t="shared" si="10"/>
        <v>0</v>
      </c>
      <c r="K159" s="168"/>
      <c r="L159" s="169"/>
      <c r="M159" s="170" t="s">
        <v>1</v>
      </c>
      <c r="N159" s="171" t="s">
        <v>39</v>
      </c>
      <c r="O159" s="158">
        <v>0</v>
      </c>
      <c r="P159" s="158">
        <f t="shared" si="11"/>
        <v>0</v>
      </c>
      <c r="Q159" s="158">
        <v>1.9400000000000001E-3</v>
      </c>
      <c r="R159" s="158">
        <f t="shared" si="12"/>
        <v>3.8800000000000002E-3</v>
      </c>
      <c r="S159" s="158">
        <v>0</v>
      </c>
      <c r="T159" s="159">
        <f t="shared" si="13"/>
        <v>0</v>
      </c>
      <c r="U159" s="30"/>
      <c r="V159" s="30"/>
      <c r="W159" s="30"/>
      <c r="X159" s="30"/>
      <c r="Y159" s="30"/>
      <c r="Z159" s="30"/>
      <c r="AA159" s="30"/>
      <c r="AB159" s="30"/>
      <c r="AC159" s="30"/>
      <c r="AD159" s="30"/>
      <c r="AE159" s="30"/>
      <c r="AR159" s="160" t="s">
        <v>178</v>
      </c>
      <c r="AT159" s="160" t="s">
        <v>199</v>
      </c>
      <c r="AU159" s="160" t="s">
        <v>152</v>
      </c>
      <c r="AY159" s="18" t="s">
        <v>145</v>
      </c>
      <c r="BE159" s="161">
        <f t="shared" si="14"/>
        <v>0</v>
      </c>
      <c r="BF159" s="161">
        <f t="shared" si="15"/>
        <v>0</v>
      </c>
      <c r="BG159" s="161">
        <f t="shared" si="16"/>
        <v>0</v>
      </c>
      <c r="BH159" s="161">
        <f t="shared" si="17"/>
        <v>0</v>
      </c>
      <c r="BI159" s="161">
        <f t="shared" si="18"/>
        <v>0</v>
      </c>
      <c r="BJ159" s="18" t="s">
        <v>152</v>
      </c>
      <c r="BK159" s="161">
        <f t="shared" si="19"/>
        <v>0</v>
      </c>
      <c r="BL159" s="18" t="s">
        <v>151</v>
      </c>
      <c r="BM159" s="160" t="s">
        <v>841</v>
      </c>
    </row>
    <row r="160" spans="1:65" s="2" customFormat="1" ht="16.5" customHeight="1">
      <c r="A160" s="30"/>
      <c r="B160" s="148"/>
      <c r="C160" s="149" t="s">
        <v>286</v>
      </c>
      <c r="D160" s="149" t="s">
        <v>147</v>
      </c>
      <c r="E160" s="150" t="s">
        <v>842</v>
      </c>
      <c r="F160" s="151" t="s">
        <v>843</v>
      </c>
      <c r="G160" s="152" t="s">
        <v>280</v>
      </c>
      <c r="H160" s="153">
        <v>2</v>
      </c>
      <c r="I160" s="153"/>
      <c r="J160" s="154">
        <f t="shared" si="10"/>
        <v>0</v>
      </c>
      <c r="K160" s="155"/>
      <c r="L160" s="31"/>
      <c r="M160" s="156" t="s">
        <v>1</v>
      </c>
      <c r="N160" s="157" t="s">
        <v>39</v>
      </c>
      <c r="O160" s="158">
        <v>0</v>
      </c>
      <c r="P160" s="158">
        <f t="shared" si="11"/>
        <v>0</v>
      </c>
      <c r="Q160" s="158">
        <v>1.7000000000000001E-4</v>
      </c>
      <c r="R160" s="158">
        <f t="shared" si="12"/>
        <v>3.4000000000000002E-4</v>
      </c>
      <c r="S160" s="158">
        <v>0</v>
      </c>
      <c r="T160" s="159">
        <f t="shared" si="13"/>
        <v>0</v>
      </c>
      <c r="U160" s="30"/>
      <c r="V160" s="30"/>
      <c r="W160" s="30"/>
      <c r="X160" s="30"/>
      <c r="Y160" s="30"/>
      <c r="Z160" s="30"/>
      <c r="AA160" s="30"/>
      <c r="AB160" s="30"/>
      <c r="AC160" s="30"/>
      <c r="AD160" s="30"/>
      <c r="AE160" s="30"/>
      <c r="AR160" s="160" t="s">
        <v>151</v>
      </c>
      <c r="AT160" s="160" t="s">
        <v>147</v>
      </c>
      <c r="AU160" s="160" t="s">
        <v>152</v>
      </c>
      <c r="AY160" s="18" t="s">
        <v>145</v>
      </c>
      <c r="BE160" s="161">
        <f t="shared" si="14"/>
        <v>0</v>
      </c>
      <c r="BF160" s="161">
        <f t="shared" si="15"/>
        <v>0</v>
      </c>
      <c r="BG160" s="161">
        <f t="shared" si="16"/>
        <v>0</v>
      </c>
      <c r="BH160" s="161">
        <f t="shared" si="17"/>
        <v>0</v>
      </c>
      <c r="BI160" s="161">
        <f t="shared" si="18"/>
        <v>0</v>
      </c>
      <c r="BJ160" s="18" t="s">
        <v>152</v>
      </c>
      <c r="BK160" s="161">
        <f t="shared" si="19"/>
        <v>0</v>
      </c>
      <c r="BL160" s="18" t="s">
        <v>151</v>
      </c>
      <c r="BM160" s="160" t="s">
        <v>844</v>
      </c>
    </row>
    <row r="161" spans="1:65" s="2" customFormat="1" ht="24.15" customHeight="1">
      <c r="A161" s="30"/>
      <c r="B161" s="148"/>
      <c r="C161" s="162" t="s">
        <v>290</v>
      </c>
      <c r="D161" s="162" t="s">
        <v>199</v>
      </c>
      <c r="E161" s="163" t="s">
        <v>845</v>
      </c>
      <c r="F161" s="164" t="s">
        <v>846</v>
      </c>
      <c r="G161" s="165" t="s">
        <v>280</v>
      </c>
      <c r="H161" s="166">
        <v>2</v>
      </c>
      <c r="I161" s="166"/>
      <c r="J161" s="167">
        <f t="shared" si="10"/>
        <v>0</v>
      </c>
      <c r="K161" s="168"/>
      <c r="L161" s="169"/>
      <c r="M161" s="170" t="s">
        <v>1</v>
      </c>
      <c r="N161" s="171" t="s">
        <v>39</v>
      </c>
      <c r="O161" s="158">
        <v>0</v>
      </c>
      <c r="P161" s="158">
        <f t="shared" si="11"/>
        <v>0</v>
      </c>
      <c r="Q161" s="158">
        <v>2.3460000000000002E-2</v>
      </c>
      <c r="R161" s="158">
        <f t="shared" si="12"/>
        <v>4.6920000000000003E-2</v>
      </c>
      <c r="S161" s="158">
        <v>0</v>
      </c>
      <c r="T161" s="159">
        <f t="shared" si="13"/>
        <v>0</v>
      </c>
      <c r="U161" s="30"/>
      <c r="V161" s="30"/>
      <c r="W161" s="30"/>
      <c r="X161" s="30"/>
      <c r="Y161" s="30"/>
      <c r="Z161" s="30"/>
      <c r="AA161" s="30"/>
      <c r="AB161" s="30"/>
      <c r="AC161" s="30"/>
      <c r="AD161" s="30"/>
      <c r="AE161" s="30"/>
      <c r="AR161" s="160" t="s">
        <v>178</v>
      </c>
      <c r="AT161" s="160" t="s">
        <v>199</v>
      </c>
      <c r="AU161" s="160" t="s">
        <v>152</v>
      </c>
      <c r="AY161" s="18" t="s">
        <v>145</v>
      </c>
      <c r="BE161" s="161">
        <f t="shared" si="14"/>
        <v>0</v>
      </c>
      <c r="BF161" s="161">
        <f t="shared" si="15"/>
        <v>0</v>
      </c>
      <c r="BG161" s="161">
        <f t="shared" si="16"/>
        <v>0</v>
      </c>
      <c r="BH161" s="161">
        <f t="shared" si="17"/>
        <v>0</v>
      </c>
      <c r="BI161" s="161">
        <f t="shared" si="18"/>
        <v>0</v>
      </c>
      <c r="BJ161" s="18" t="s">
        <v>152</v>
      </c>
      <c r="BK161" s="161">
        <f t="shared" si="19"/>
        <v>0</v>
      </c>
      <c r="BL161" s="18" t="s">
        <v>151</v>
      </c>
      <c r="BM161" s="160" t="s">
        <v>847</v>
      </c>
    </row>
    <row r="162" spans="1:65" s="2" customFormat="1" ht="16.5" customHeight="1">
      <c r="A162" s="30"/>
      <c r="B162" s="148"/>
      <c r="C162" s="149" t="s">
        <v>294</v>
      </c>
      <c r="D162" s="149" t="s">
        <v>147</v>
      </c>
      <c r="E162" s="150" t="s">
        <v>848</v>
      </c>
      <c r="F162" s="151" t="s">
        <v>849</v>
      </c>
      <c r="G162" s="152" t="s">
        <v>160</v>
      </c>
      <c r="H162" s="153">
        <v>66.599999999999994</v>
      </c>
      <c r="I162" s="153"/>
      <c r="J162" s="154">
        <f t="shared" si="10"/>
        <v>0</v>
      </c>
      <c r="K162" s="155"/>
      <c r="L162" s="31"/>
      <c r="M162" s="156" t="s">
        <v>1</v>
      </c>
      <c r="N162" s="157" t="s">
        <v>39</v>
      </c>
      <c r="O162" s="158">
        <v>0</v>
      </c>
      <c r="P162" s="158">
        <f t="shared" si="11"/>
        <v>0</v>
      </c>
      <c r="Q162" s="158">
        <v>0</v>
      </c>
      <c r="R162" s="158">
        <f t="shared" si="12"/>
        <v>0</v>
      </c>
      <c r="S162" s="158">
        <v>0</v>
      </c>
      <c r="T162" s="159">
        <f t="shared" si="13"/>
        <v>0</v>
      </c>
      <c r="U162" s="30"/>
      <c r="V162" s="30"/>
      <c r="W162" s="30"/>
      <c r="X162" s="30"/>
      <c r="Y162" s="30"/>
      <c r="Z162" s="30"/>
      <c r="AA162" s="30"/>
      <c r="AB162" s="30"/>
      <c r="AC162" s="30"/>
      <c r="AD162" s="30"/>
      <c r="AE162" s="30"/>
      <c r="AR162" s="160" t="s">
        <v>151</v>
      </c>
      <c r="AT162" s="160" t="s">
        <v>147</v>
      </c>
      <c r="AU162" s="160" t="s">
        <v>152</v>
      </c>
      <c r="AY162" s="18" t="s">
        <v>145</v>
      </c>
      <c r="BE162" s="161">
        <f t="shared" si="14"/>
        <v>0</v>
      </c>
      <c r="BF162" s="161">
        <f t="shared" si="15"/>
        <v>0</v>
      </c>
      <c r="BG162" s="161">
        <f t="shared" si="16"/>
        <v>0</v>
      </c>
      <c r="BH162" s="161">
        <f t="shared" si="17"/>
        <v>0</v>
      </c>
      <c r="BI162" s="161">
        <f t="shared" si="18"/>
        <v>0</v>
      </c>
      <c r="BJ162" s="18" t="s">
        <v>152</v>
      </c>
      <c r="BK162" s="161">
        <f t="shared" si="19"/>
        <v>0</v>
      </c>
      <c r="BL162" s="18" t="s">
        <v>151</v>
      </c>
      <c r="BM162" s="160" t="s">
        <v>850</v>
      </c>
    </row>
    <row r="163" spans="1:65" s="2" customFormat="1" ht="16.5" customHeight="1">
      <c r="A163" s="30"/>
      <c r="B163" s="148"/>
      <c r="C163" s="149" t="s">
        <v>298</v>
      </c>
      <c r="D163" s="149" t="s">
        <v>147</v>
      </c>
      <c r="E163" s="150" t="s">
        <v>851</v>
      </c>
      <c r="F163" s="151" t="s">
        <v>852</v>
      </c>
      <c r="G163" s="152" t="s">
        <v>160</v>
      </c>
      <c r="H163" s="153">
        <v>108</v>
      </c>
      <c r="I163" s="153"/>
      <c r="J163" s="154">
        <f t="shared" si="10"/>
        <v>0</v>
      </c>
      <c r="K163" s="155"/>
      <c r="L163" s="31"/>
      <c r="M163" s="156" t="s">
        <v>1</v>
      </c>
      <c r="N163" s="157" t="s">
        <v>39</v>
      </c>
      <c r="O163" s="158">
        <v>0</v>
      </c>
      <c r="P163" s="158">
        <f t="shared" si="11"/>
        <v>0</v>
      </c>
      <c r="Q163" s="158">
        <v>0</v>
      </c>
      <c r="R163" s="158">
        <f t="shared" si="12"/>
        <v>0</v>
      </c>
      <c r="S163" s="158">
        <v>0</v>
      </c>
      <c r="T163" s="159">
        <f t="shared" si="13"/>
        <v>0</v>
      </c>
      <c r="U163" s="30"/>
      <c r="V163" s="30"/>
      <c r="W163" s="30"/>
      <c r="X163" s="30"/>
      <c r="Y163" s="30"/>
      <c r="Z163" s="30"/>
      <c r="AA163" s="30"/>
      <c r="AB163" s="30"/>
      <c r="AC163" s="30"/>
      <c r="AD163" s="30"/>
      <c r="AE163" s="30"/>
      <c r="AR163" s="160" t="s">
        <v>151</v>
      </c>
      <c r="AT163" s="160" t="s">
        <v>147</v>
      </c>
      <c r="AU163" s="160" t="s">
        <v>152</v>
      </c>
      <c r="AY163" s="18" t="s">
        <v>145</v>
      </c>
      <c r="BE163" s="161">
        <f t="shared" si="14"/>
        <v>0</v>
      </c>
      <c r="BF163" s="161">
        <f t="shared" si="15"/>
        <v>0</v>
      </c>
      <c r="BG163" s="161">
        <f t="shared" si="16"/>
        <v>0</v>
      </c>
      <c r="BH163" s="161">
        <f t="shared" si="17"/>
        <v>0</v>
      </c>
      <c r="BI163" s="161">
        <f t="shared" si="18"/>
        <v>0</v>
      </c>
      <c r="BJ163" s="18" t="s">
        <v>152</v>
      </c>
      <c r="BK163" s="161">
        <f t="shared" si="19"/>
        <v>0</v>
      </c>
      <c r="BL163" s="18" t="s">
        <v>151</v>
      </c>
      <c r="BM163" s="160" t="s">
        <v>853</v>
      </c>
    </row>
    <row r="164" spans="1:65" s="2" customFormat="1" ht="21.75" customHeight="1">
      <c r="A164" s="30"/>
      <c r="B164" s="148"/>
      <c r="C164" s="149" t="s">
        <v>302</v>
      </c>
      <c r="D164" s="149" t="s">
        <v>147</v>
      </c>
      <c r="E164" s="150" t="s">
        <v>854</v>
      </c>
      <c r="F164" s="151" t="s">
        <v>855</v>
      </c>
      <c r="G164" s="152" t="s">
        <v>160</v>
      </c>
      <c r="H164" s="153">
        <v>174.6</v>
      </c>
      <c r="I164" s="153"/>
      <c r="J164" s="154">
        <f t="shared" si="10"/>
        <v>0</v>
      </c>
      <c r="K164" s="155"/>
      <c r="L164" s="31"/>
      <c r="M164" s="156" t="s">
        <v>1</v>
      </c>
      <c r="N164" s="157" t="s">
        <v>39</v>
      </c>
      <c r="O164" s="158">
        <v>0</v>
      </c>
      <c r="P164" s="158">
        <f t="shared" si="11"/>
        <v>0</v>
      </c>
      <c r="Q164" s="158">
        <v>0</v>
      </c>
      <c r="R164" s="158">
        <f t="shared" si="12"/>
        <v>0</v>
      </c>
      <c r="S164" s="158">
        <v>0</v>
      </c>
      <c r="T164" s="159">
        <f t="shared" si="13"/>
        <v>0</v>
      </c>
      <c r="U164" s="30"/>
      <c r="V164" s="30"/>
      <c r="W164" s="30"/>
      <c r="X164" s="30"/>
      <c r="Y164" s="30"/>
      <c r="Z164" s="30"/>
      <c r="AA164" s="30"/>
      <c r="AB164" s="30"/>
      <c r="AC164" s="30"/>
      <c r="AD164" s="30"/>
      <c r="AE164" s="30"/>
      <c r="AR164" s="160" t="s">
        <v>151</v>
      </c>
      <c r="AT164" s="160" t="s">
        <v>147</v>
      </c>
      <c r="AU164" s="160" t="s">
        <v>152</v>
      </c>
      <c r="AY164" s="18" t="s">
        <v>145</v>
      </c>
      <c r="BE164" s="161">
        <f t="shared" si="14"/>
        <v>0</v>
      </c>
      <c r="BF164" s="161">
        <f t="shared" si="15"/>
        <v>0</v>
      </c>
      <c r="BG164" s="161">
        <f t="shared" si="16"/>
        <v>0</v>
      </c>
      <c r="BH164" s="161">
        <f t="shared" si="17"/>
        <v>0</v>
      </c>
      <c r="BI164" s="161">
        <f t="shared" si="18"/>
        <v>0</v>
      </c>
      <c r="BJ164" s="18" t="s">
        <v>152</v>
      </c>
      <c r="BK164" s="161">
        <f t="shared" si="19"/>
        <v>0</v>
      </c>
      <c r="BL164" s="18" t="s">
        <v>151</v>
      </c>
      <c r="BM164" s="160" t="s">
        <v>856</v>
      </c>
    </row>
    <row r="165" spans="1:65" s="2" customFormat="1" ht="24.15" customHeight="1">
      <c r="A165" s="30"/>
      <c r="B165" s="148"/>
      <c r="C165" s="149" t="s">
        <v>306</v>
      </c>
      <c r="D165" s="149" t="s">
        <v>147</v>
      </c>
      <c r="E165" s="150" t="s">
        <v>857</v>
      </c>
      <c r="F165" s="151" t="s">
        <v>858</v>
      </c>
      <c r="G165" s="152" t="s">
        <v>280</v>
      </c>
      <c r="H165" s="153">
        <v>1</v>
      </c>
      <c r="I165" s="153"/>
      <c r="J165" s="154">
        <f t="shared" si="10"/>
        <v>0</v>
      </c>
      <c r="K165" s="155"/>
      <c r="L165" s="31"/>
      <c r="M165" s="156" t="s">
        <v>1</v>
      </c>
      <c r="N165" s="157" t="s">
        <v>39</v>
      </c>
      <c r="O165" s="158">
        <v>0</v>
      </c>
      <c r="P165" s="158">
        <f t="shared" si="11"/>
        <v>0</v>
      </c>
      <c r="Q165" s="158">
        <v>0</v>
      </c>
      <c r="R165" s="158">
        <f t="shared" si="12"/>
        <v>0</v>
      </c>
      <c r="S165" s="158">
        <v>0</v>
      </c>
      <c r="T165" s="159">
        <f t="shared" si="13"/>
        <v>0</v>
      </c>
      <c r="U165" s="30"/>
      <c r="V165" s="30"/>
      <c r="W165" s="30"/>
      <c r="X165" s="30"/>
      <c r="Y165" s="30"/>
      <c r="Z165" s="30"/>
      <c r="AA165" s="30"/>
      <c r="AB165" s="30"/>
      <c r="AC165" s="30"/>
      <c r="AD165" s="30"/>
      <c r="AE165" s="30"/>
      <c r="AR165" s="160" t="s">
        <v>151</v>
      </c>
      <c r="AT165" s="160" t="s">
        <v>147</v>
      </c>
      <c r="AU165" s="160" t="s">
        <v>152</v>
      </c>
      <c r="AY165" s="18" t="s">
        <v>145</v>
      </c>
      <c r="BE165" s="161">
        <f t="shared" si="14"/>
        <v>0</v>
      </c>
      <c r="BF165" s="161">
        <f t="shared" si="15"/>
        <v>0</v>
      </c>
      <c r="BG165" s="161">
        <f t="shared" si="16"/>
        <v>0</v>
      </c>
      <c r="BH165" s="161">
        <f t="shared" si="17"/>
        <v>0</v>
      </c>
      <c r="BI165" s="161">
        <f t="shared" si="18"/>
        <v>0</v>
      </c>
      <c r="BJ165" s="18" t="s">
        <v>152</v>
      </c>
      <c r="BK165" s="161">
        <f t="shared" si="19"/>
        <v>0</v>
      </c>
      <c r="BL165" s="18" t="s">
        <v>151</v>
      </c>
      <c r="BM165" s="160" t="s">
        <v>859</v>
      </c>
    </row>
    <row r="166" spans="1:65" s="2" customFormat="1" ht="27.6" customHeight="1">
      <c r="A166" s="30"/>
      <c r="B166" s="148"/>
      <c r="C166" s="162" t="s">
        <v>310</v>
      </c>
      <c r="D166" s="162" t="s">
        <v>199</v>
      </c>
      <c r="E166" s="163" t="s">
        <v>860</v>
      </c>
      <c r="F166" s="164" t="s">
        <v>861</v>
      </c>
      <c r="G166" s="165" t="s">
        <v>280</v>
      </c>
      <c r="H166" s="166">
        <v>1</v>
      </c>
      <c r="I166" s="166"/>
      <c r="J166" s="167">
        <f t="shared" si="10"/>
        <v>0</v>
      </c>
      <c r="K166" s="168"/>
      <c r="L166" s="169"/>
      <c r="M166" s="170" t="s">
        <v>1</v>
      </c>
      <c r="N166" s="171" t="s">
        <v>39</v>
      </c>
      <c r="O166" s="158">
        <v>0</v>
      </c>
      <c r="P166" s="158">
        <f t="shared" si="11"/>
        <v>0</v>
      </c>
      <c r="Q166" s="158">
        <v>0.02</v>
      </c>
      <c r="R166" s="158">
        <f t="shared" si="12"/>
        <v>0.02</v>
      </c>
      <c r="S166" s="158">
        <v>0</v>
      </c>
      <c r="T166" s="159">
        <f t="shared" si="13"/>
        <v>0</v>
      </c>
      <c r="U166" s="30"/>
      <c r="V166" s="30"/>
      <c r="W166" s="30"/>
      <c r="X166" s="30"/>
      <c r="Y166" s="30"/>
      <c r="Z166" s="30"/>
      <c r="AA166" s="30"/>
      <c r="AB166" s="30"/>
      <c r="AC166" s="30"/>
      <c r="AD166" s="30"/>
      <c r="AE166" s="30"/>
      <c r="AR166" s="160" t="s">
        <v>178</v>
      </c>
      <c r="AT166" s="160" t="s">
        <v>199</v>
      </c>
      <c r="AU166" s="160" t="s">
        <v>152</v>
      </c>
      <c r="AY166" s="18" t="s">
        <v>145</v>
      </c>
      <c r="BE166" s="161">
        <f t="shared" si="14"/>
        <v>0</v>
      </c>
      <c r="BF166" s="161">
        <f t="shared" si="15"/>
        <v>0</v>
      </c>
      <c r="BG166" s="161">
        <f t="shared" si="16"/>
        <v>0</v>
      </c>
      <c r="BH166" s="161">
        <f t="shared" si="17"/>
        <v>0</v>
      </c>
      <c r="BI166" s="161">
        <f t="shared" si="18"/>
        <v>0</v>
      </c>
      <c r="BJ166" s="18" t="s">
        <v>152</v>
      </c>
      <c r="BK166" s="161">
        <f t="shared" si="19"/>
        <v>0</v>
      </c>
      <c r="BL166" s="18" t="s">
        <v>151</v>
      </c>
      <c r="BM166" s="160" t="s">
        <v>862</v>
      </c>
    </row>
    <row r="167" spans="1:65" s="2" customFormat="1" ht="24.15" customHeight="1">
      <c r="A167" s="30"/>
      <c r="B167" s="148"/>
      <c r="C167" s="149" t="s">
        <v>314</v>
      </c>
      <c r="D167" s="149" t="s">
        <v>147</v>
      </c>
      <c r="E167" s="150" t="s">
        <v>863</v>
      </c>
      <c r="F167" s="151" t="s">
        <v>864</v>
      </c>
      <c r="G167" s="152" t="s">
        <v>280</v>
      </c>
      <c r="H167" s="153">
        <v>7</v>
      </c>
      <c r="I167" s="153"/>
      <c r="J167" s="154">
        <f t="shared" si="10"/>
        <v>0</v>
      </c>
      <c r="K167" s="155"/>
      <c r="L167" s="31"/>
      <c r="M167" s="156" t="s">
        <v>1</v>
      </c>
      <c r="N167" s="157" t="s">
        <v>39</v>
      </c>
      <c r="O167" s="158">
        <v>0</v>
      </c>
      <c r="P167" s="158">
        <f t="shared" si="11"/>
        <v>0</v>
      </c>
      <c r="Q167" s="158">
        <v>1.6559999999999998E-2</v>
      </c>
      <c r="R167" s="158">
        <f t="shared" si="12"/>
        <v>0.11592</v>
      </c>
      <c r="S167" s="158">
        <v>0</v>
      </c>
      <c r="T167" s="159">
        <f t="shared" si="13"/>
        <v>0</v>
      </c>
      <c r="U167" s="30"/>
      <c r="V167" s="30"/>
      <c r="W167" s="30"/>
      <c r="X167" s="30"/>
      <c r="Y167" s="30"/>
      <c r="Z167" s="30"/>
      <c r="AA167" s="30"/>
      <c r="AB167" s="30"/>
      <c r="AC167" s="30"/>
      <c r="AD167" s="30"/>
      <c r="AE167" s="30"/>
      <c r="AR167" s="160" t="s">
        <v>151</v>
      </c>
      <c r="AT167" s="160" t="s">
        <v>147</v>
      </c>
      <c r="AU167" s="160" t="s">
        <v>152</v>
      </c>
      <c r="AY167" s="18" t="s">
        <v>145</v>
      </c>
      <c r="BE167" s="161">
        <f t="shared" si="14"/>
        <v>0</v>
      </c>
      <c r="BF167" s="161">
        <f t="shared" si="15"/>
        <v>0</v>
      </c>
      <c r="BG167" s="161">
        <f t="shared" si="16"/>
        <v>0</v>
      </c>
      <c r="BH167" s="161">
        <f t="shared" si="17"/>
        <v>0</v>
      </c>
      <c r="BI167" s="161">
        <f t="shared" si="18"/>
        <v>0</v>
      </c>
      <c r="BJ167" s="18" t="s">
        <v>152</v>
      </c>
      <c r="BK167" s="161">
        <f t="shared" si="19"/>
        <v>0</v>
      </c>
      <c r="BL167" s="18" t="s">
        <v>151</v>
      </c>
      <c r="BM167" s="160" t="s">
        <v>865</v>
      </c>
    </row>
    <row r="168" spans="1:65" s="2" customFormat="1" ht="24.15" customHeight="1">
      <c r="A168" s="30"/>
      <c r="B168" s="148"/>
      <c r="C168" s="162" t="s">
        <v>318</v>
      </c>
      <c r="D168" s="162" t="s">
        <v>199</v>
      </c>
      <c r="E168" s="163" t="s">
        <v>866</v>
      </c>
      <c r="F168" s="164" t="s">
        <v>867</v>
      </c>
      <c r="G168" s="165" t="s">
        <v>280</v>
      </c>
      <c r="H168" s="166">
        <v>7</v>
      </c>
      <c r="I168" s="166"/>
      <c r="J168" s="167">
        <f t="shared" si="10"/>
        <v>0</v>
      </c>
      <c r="K168" s="168"/>
      <c r="L168" s="169"/>
      <c r="M168" s="170" t="s">
        <v>1</v>
      </c>
      <c r="N168" s="171" t="s">
        <v>39</v>
      </c>
      <c r="O168" s="158">
        <v>0</v>
      </c>
      <c r="P168" s="158">
        <f t="shared" si="11"/>
        <v>0</v>
      </c>
      <c r="Q168" s="158">
        <v>0.4</v>
      </c>
      <c r="R168" s="158">
        <f t="shared" si="12"/>
        <v>2.8000000000000003</v>
      </c>
      <c r="S168" s="158">
        <v>0</v>
      </c>
      <c r="T168" s="159">
        <f t="shared" si="13"/>
        <v>0</v>
      </c>
      <c r="U168" s="30"/>
      <c r="V168" s="30"/>
      <c r="W168" s="30"/>
      <c r="X168" s="30"/>
      <c r="Y168" s="30"/>
      <c r="Z168" s="30"/>
      <c r="AA168" s="30"/>
      <c r="AB168" s="30"/>
      <c r="AC168" s="30"/>
      <c r="AD168" s="30"/>
      <c r="AE168" s="30"/>
      <c r="AR168" s="160" t="s">
        <v>178</v>
      </c>
      <c r="AT168" s="160" t="s">
        <v>199</v>
      </c>
      <c r="AU168" s="160" t="s">
        <v>152</v>
      </c>
      <c r="AY168" s="18" t="s">
        <v>145</v>
      </c>
      <c r="BE168" s="161">
        <f t="shared" si="14"/>
        <v>0</v>
      </c>
      <c r="BF168" s="161">
        <f t="shared" si="15"/>
        <v>0</v>
      </c>
      <c r="BG168" s="161">
        <f t="shared" si="16"/>
        <v>0</v>
      </c>
      <c r="BH168" s="161">
        <f t="shared" si="17"/>
        <v>0</v>
      </c>
      <c r="BI168" s="161">
        <f t="shared" si="18"/>
        <v>0</v>
      </c>
      <c r="BJ168" s="18" t="s">
        <v>152</v>
      </c>
      <c r="BK168" s="161">
        <f t="shared" si="19"/>
        <v>0</v>
      </c>
      <c r="BL168" s="18" t="s">
        <v>151</v>
      </c>
      <c r="BM168" s="160" t="s">
        <v>868</v>
      </c>
    </row>
    <row r="169" spans="1:65" s="2" customFormat="1" ht="24.15" customHeight="1">
      <c r="A169" s="30"/>
      <c r="B169" s="148"/>
      <c r="C169" s="149" t="s">
        <v>322</v>
      </c>
      <c r="D169" s="149" t="s">
        <v>147</v>
      </c>
      <c r="E169" s="150" t="s">
        <v>863</v>
      </c>
      <c r="F169" s="151" t="s">
        <v>864</v>
      </c>
      <c r="G169" s="152" t="s">
        <v>280</v>
      </c>
      <c r="H169" s="153">
        <v>3</v>
      </c>
      <c r="I169" s="153"/>
      <c r="J169" s="154">
        <f t="shared" si="10"/>
        <v>0</v>
      </c>
      <c r="K169" s="155"/>
      <c r="L169" s="31"/>
      <c r="M169" s="156" t="s">
        <v>1</v>
      </c>
      <c r="N169" s="157" t="s">
        <v>39</v>
      </c>
      <c r="O169" s="158">
        <v>0</v>
      </c>
      <c r="P169" s="158">
        <f t="shared" si="11"/>
        <v>0</v>
      </c>
      <c r="Q169" s="158">
        <v>1.6559999999999998E-2</v>
      </c>
      <c r="R169" s="158">
        <f t="shared" si="12"/>
        <v>4.9679999999999995E-2</v>
      </c>
      <c r="S169" s="158">
        <v>0</v>
      </c>
      <c r="T169" s="159">
        <f t="shared" si="13"/>
        <v>0</v>
      </c>
      <c r="U169" s="30"/>
      <c r="V169" s="30"/>
      <c r="W169" s="30"/>
      <c r="X169" s="30"/>
      <c r="Y169" s="30"/>
      <c r="Z169" s="30"/>
      <c r="AA169" s="30"/>
      <c r="AB169" s="30"/>
      <c r="AC169" s="30"/>
      <c r="AD169" s="30"/>
      <c r="AE169" s="30"/>
      <c r="AR169" s="160" t="s">
        <v>151</v>
      </c>
      <c r="AT169" s="160" t="s">
        <v>147</v>
      </c>
      <c r="AU169" s="160" t="s">
        <v>152</v>
      </c>
      <c r="AY169" s="18" t="s">
        <v>145</v>
      </c>
      <c r="BE169" s="161">
        <f t="shared" si="14"/>
        <v>0</v>
      </c>
      <c r="BF169" s="161">
        <f t="shared" si="15"/>
        <v>0</v>
      </c>
      <c r="BG169" s="161">
        <f t="shared" si="16"/>
        <v>0</v>
      </c>
      <c r="BH169" s="161">
        <f t="shared" si="17"/>
        <v>0</v>
      </c>
      <c r="BI169" s="161">
        <f t="shared" si="18"/>
        <v>0</v>
      </c>
      <c r="BJ169" s="18" t="s">
        <v>152</v>
      </c>
      <c r="BK169" s="161">
        <f t="shared" si="19"/>
        <v>0</v>
      </c>
      <c r="BL169" s="18" t="s">
        <v>151</v>
      </c>
      <c r="BM169" s="160" t="s">
        <v>869</v>
      </c>
    </row>
    <row r="170" spans="1:65" s="2" customFormat="1" ht="26.4" customHeight="1">
      <c r="A170" s="30"/>
      <c r="B170" s="148"/>
      <c r="C170" s="162" t="s">
        <v>326</v>
      </c>
      <c r="D170" s="162" t="s">
        <v>199</v>
      </c>
      <c r="E170" s="163" t="s">
        <v>870</v>
      </c>
      <c r="F170" s="164" t="s">
        <v>871</v>
      </c>
      <c r="G170" s="165" t="s">
        <v>280</v>
      </c>
      <c r="H170" s="166">
        <v>2</v>
      </c>
      <c r="I170" s="166"/>
      <c r="J170" s="167">
        <f t="shared" si="10"/>
        <v>0</v>
      </c>
      <c r="K170" s="168"/>
      <c r="L170" s="169"/>
      <c r="M170" s="170" t="s">
        <v>1</v>
      </c>
      <c r="N170" s="171" t="s">
        <v>39</v>
      </c>
      <c r="O170" s="158">
        <v>0</v>
      </c>
      <c r="P170" s="158">
        <f t="shared" si="11"/>
        <v>0</v>
      </c>
      <c r="Q170" s="158">
        <v>0.36499999999999999</v>
      </c>
      <c r="R170" s="158">
        <f t="shared" si="12"/>
        <v>0.73</v>
      </c>
      <c r="S170" s="158">
        <v>0</v>
      </c>
      <c r="T170" s="159">
        <f t="shared" si="13"/>
        <v>0</v>
      </c>
      <c r="U170" s="30"/>
      <c r="V170" s="30"/>
      <c r="W170" s="30"/>
      <c r="X170" s="30"/>
      <c r="Y170" s="30"/>
      <c r="Z170" s="30"/>
      <c r="AA170" s="30"/>
      <c r="AB170" s="30"/>
      <c r="AC170" s="30"/>
      <c r="AD170" s="30"/>
      <c r="AE170" s="30"/>
      <c r="AR170" s="160" t="s">
        <v>178</v>
      </c>
      <c r="AT170" s="160" t="s">
        <v>199</v>
      </c>
      <c r="AU170" s="160" t="s">
        <v>152</v>
      </c>
      <c r="AY170" s="18" t="s">
        <v>145</v>
      </c>
      <c r="BE170" s="161">
        <f t="shared" si="14"/>
        <v>0</v>
      </c>
      <c r="BF170" s="161">
        <f t="shared" si="15"/>
        <v>0</v>
      </c>
      <c r="BG170" s="161">
        <f t="shared" si="16"/>
        <v>0</v>
      </c>
      <c r="BH170" s="161">
        <f t="shared" si="17"/>
        <v>0</v>
      </c>
      <c r="BI170" s="161">
        <f t="shared" si="18"/>
        <v>0</v>
      </c>
      <c r="BJ170" s="18" t="s">
        <v>152</v>
      </c>
      <c r="BK170" s="161">
        <f t="shared" si="19"/>
        <v>0</v>
      </c>
      <c r="BL170" s="18" t="s">
        <v>151</v>
      </c>
      <c r="BM170" s="160" t="s">
        <v>872</v>
      </c>
    </row>
    <row r="171" spans="1:65" s="2" customFormat="1" ht="27" customHeight="1">
      <c r="A171" s="30"/>
      <c r="B171" s="148"/>
      <c r="C171" s="162" t="s">
        <v>330</v>
      </c>
      <c r="D171" s="162" t="s">
        <v>199</v>
      </c>
      <c r="E171" s="163" t="s">
        <v>873</v>
      </c>
      <c r="F171" s="164" t="s">
        <v>874</v>
      </c>
      <c r="G171" s="165" t="s">
        <v>280</v>
      </c>
      <c r="H171" s="166">
        <v>1</v>
      </c>
      <c r="I171" s="166"/>
      <c r="J171" s="167">
        <f t="shared" si="10"/>
        <v>0</v>
      </c>
      <c r="K171" s="168"/>
      <c r="L171" s="169"/>
      <c r="M171" s="170" t="s">
        <v>1</v>
      </c>
      <c r="N171" s="171" t="s">
        <v>39</v>
      </c>
      <c r="O171" s="158">
        <v>0</v>
      </c>
      <c r="P171" s="158">
        <f t="shared" si="11"/>
        <v>0</v>
      </c>
      <c r="Q171" s="158">
        <v>0.23</v>
      </c>
      <c r="R171" s="158">
        <f t="shared" si="12"/>
        <v>0.23</v>
      </c>
      <c r="S171" s="158">
        <v>0</v>
      </c>
      <c r="T171" s="159">
        <f t="shared" si="13"/>
        <v>0</v>
      </c>
      <c r="U171" s="30"/>
      <c r="V171" s="30"/>
      <c r="W171" s="30"/>
      <c r="X171" s="30"/>
      <c r="Y171" s="30"/>
      <c r="Z171" s="30"/>
      <c r="AA171" s="30"/>
      <c r="AB171" s="30"/>
      <c r="AC171" s="30"/>
      <c r="AD171" s="30"/>
      <c r="AE171" s="30"/>
      <c r="AR171" s="160" t="s">
        <v>178</v>
      </c>
      <c r="AT171" s="160" t="s">
        <v>199</v>
      </c>
      <c r="AU171" s="160" t="s">
        <v>152</v>
      </c>
      <c r="AY171" s="18" t="s">
        <v>145</v>
      </c>
      <c r="BE171" s="161">
        <f t="shared" si="14"/>
        <v>0</v>
      </c>
      <c r="BF171" s="161">
        <f t="shared" si="15"/>
        <v>0</v>
      </c>
      <c r="BG171" s="161">
        <f t="shared" si="16"/>
        <v>0</v>
      </c>
      <c r="BH171" s="161">
        <f t="shared" si="17"/>
        <v>0</v>
      </c>
      <c r="BI171" s="161">
        <f t="shared" si="18"/>
        <v>0</v>
      </c>
      <c r="BJ171" s="18" t="s">
        <v>152</v>
      </c>
      <c r="BK171" s="161">
        <f t="shared" si="19"/>
        <v>0</v>
      </c>
      <c r="BL171" s="18" t="s">
        <v>151</v>
      </c>
      <c r="BM171" s="160" t="s">
        <v>875</v>
      </c>
    </row>
    <row r="172" spans="1:65" s="2" customFormat="1" ht="24.15" customHeight="1">
      <c r="A172" s="30"/>
      <c r="B172" s="148"/>
      <c r="C172" s="149" t="s">
        <v>334</v>
      </c>
      <c r="D172" s="149" t="s">
        <v>147</v>
      </c>
      <c r="E172" s="150" t="s">
        <v>876</v>
      </c>
      <c r="F172" s="151" t="s">
        <v>877</v>
      </c>
      <c r="G172" s="152" t="s">
        <v>280</v>
      </c>
      <c r="H172" s="153">
        <v>1</v>
      </c>
      <c r="I172" s="153"/>
      <c r="J172" s="154">
        <f t="shared" si="10"/>
        <v>0</v>
      </c>
      <c r="K172" s="155"/>
      <c r="L172" s="31"/>
      <c r="M172" s="156" t="s">
        <v>1</v>
      </c>
      <c r="N172" s="157" t="s">
        <v>39</v>
      </c>
      <c r="O172" s="158">
        <v>0</v>
      </c>
      <c r="P172" s="158">
        <f t="shared" si="11"/>
        <v>0</v>
      </c>
      <c r="Q172" s="158">
        <v>3.5029999999999999E-2</v>
      </c>
      <c r="R172" s="158">
        <f t="shared" si="12"/>
        <v>3.5029999999999999E-2</v>
      </c>
      <c r="S172" s="158">
        <v>0</v>
      </c>
      <c r="T172" s="159">
        <f t="shared" si="13"/>
        <v>0</v>
      </c>
      <c r="U172" s="30"/>
      <c r="V172" s="30"/>
      <c r="W172" s="30"/>
      <c r="X172" s="30"/>
      <c r="Y172" s="30"/>
      <c r="Z172" s="30"/>
      <c r="AA172" s="30"/>
      <c r="AB172" s="30"/>
      <c r="AC172" s="30"/>
      <c r="AD172" s="30"/>
      <c r="AE172" s="30"/>
      <c r="AR172" s="160" t="s">
        <v>151</v>
      </c>
      <c r="AT172" s="160" t="s">
        <v>147</v>
      </c>
      <c r="AU172" s="160" t="s">
        <v>152</v>
      </c>
      <c r="AY172" s="18" t="s">
        <v>145</v>
      </c>
      <c r="BE172" s="161">
        <f t="shared" si="14"/>
        <v>0</v>
      </c>
      <c r="BF172" s="161">
        <f t="shared" si="15"/>
        <v>0</v>
      </c>
      <c r="BG172" s="161">
        <f t="shared" si="16"/>
        <v>0</v>
      </c>
      <c r="BH172" s="161">
        <f t="shared" si="17"/>
        <v>0</v>
      </c>
      <c r="BI172" s="161">
        <f t="shared" si="18"/>
        <v>0</v>
      </c>
      <c r="BJ172" s="18" t="s">
        <v>152</v>
      </c>
      <c r="BK172" s="161">
        <f t="shared" si="19"/>
        <v>0</v>
      </c>
      <c r="BL172" s="18" t="s">
        <v>151</v>
      </c>
      <c r="BM172" s="160" t="s">
        <v>878</v>
      </c>
    </row>
    <row r="173" spans="1:65" s="2" customFormat="1" ht="26.4" customHeight="1">
      <c r="A173" s="30"/>
      <c r="B173" s="148"/>
      <c r="C173" s="162" t="s">
        <v>338</v>
      </c>
      <c r="D173" s="162" t="s">
        <v>199</v>
      </c>
      <c r="E173" s="163" t="s">
        <v>879</v>
      </c>
      <c r="F173" s="164" t="s">
        <v>880</v>
      </c>
      <c r="G173" s="165" t="s">
        <v>280</v>
      </c>
      <c r="H173" s="166">
        <v>1</v>
      </c>
      <c r="I173" s="166"/>
      <c r="J173" s="167">
        <f t="shared" si="10"/>
        <v>0</v>
      </c>
      <c r="K173" s="168"/>
      <c r="L173" s="169"/>
      <c r="M173" s="170" t="s">
        <v>1</v>
      </c>
      <c r="N173" s="171" t="s">
        <v>39</v>
      </c>
      <c r="O173" s="158">
        <v>0</v>
      </c>
      <c r="P173" s="158">
        <f t="shared" si="11"/>
        <v>0</v>
      </c>
      <c r="Q173" s="158">
        <v>0.5</v>
      </c>
      <c r="R173" s="158">
        <f t="shared" si="12"/>
        <v>0.5</v>
      </c>
      <c r="S173" s="158">
        <v>0</v>
      </c>
      <c r="T173" s="159">
        <f t="shared" si="13"/>
        <v>0</v>
      </c>
      <c r="U173" s="30"/>
      <c r="V173" s="30"/>
      <c r="W173" s="30"/>
      <c r="X173" s="30"/>
      <c r="Y173" s="30"/>
      <c r="Z173" s="30"/>
      <c r="AA173" s="30"/>
      <c r="AB173" s="30"/>
      <c r="AC173" s="30"/>
      <c r="AD173" s="30"/>
      <c r="AE173" s="30"/>
      <c r="AR173" s="160" t="s">
        <v>178</v>
      </c>
      <c r="AT173" s="160" t="s">
        <v>199</v>
      </c>
      <c r="AU173" s="160" t="s">
        <v>152</v>
      </c>
      <c r="AY173" s="18" t="s">
        <v>145</v>
      </c>
      <c r="BE173" s="161">
        <f t="shared" si="14"/>
        <v>0</v>
      </c>
      <c r="BF173" s="161">
        <f t="shared" si="15"/>
        <v>0</v>
      </c>
      <c r="BG173" s="161">
        <f t="shared" si="16"/>
        <v>0</v>
      </c>
      <c r="BH173" s="161">
        <f t="shared" si="17"/>
        <v>0</v>
      </c>
      <c r="BI173" s="161">
        <f t="shared" si="18"/>
        <v>0</v>
      </c>
      <c r="BJ173" s="18" t="s">
        <v>152</v>
      </c>
      <c r="BK173" s="161">
        <f t="shared" si="19"/>
        <v>0</v>
      </c>
      <c r="BL173" s="18" t="s">
        <v>151</v>
      </c>
      <c r="BM173" s="160" t="s">
        <v>881</v>
      </c>
    </row>
    <row r="174" spans="1:65" s="2" customFormat="1" ht="24.15" customHeight="1">
      <c r="A174" s="30"/>
      <c r="B174" s="148"/>
      <c r="C174" s="149" t="s">
        <v>342</v>
      </c>
      <c r="D174" s="149" t="s">
        <v>147</v>
      </c>
      <c r="E174" s="150" t="s">
        <v>882</v>
      </c>
      <c r="F174" s="151" t="s">
        <v>883</v>
      </c>
      <c r="G174" s="152" t="s">
        <v>280</v>
      </c>
      <c r="H174" s="153">
        <v>5</v>
      </c>
      <c r="I174" s="153"/>
      <c r="J174" s="154">
        <f t="shared" si="10"/>
        <v>0</v>
      </c>
      <c r="K174" s="155"/>
      <c r="L174" s="31"/>
      <c r="M174" s="156" t="s">
        <v>1</v>
      </c>
      <c r="N174" s="157" t="s">
        <v>39</v>
      </c>
      <c r="O174" s="158">
        <v>0</v>
      </c>
      <c r="P174" s="158">
        <f t="shared" si="11"/>
        <v>0</v>
      </c>
      <c r="Q174" s="158">
        <v>2.6440000000000002E-2</v>
      </c>
      <c r="R174" s="158">
        <f t="shared" si="12"/>
        <v>0.13220000000000001</v>
      </c>
      <c r="S174" s="158">
        <v>0</v>
      </c>
      <c r="T174" s="159">
        <f t="shared" si="13"/>
        <v>0</v>
      </c>
      <c r="U174" s="30"/>
      <c r="V174" s="30"/>
      <c r="W174" s="30"/>
      <c r="X174" s="30"/>
      <c r="Y174" s="30"/>
      <c r="Z174" s="30"/>
      <c r="AA174" s="30"/>
      <c r="AB174" s="30"/>
      <c r="AC174" s="30"/>
      <c r="AD174" s="30"/>
      <c r="AE174" s="30"/>
      <c r="AR174" s="160" t="s">
        <v>151</v>
      </c>
      <c r="AT174" s="160" t="s">
        <v>147</v>
      </c>
      <c r="AU174" s="160" t="s">
        <v>152</v>
      </c>
      <c r="AY174" s="18" t="s">
        <v>145</v>
      </c>
      <c r="BE174" s="161">
        <f t="shared" si="14"/>
        <v>0</v>
      </c>
      <c r="BF174" s="161">
        <f t="shared" si="15"/>
        <v>0</v>
      </c>
      <c r="BG174" s="161">
        <f t="shared" si="16"/>
        <v>0</v>
      </c>
      <c r="BH174" s="161">
        <f t="shared" si="17"/>
        <v>0</v>
      </c>
      <c r="BI174" s="161">
        <f t="shared" si="18"/>
        <v>0</v>
      </c>
      <c r="BJ174" s="18" t="s">
        <v>152</v>
      </c>
      <c r="BK174" s="161">
        <f t="shared" si="19"/>
        <v>0</v>
      </c>
      <c r="BL174" s="18" t="s">
        <v>151</v>
      </c>
      <c r="BM174" s="160" t="s">
        <v>884</v>
      </c>
    </row>
    <row r="175" spans="1:65" s="2" customFormat="1" ht="27.6" customHeight="1">
      <c r="A175" s="30"/>
      <c r="B175" s="148"/>
      <c r="C175" s="162" t="s">
        <v>346</v>
      </c>
      <c r="D175" s="162" t="s">
        <v>199</v>
      </c>
      <c r="E175" s="163" t="s">
        <v>885</v>
      </c>
      <c r="F175" s="164" t="s">
        <v>886</v>
      </c>
      <c r="G175" s="165" t="s">
        <v>280</v>
      </c>
      <c r="H175" s="166">
        <v>5</v>
      </c>
      <c r="I175" s="166"/>
      <c r="J175" s="167">
        <f t="shared" si="10"/>
        <v>0</v>
      </c>
      <c r="K175" s="168"/>
      <c r="L175" s="169"/>
      <c r="M175" s="170" t="s">
        <v>1</v>
      </c>
      <c r="N175" s="171" t="s">
        <v>39</v>
      </c>
      <c r="O175" s="158">
        <v>0</v>
      </c>
      <c r="P175" s="158">
        <f t="shared" si="11"/>
        <v>0</v>
      </c>
      <c r="Q175" s="158">
        <v>1.87</v>
      </c>
      <c r="R175" s="158">
        <f t="shared" si="12"/>
        <v>9.3500000000000014</v>
      </c>
      <c r="S175" s="158">
        <v>0</v>
      </c>
      <c r="T175" s="159">
        <f t="shared" si="13"/>
        <v>0</v>
      </c>
      <c r="U175" s="30"/>
      <c r="V175" s="30"/>
      <c r="W175" s="30"/>
      <c r="X175" s="30"/>
      <c r="Y175" s="30"/>
      <c r="Z175" s="30"/>
      <c r="AA175" s="30"/>
      <c r="AB175" s="30"/>
      <c r="AC175" s="30"/>
      <c r="AD175" s="30"/>
      <c r="AE175" s="30"/>
      <c r="AR175" s="160" t="s">
        <v>178</v>
      </c>
      <c r="AT175" s="160" t="s">
        <v>199</v>
      </c>
      <c r="AU175" s="160" t="s">
        <v>152</v>
      </c>
      <c r="AY175" s="18" t="s">
        <v>145</v>
      </c>
      <c r="BE175" s="161">
        <f t="shared" si="14"/>
        <v>0</v>
      </c>
      <c r="BF175" s="161">
        <f t="shared" si="15"/>
        <v>0</v>
      </c>
      <c r="BG175" s="161">
        <f t="shared" si="16"/>
        <v>0</v>
      </c>
      <c r="BH175" s="161">
        <f t="shared" si="17"/>
        <v>0</v>
      </c>
      <c r="BI175" s="161">
        <f t="shared" si="18"/>
        <v>0</v>
      </c>
      <c r="BJ175" s="18" t="s">
        <v>152</v>
      </c>
      <c r="BK175" s="161">
        <f t="shared" si="19"/>
        <v>0</v>
      </c>
      <c r="BL175" s="18" t="s">
        <v>151</v>
      </c>
      <c r="BM175" s="160" t="s">
        <v>887</v>
      </c>
    </row>
    <row r="176" spans="1:65" s="2" customFormat="1" ht="27" customHeight="1">
      <c r="A176" s="30"/>
      <c r="B176" s="148"/>
      <c r="C176" s="162" t="s">
        <v>350</v>
      </c>
      <c r="D176" s="162" t="s">
        <v>199</v>
      </c>
      <c r="E176" s="163" t="s">
        <v>888</v>
      </c>
      <c r="F176" s="164" t="s">
        <v>889</v>
      </c>
      <c r="G176" s="165" t="s">
        <v>280</v>
      </c>
      <c r="H176" s="166">
        <v>3</v>
      </c>
      <c r="I176" s="166"/>
      <c r="J176" s="167">
        <f t="shared" si="10"/>
        <v>0</v>
      </c>
      <c r="K176" s="168"/>
      <c r="L176" s="169"/>
      <c r="M176" s="170" t="s">
        <v>1</v>
      </c>
      <c r="N176" s="171" t="s">
        <v>39</v>
      </c>
      <c r="O176" s="158">
        <v>0</v>
      </c>
      <c r="P176" s="158">
        <f t="shared" si="11"/>
        <v>0</v>
      </c>
      <c r="Q176" s="158">
        <v>1.87</v>
      </c>
      <c r="R176" s="158">
        <f t="shared" si="12"/>
        <v>5.61</v>
      </c>
      <c r="S176" s="158">
        <v>0</v>
      </c>
      <c r="T176" s="159">
        <f t="shared" si="13"/>
        <v>0</v>
      </c>
      <c r="U176" s="30"/>
      <c r="V176" s="30"/>
      <c r="W176" s="30"/>
      <c r="X176" s="30"/>
      <c r="Y176" s="30"/>
      <c r="Z176" s="30"/>
      <c r="AA176" s="30"/>
      <c r="AB176" s="30"/>
      <c r="AC176" s="30"/>
      <c r="AD176" s="30"/>
      <c r="AE176" s="30"/>
      <c r="AR176" s="160" t="s">
        <v>178</v>
      </c>
      <c r="AT176" s="160" t="s">
        <v>199</v>
      </c>
      <c r="AU176" s="160" t="s">
        <v>152</v>
      </c>
      <c r="AY176" s="18" t="s">
        <v>145</v>
      </c>
      <c r="BE176" s="161">
        <f t="shared" si="14"/>
        <v>0</v>
      </c>
      <c r="BF176" s="161">
        <f t="shared" si="15"/>
        <v>0</v>
      </c>
      <c r="BG176" s="161">
        <f t="shared" si="16"/>
        <v>0</v>
      </c>
      <c r="BH176" s="161">
        <f t="shared" si="17"/>
        <v>0</v>
      </c>
      <c r="BI176" s="161">
        <f t="shared" si="18"/>
        <v>0</v>
      </c>
      <c r="BJ176" s="18" t="s">
        <v>152</v>
      </c>
      <c r="BK176" s="161">
        <f t="shared" si="19"/>
        <v>0</v>
      </c>
      <c r="BL176" s="18" t="s">
        <v>151</v>
      </c>
      <c r="BM176" s="160" t="s">
        <v>890</v>
      </c>
    </row>
    <row r="177" spans="1:65" s="2" customFormat="1" ht="16.5" customHeight="1">
      <c r="A177" s="30"/>
      <c r="B177" s="148"/>
      <c r="C177" s="149" t="s">
        <v>354</v>
      </c>
      <c r="D177" s="149" t="s">
        <v>147</v>
      </c>
      <c r="E177" s="150" t="s">
        <v>891</v>
      </c>
      <c r="F177" s="151" t="s">
        <v>892</v>
      </c>
      <c r="G177" s="152" t="s">
        <v>280</v>
      </c>
      <c r="H177" s="153">
        <v>11</v>
      </c>
      <c r="I177" s="153"/>
      <c r="J177" s="154">
        <f t="shared" si="10"/>
        <v>0</v>
      </c>
      <c r="K177" s="155"/>
      <c r="L177" s="31"/>
      <c r="M177" s="156" t="s">
        <v>1</v>
      </c>
      <c r="N177" s="157" t="s">
        <v>39</v>
      </c>
      <c r="O177" s="158">
        <v>0</v>
      </c>
      <c r="P177" s="158">
        <f t="shared" si="11"/>
        <v>0</v>
      </c>
      <c r="Q177" s="158">
        <v>0.34099000000000002</v>
      </c>
      <c r="R177" s="158">
        <f t="shared" si="12"/>
        <v>3.7508900000000001</v>
      </c>
      <c r="S177" s="158">
        <v>0</v>
      </c>
      <c r="T177" s="159">
        <f t="shared" si="13"/>
        <v>0</v>
      </c>
      <c r="U177" s="30"/>
      <c r="V177" s="30"/>
      <c r="W177" s="30"/>
      <c r="X177" s="30"/>
      <c r="Y177" s="30"/>
      <c r="Z177" s="30"/>
      <c r="AA177" s="30"/>
      <c r="AB177" s="30"/>
      <c r="AC177" s="30"/>
      <c r="AD177" s="30"/>
      <c r="AE177" s="30"/>
      <c r="AR177" s="160" t="s">
        <v>151</v>
      </c>
      <c r="AT177" s="160" t="s">
        <v>147</v>
      </c>
      <c r="AU177" s="160" t="s">
        <v>152</v>
      </c>
      <c r="AY177" s="18" t="s">
        <v>145</v>
      </c>
      <c r="BE177" s="161">
        <f t="shared" si="14"/>
        <v>0</v>
      </c>
      <c r="BF177" s="161">
        <f t="shared" si="15"/>
        <v>0</v>
      </c>
      <c r="BG177" s="161">
        <f t="shared" si="16"/>
        <v>0</v>
      </c>
      <c r="BH177" s="161">
        <f t="shared" si="17"/>
        <v>0</v>
      </c>
      <c r="BI177" s="161">
        <f t="shared" si="18"/>
        <v>0</v>
      </c>
      <c r="BJ177" s="18" t="s">
        <v>152</v>
      </c>
      <c r="BK177" s="161">
        <f t="shared" si="19"/>
        <v>0</v>
      </c>
      <c r="BL177" s="18" t="s">
        <v>151</v>
      </c>
      <c r="BM177" s="160" t="s">
        <v>893</v>
      </c>
    </row>
    <row r="178" spans="1:65" s="2" customFormat="1" ht="25.8" customHeight="1">
      <c r="A178" s="30"/>
      <c r="B178" s="148"/>
      <c r="C178" s="162" t="s">
        <v>358</v>
      </c>
      <c r="D178" s="162" t="s">
        <v>199</v>
      </c>
      <c r="E178" s="163" t="s">
        <v>894</v>
      </c>
      <c r="F178" s="164" t="s">
        <v>895</v>
      </c>
      <c r="G178" s="165" t="s">
        <v>280</v>
      </c>
      <c r="H178" s="166">
        <v>11</v>
      </c>
      <c r="I178" s="166"/>
      <c r="J178" s="167">
        <f t="shared" si="10"/>
        <v>0</v>
      </c>
      <c r="K178" s="168"/>
      <c r="L178" s="169"/>
      <c r="M178" s="170" t="s">
        <v>1</v>
      </c>
      <c r="N178" s="171" t="s">
        <v>39</v>
      </c>
      <c r="O178" s="158">
        <v>0</v>
      </c>
      <c r="P178" s="158">
        <f t="shared" si="11"/>
        <v>0</v>
      </c>
      <c r="Q178" s="158">
        <v>0.12</v>
      </c>
      <c r="R178" s="158">
        <f t="shared" si="12"/>
        <v>1.3199999999999998</v>
      </c>
      <c r="S178" s="158">
        <v>0</v>
      </c>
      <c r="T178" s="159">
        <f t="shared" si="13"/>
        <v>0</v>
      </c>
      <c r="U178" s="30"/>
      <c r="V178" s="30"/>
      <c r="W178" s="30"/>
      <c r="X178" s="30"/>
      <c r="Y178" s="30"/>
      <c r="Z178" s="30"/>
      <c r="AA178" s="30"/>
      <c r="AB178" s="30"/>
      <c r="AC178" s="30"/>
      <c r="AD178" s="30"/>
      <c r="AE178" s="30"/>
      <c r="AR178" s="160" t="s">
        <v>178</v>
      </c>
      <c r="AT178" s="160" t="s">
        <v>199</v>
      </c>
      <c r="AU178" s="160" t="s">
        <v>152</v>
      </c>
      <c r="AY178" s="18" t="s">
        <v>145</v>
      </c>
      <c r="BE178" s="161">
        <f t="shared" si="14"/>
        <v>0</v>
      </c>
      <c r="BF178" s="161">
        <f t="shared" si="15"/>
        <v>0</v>
      </c>
      <c r="BG178" s="161">
        <f t="shared" si="16"/>
        <v>0</v>
      </c>
      <c r="BH178" s="161">
        <f t="shared" si="17"/>
        <v>0</v>
      </c>
      <c r="BI178" s="161">
        <f t="shared" si="18"/>
        <v>0</v>
      </c>
      <c r="BJ178" s="18" t="s">
        <v>152</v>
      </c>
      <c r="BK178" s="161">
        <f t="shared" si="19"/>
        <v>0</v>
      </c>
      <c r="BL178" s="18" t="s">
        <v>151</v>
      </c>
      <c r="BM178" s="160" t="s">
        <v>896</v>
      </c>
    </row>
    <row r="179" spans="1:65" s="2" customFormat="1" ht="24.15" customHeight="1">
      <c r="A179" s="30"/>
      <c r="B179" s="148"/>
      <c r="C179" s="149" t="s">
        <v>362</v>
      </c>
      <c r="D179" s="149" t="s">
        <v>147</v>
      </c>
      <c r="E179" s="150" t="s">
        <v>897</v>
      </c>
      <c r="F179" s="151" t="s">
        <v>898</v>
      </c>
      <c r="G179" s="152" t="s">
        <v>176</v>
      </c>
      <c r="H179" s="153">
        <v>8.64</v>
      </c>
      <c r="I179" s="153"/>
      <c r="J179" s="154">
        <f t="shared" si="10"/>
        <v>0</v>
      </c>
      <c r="K179" s="155"/>
      <c r="L179" s="31"/>
      <c r="M179" s="156" t="s">
        <v>1</v>
      </c>
      <c r="N179" s="157" t="s">
        <v>39</v>
      </c>
      <c r="O179" s="158">
        <v>0</v>
      </c>
      <c r="P179" s="158">
        <f t="shared" si="11"/>
        <v>0</v>
      </c>
      <c r="Q179" s="158">
        <v>9.2013888888888896E-4</v>
      </c>
      <c r="R179" s="158">
        <f t="shared" si="12"/>
        <v>7.9500000000000005E-3</v>
      </c>
      <c r="S179" s="158">
        <v>0</v>
      </c>
      <c r="T179" s="159">
        <f t="shared" si="13"/>
        <v>0</v>
      </c>
      <c r="U179" s="30"/>
      <c r="V179" s="30"/>
      <c r="W179" s="30"/>
      <c r="X179" s="30"/>
      <c r="Y179" s="30"/>
      <c r="Z179" s="30"/>
      <c r="AA179" s="30"/>
      <c r="AB179" s="30"/>
      <c r="AC179" s="30"/>
      <c r="AD179" s="30"/>
      <c r="AE179" s="30"/>
      <c r="AR179" s="160" t="s">
        <v>151</v>
      </c>
      <c r="AT179" s="160" t="s">
        <v>147</v>
      </c>
      <c r="AU179" s="160" t="s">
        <v>152</v>
      </c>
      <c r="AY179" s="18" t="s">
        <v>145</v>
      </c>
      <c r="BE179" s="161">
        <f t="shared" si="14"/>
        <v>0</v>
      </c>
      <c r="BF179" s="161">
        <f t="shared" si="15"/>
        <v>0</v>
      </c>
      <c r="BG179" s="161">
        <f t="shared" si="16"/>
        <v>0</v>
      </c>
      <c r="BH179" s="161">
        <f t="shared" si="17"/>
        <v>0</v>
      </c>
      <c r="BI179" s="161">
        <f t="shared" si="18"/>
        <v>0</v>
      </c>
      <c r="BJ179" s="18" t="s">
        <v>152</v>
      </c>
      <c r="BK179" s="161">
        <f t="shared" si="19"/>
        <v>0</v>
      </c>
      <c r="BL179" s="18" t="s">
        <v>151</v>
      </c>
      <c r="BM179" s="160" t="s">
        <v>899</v>
      </c>
    </row>
    <row r="180" spans="1:65" s="2" customFormat="1" ht="24.15" customHeight="1">
      <c r="A180" s="30"/>
      <c r="B180" s="148"/>
      <c r="C180" s="162" t="s">
        <v>368</v>
      </c>
      <c r="D180" s="162" t="s">
        <v>199</v>
      </c>
      <c r="E180" s="163" t="s">
        <v>900</v>
      </c>
      <c r="F180" s="164" t="s">
        <v>901</v>
      </c>
      <c r="G180" s="165" t="s">
        <v>280</v>
      </c>
      <c r="H180" s="166">
        <v>60</v>
      </c>
      <c r="I180" s="166"/>
      <c r="J180" s="167">
        <f t="shared" si="10"/>
        <v>0</v>
      </c>
      <c r="K180" s="168"/>
      <c r="L180" s="169"/>
      <c r="M180" s="170" t="s">
        <v>1</v>
      </c>
      <c r="N180" s="171" t="s">
        <v>39</v>
      </c>
      <c r="O180" s="158">
        <v>0</v>
      </c>
      <c r="P180" s="158">
        <f t="shared" si="11"/>
        <v>0</v>
      </c>
      <c r="Q180" s="158">
        <v>7.4999999999999997E-3</v>
      </c>
      <c r="R180" s="158">
        <f t="shared" si="12"/>
        <v>0.44999999999999996</v>
      </c>
      <c r="S180" s="158">
        <v>0</v>
      </c>
      <c r="T180" s="159">
        <f t="shared" si="13"/>
        <v>0</v>
      </c>
      <c r="U180" s="30"/>
      <c r="V180" s="30"/>
      <c r="W180" s="30"/>
      <c r="X180" s="30"/>
      <c r="Y180" s="30"/>
      <c r="Z180" s="30"/>
      <c r="AA180" s="30"/>
      <c r="AB180" s="30"/>
      <c r="AC180" s="30"/>
      <c r="AD180" s="30"/>
      <c r="AE180" s="30"/>
      <c r="AR180" s="160" t="s">
        <v>178</v>
      </c>
      <c r="AT180" s="160" t="s">
        <v>199</v>
      </c>
      <c r="AU180" s="160" t="s">
        <v>152</v>
      </c>
      <c r="AY180" s="18" t="s">
        <v>145</v>
      </c>
      <c r="BE180" s="161">
        <f t="shared" si="14"/>
        <v>0</v>
      </c>
      <c r="BF180" s="161">
        <f t="shared" si="15"/>
        <v>0</v>
      </c>
      <c r="BG180" s="161">
        <f t="shared" si="16"/>
        <v>0</v>
      </c>
      <c r="BH180" s="161">
        <f t="shared" si="17"/>
        <v>0</v>
      </c>
      <c r="BI180" s="161">
        <f t="shared" si="18"/>
        <v>0</v>
      </c>
      <c r="BJ180" s="18" t="s">
        <v>152</v>
      </c>
      <c r="BK180" s="161">
        <f t="shared" si="19"/>
        <v>0</v>
      </c>
      <c r="BL180" s="18" t="s">
        <v>151</v>
      </c>
      <c r="BM180" s="160" t="s">
        <v>902</v>
      </c>
    </row>
    <row r="181" spans="1:65" s="2" customFormat="1" ht="24.15" customHeight="1">
      <c r="A181" s="30"/>
      <c r="B181" s="148"/>
      <c r="C181" s="149" t="s">
        <v>374</v>
      </c>
      <c r="D181" s="149" t="s">
        <v>147</v>
      </c>
      <c r="E181" s="150" t="s">
        <v>903</v>
      </c>
      <c r="F181" s="151" t="s">
        <v>904</v>
      </c>
      <c r="G181" s="152" t="s">
        <v>280</v>
      </c>
      <c r="H181" s="153">
        <v>8</v>
      </c>
      <c r="I181" s="153"/>
      <c r="J181" s="154">
        <f t="shared" si="10"/>
        <v>0</v>
      </c>
      <c r="K181" s="155"/>
      <c r="L181" s="31"/>
      <c r="M181" s="156" t="s">
        <v>1</v>
      </c>
      <c r="N181" s="157" t="s">
        <v>39</v>
      </c>
      <c r="O181" s="158">
        <v>0</v>
      </c>
      <c r="P181" s="158">
        <f t="shared" si="11"/>
        <v>0</v>
      </c>
      <c r="Q181" s="158">
        <v>6.3E-3</v>
      </c>
      <c r="R181" s="158">
        <f t="shared" si="12"/>
        <v>5.04E-2</v>
      </c>
      <c r="S181" s="158">
        <v>0</v>
      </c>
      <c r="T181" s="159">
        <f t="shared" si="13"/>
        <v>0</v>
      </c>
      <c r="U181" s="30"/>
      <c r="V181" s="30"/>
      <c r="W181" s="30"/>
      <c r="X181" s="30"/>
      <c r="Y181" s="30"/>
      <c r="Z181" s="30"/>
      <c r="AA181" s="30"/>
      <c r="AB181" s="30"/>
      <c r="AC181" s="30"/>
      <c r="AD181" s="30"/>
      <c r="AE181" s="30"/>
      <c r="AR181" s="160" t="s">
        <v>151</v>
      </c>
      <c r="AT181" s="160" t="s">
        <v>147</v>
      </c>
      <c r="AU181" s="160" t="s">
        <v>152</v>
      </c>
      <c r="AY181" s="18" t="s">
        <v>145</v>
      </c>
      <c r="BE181" s="161">
        <f t="shared" si="14"/>
        <v>0</v>
      </c>
      <c r="BF181" s="161">
        <f t="shared" si="15"/>
        <v>0</v>
      </c>
      <c r="BG181" s="161">
        <f t="shared" si="16"/>
        <v>0</v>
      </c>
      <c r="BH181" s="161">
        <f t="shared" si="17"/>
        <v>0</v>
      </c>
      <c r="BI181" s="161">
        <f t="shared" si="18"/>
        <v>0</v>
      </c>
      <c r="BJ181" s="18" t="s">
        <v>152</v>
      </c>
      <c r="BK181" s="161">
        <f t="shared" si="19"/>
        <v>0</v>
      </c>
      <c r="BL181" s="18" t="s">
        <v>151</v>
      </c>
      <c r="BM181" s="160" t="s">
        <v>905</v>
      </c>
    </row>
    <row r="182" spans="1:65" s="2" customFormat="1" ht="16.5" customHeight="1">
      <c r="A182" s="30"/>
      <c r="B182" s="148"/>
      <c r="C182" s="149" t="s">
        <v>906</v>
      </c>
      <c r="D182" s="149" t="s">
        <v>147</v>
      </c>
      <c r="E182" s="150" t="s">
        <v>907</v>
      </c>
      <c r="F182" s="151" t="s">
        <v>908</v>
      </c>
      <c r="G182" s="152" t="s">
        <v>280</v>
      </c>
      <c r="H182" s="153">
        <v>8</v>
      </c>
      <c r="I182" s="153"/>
      <c r="J182" s="154">
        <f t="shared" si="10"/>
        <v>0</v>
      </c>
      <c r="K182" s="155"/>
      <c r="L182" s="31"/>
      <c r="M182" s="156" t="s">
        <v>1</v>
      </c>
      <c r="N182" s="157" t="s">
        <v>39</v>
      </c>
      <c r="O182" s="158">
        <v>0</v>
      </c>
      <c r="P182" s="158">
        <f t="shared" si="11"/>
        <v>0</v>
      </c>
      <c r="Q182" s="158">
        <v>6.3E-3</v>
      </c>
      <c r="R182" s="158">
        <f t="shared" si="12"/>
        <v>5.04E-2</v>
      </c>
      <c r="S182" s="158">
        <v>0</v>
      </c>
      <c r="T182" s="159">
        <f t="shared" si="13"/>
        <v>0</v>
      </c>
      <c r="U182" s="30"/>
      <c r="V182" s="30"/>
      <c r="W182" s="30"/>
      <c r="X182" s="30"/>
      <c r="Y182" s="30"/>
      <c r="Z182" s="30"/>
      <c r="AA182" s="30"/>
      <c r="AB182" s="30"/>
      <c r="AC182" s="30"/>
      <c r="AD182" s="30"/>
      <c r="AE182" s="30"/>
      <c r="AR182" s="160" t="s">
        <v>151</v>
      </c>
      <c r="AT182" s="160" t="s">
        <v>147</v>
      </c>
      <c r="AU182" s="160" t="s">
        <v>152</v>
      </c>
      <c r="AY182" s="18" t="s">
        <v>145</v>
      </c>
      <c r="BE182" s="161">
        <f t="shared" si="14"/>
        <v>0</v>
      </c>
      <c r="BF182" s="161">
        <f t="shared" si="15"/>
        <v>0</v>
      </c>
      <c r="BG182" s="161">
        <f t="shared" si="16"/>
        <v>0</v>
      </c>
      <c r="BH182" s="161">
        <f t="shared" si="17"/>
        <v>0</v>
      </c>
      <c r="BI182" s="161">
        <f t="shared" si="18"/>
        <v>0</v>
      </c>
      <c r="BJ182" s="18" t="s">
        <v>152</v>
      </c>
      <c r="BK182" s="161">
        <f t="shared" si="19"/>
        <v>0</v>
      </c>
      <c r="BL182" s="18" t="s">
        <v>151</v>
      </c>
      <c r="BM182" s="160" t="s">
        <v>909</v>
      </c>
    </row>
    <row r="183" spans="1:65" s="12" customFormat="1" ht="22.8" customHeight="1">
      <c r="B183" s="136"/>
      <c r="D183" s="137" t="s">
        <v>72</v>
      </c>
      <c r="E183" s="146" t="s">
        <v>182</v>
      </c>
      <c r="F183" s="146" t="s">
        <v>910</v>
      </c>
      <c r="J183" s="147">
        <f>BK183</f>
        <v>0</v>
      </c>
      <c r="L183" s="136"/>
      <c r="M183" s="140"/>
      <c r="N183" s="141"/>
      <c r="O183" s="141"/>
      <c r="P183" s="142">
        <f>P184</f>
        <v>0</v>
      </c>
      <c r="Q183" s="141"/>
      <c r="R183" s="142">
        <f>R184</f>
        <v>0</v>
      </c>
      <c r="S183" s="141"/>
      <c r="T183" s="143">
        <f>T184</f>
        <v>0</v>
      </c>
      <c r="AR183" s="137" t="s">
        <v>81</v>
      </c>
      <c r="AT183" s="144" t="s">
        <v>72</v>
      </c>
      <c r="AU183" s="144" t="s">
        <v>81</v>
      </c>
      <c r="AY183" s="137" t="s">
        <v>145</v>
      </c>
      <c r="BK183" s="145">
        <f>BK184</f>
        <v>0</v>
      </c>
    </row>
    <row r="184" spans="1:65" s="2" customFormat="1" ht="33" customHeight="1">
      <c r="A184" s="30"/>
      <c r="B184" s="148"/>
      <c r="C184" s="149" t="s">
        <v>911</v>
      </c>
      <c r="D184" s="149" t="s">
        <v>147</v>
      </c>
      <c r="E184" s="150" t="s">
        <v>912</v>
      </c>
      <c r="F184" s="151" t="s">
        <v>913</v>
      </c>
      <c r="G184" s="152" t="s">
        <v>202</v>
      </c>
      <c r="H184" s="153">
        <v>14.202</v>
      </c>
      <c r="I184" s="153"/>
      <c r="J184" s="154">
        <f>ROUND(I184*H184,2)</f>
        <v>0</v>
      </c>
      <c r="K184" s="155"/>
      <c r="L184" s="31"/>
      <c r="M184" s="156" t="s">
        <v>1</v>
      </c>
      <c r="N184" s="157" t="s">
        <v>39</v>
      </c>
      <c r="O184" s="158">
        <v>0</v>
      </c>
      <c r="P184" s="158">
        <f>O184*H184</f>
        <v>0</v>
      </c>
      <c r="Q184" s="158">
        <v>0</v>
      </c>
      <c r="R184" s="158">
        <f>Q184*H184</f>
        <v>0</v>
      </c>
      <c r="S184" s="158">
        <v>0</v>
      </c>
      <c r="T184" s="159">
        <f>S184*H184</f>
        <v>0</v>
      </c>
      <c r="U184" s="30"/>
      <c r="V184" s="30"/>
      <c r="W184" s="30"/>
      <c r="X184" s="30"/>
      <c r="Y184" s="30"/>
      <c r="Z184" s="30"/>
      <c r="AA184" s="30"/>
      <c r="AB184" s="30"/>
      <c r="AC184" s="30"/>
      <c r="AD184" s="30"/>
      <c r="AE184" s="30"/>
      <c r="AR184" s="160" t="s">
        <v>151</v>
      </c>
      <c r="AT184" s="160" t="s">
        <v>147</v>
      </c>
      <c r="AU184" s="160" t="s">
        <v>152</v>
      </c>
      <c r="AY184" s="18" t="s">
        <v>145</v>
      </c>
      <c r="BE184" s="161">
        <f>IF(N184="základná",J184,0)</f>
        <v>0</v>
      </c>
      <c r="BF184" s="161">
        <f>IF(N184="znížená",J184,0)</f>
        <v>0</v>
      </c>
      <c r="BG184" s="161">
        <f>IF(N184="zákl. prenesená",J184,0)</f>
        <v>0</v>
      </c>
      <c r="BH184" s="161">
        <f>IF(N184="zníž. prenesená",J184,0)</f>
        <v>0</v>
      </c>
      <c r="BI184" s="161">
        <f>IF(N184="nulová",J184,0)</f>
        <v>0</v>
      </c>
      <c r="BJ184" s="18" t="s">
        <v>152</v>
      </c>
      <c r="BK184" s="161">
        <f>ROUND(I184*H184,2)</f>
        <v>0</v>
      </c>
      <c r="BL184" s="18" t="s">
        <v>151</v>
      </c>
      <c r="BM184" s="160" t="s">
        <v>914</v>
      </c>
    </row>
    <row r="185" spans="1:65" s="12" customFormat="1" ht="22.8" customHeight="1">
      <c r="B185" s="136"/>
      <c r="D185" s="137" t="s">
        <v>72</v>
      </c>
      <c r="E185" s="146" t="s">
        <v>366</v>
      </c>
      <c r="F185" s="146" t="s">
        <v>915</v>
      </c>
      <c r="J185" s="147">
        <f>BK185</f>
        <v>0</v>
      </c>
      <c r="L185" s="136"/>
      <c r="M185" s="140"/>
      <c r="N185" s="141"/>
      <c r="O185" s="141"/>
      <c r="P185" s="142">
        <f>P186</f>
        <v>0</v>
      </c>
      <c r="Q185" s="141"/>
      <c r="R185" s="142">
        <f>R186</f>
        <v>0</v>
      </c>
      <c r="S185" s="141"/>
      <c r="T185" s="143">
        <f>T186</f>
        <v>0</v>
      </c>
      <c r="AR185" s="137" t="s">
        <v>81</v>
      </c>
      <c r="AT185" s="144" t="s">
        <v>72</v>
      </c>
      <c r="AU185" s="144" t="s">
        <v>81</v>
      </c>
      <c r="AY185" s="137" t="s">
        <v>145</v>
      </c>
      <c r="BK185" s="145">
        <f>BK186</f>
        <v>0</v>
      </c>
    </row>
    <row r="186" spans="1:65" s="2" customFormat="1" ht="33" customHeight="1">
      <c r="A186" s="30"/>
      <c r="B186" s="148"/>
      <c r="C186" s="149" t="s">
        <v>916</v>
      </c>
      <c r="D186" s="149" t="s">
        <v>147</v>
      </c>
      <c r="E186" s="150" t="s">
        <v>917</v>
      </c>
      <c r="F186" s="151" t="s">
        <v>918</v>
      </c>
      <c r="G186" s="152" t="s">
        <v>202</v>
      </c>
      <c r="H186" s="153">
        <v>416.32</v>
      </c>
      <c r="I186" s="153"/>
      <c r="J186" s="154">
        <f>ROUND(I186*H186,2)</f>
        <v>0</v>
      </c>
      <c r="K186" s="155"/>
      <c r="L186" s="31"/>
      <c r="M186" s="172" t="s">
        <v>1</v>
      </c>
      <c r="N186" s="173" t="s">
        <v>39</v>
      </c>
      <c r="O186" s="174">
        <v>0</v>
      </c>
      <c r="P186" s="174">
        <f>O186*H186</f>
        <v>0</v>
      </c>
      <c r="Q186" s="174">
        <v>0</v>
      </c>
      <c r="R186" s="174">
        <f>Q186*H186</f>
        <v>0</v>
      </c>
      <c r="S186" s="174">
        <v>0</v>
      </c>
      <c r="T186" s="175">
        <f>S186*H186</f>
        <v>0</v>
      </c>
      <c r="U186" s="30"/>
      <c r="V186" s="30"/>
      <c r="W186" s="30"/>
      <c r="X186" s="30"/>
      <c r="Y186" s="30"/>
      <c r="Z186" s="30"/>
      <c r="AA186" s="30"/>
      <c r="AB186" s="30"/>
      <c r="AC186" s="30"/>
      <c r="AD186" s="30"/>
      <c r="AE186" s="30"/>
      <c r="AR186" s="160" t="s">
        <v>151</v>
      </c>
      <c r="AT186" s="160" t="s">
        <v>147</v>
      </c>
      <c r="AU186" s="160" t="s">
        <v>152</v>
      </c>
      <c r="AY186" s="18" t="s">
        <v>145</v>
      </c>
      <c r="BE186" s="161">
        <f>IF(N186="základná",J186,0)</f>
        <v>0</v>
      </c>
      <c r="BF186" s="161">
        <f>IF(N186="znížená",J186,0)</f>
        <v>0</v>
      </c>
      <c r="BG186" s="161">
        <f>IF(N186="zákl. prenesená",J186,0)</f>
        <v>0</v>
      </c>
      <c r="BH186" s="161">
        <f>IF(N186="zníž. prenesená",J186,0)</f>
        <v>0</v>
      </c>
      <c r="BI186" s="161">
        <f>IF(N186="nulová",J186,0)</f>
        <v>0</v>
      </c>
      <c r="BJ186" s="18" t="s">
        <v>152</v>
      </c>
      <c r="BK186" s="161">
        <f>ROUND(I186*H186,2)</f>
        <v>0</v>
      </c>
      <c r="BL186" s="18" t="s">
        <v>151</v>
      </c>
      <c r="BM186" s="160" t="s">
        <v>919</v>
      </c>
    </row>
    <row r="187" spans="1:65" s="2" customFormat="1" ht="6.9" customHeight="1">
      <c r="A187" s="30"/>
      <c r="B187" s="48"/>
      <c r="C187" s="49"/>
      <c r="D187" s="49"/>
      <c r="E187" s="49"/>
      <c r="F187" s="49"/>
      <c r="G187" s="49"/>
      <c r="H187" s="49"/>
      <c r="I187" s="49"/>
      <c r="J187" s="49"/>
      <c r="K187" s="49"/>
      <c r="L187" s="31"/>
      <c r="M187" s="30"/>
      <c r="O187" s="30"/>
      <c r="P187" s="30"/>
      <c r="Q187" s="30"/>
      <c r="R187" s="30"/>
      <c r="S187" s="30"/>
      <c r="T187" s="30"/>
      <c r="U187" s="30"/>
      <c r="V187" s="30"/>
      <c r="W187" s="30"/>
      <c r="X187" s="30"/>
      <c r="Y187" s="30"/>
      <c r="Z187" s="30"/>
      <c r="AA187" s="30"/>
      <c r="AB187" s="30"/>
      <c r="AC187" s="30"/>
      <c r="AD187" s="30"/>
      <c r="AE187" s="30"/>
    </row>
  </sheetData>
  <autoFilter ref="C121:K186" xr:uid="{00000000-0009-0000-0000-000007000000}"/>
  <mergeCells count="8">
    <mergeCell ref="E112:H112"/>
    <mergeCell ref="E114:H114"/>
    <mergeCell ref="L2:V2"/>
    <mergeCell ref="E7:H7"/>
    <mergeCell ref="E9:H9"/>
    <mergeCell ref="E27:H27"/>
    <mergeCell ref="E85:H85"/>
    <mergeCell ref="E87:H87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BM210"/>
  <sheetViews>
    <sheetView showGridLines="0" topLeftCell="A107" workbookViewId="0">
      <selection activeCell="I124" sqref="I124:I209"/>
    </sheetView>
  </sheetViews>
  <sheetFormatPr defaultRowHeight="14.4"/>
  <cols>
    <col min="1" max="1" width="8.28515625" style="1" customWidth="1"/>
    <col min="2" max="2" width="1.140625" style="1" customWidth="1"/>
    <col min="3" max="3" width="4.140625" style="1" customWidth="1"/>
    <col min="4" max="4" width="4.28515625" style="1" customWidth="1"/>
    <col min="5" max="5" width="17.140625" style="1" customWidth="1"/>
    <col min="6" max="6" width="50.85546875" style="1" customWidth="1"/>
    <col min="7" max="7" width="7.42578125" style="1" customWidth="1"/>
    <col min="8" max="8" width="14" style="1" customWidth="1"/>
    <col min="9" max="9" width="15.85546875" style="1" customWidth="1"/>
    <col min="10" max="10" width="22.28515625" style="1" customWidth="1"/>
    <col min="11" max="11" width="22.28515625" style="1" hidden="1" customWidth="1"/>
    <col min="12" max="12" width="9.28515625" style="1" customWidth="1"/>
    <col min="13" max="13" width="10.85546875" style="1" hidden="1" customWidth="1"/>
    <col min="14" max="14" width="9.28515625" style="1" hidden="1"/>
    <col min="15" max="20" width="14.140625" style="1" hidden="1" customWidth="1"/>
    <col min="21" max="21" width="16.28515625" style="1" hidden="1" customWidth="1"/>
    <col min="22" max="22" width="12.28515625" style="1" customWidth="1"/>
    <col min="23" max="23" width="16.28515625" style="1" customWidth="1"/>
    <col min="24" max="24" width="12.28515625" style="1" customWidth="1"/>
    <col min="25" max="25" width="15" style="1" customWidth="1"/>
    <col min="26" max="26" width="11" style="1" customWidth="1"/>
    <col min="27" max="27" width="15" style="1" customWidth="1"/>
    <col min="28" max="28" width="16.28515625" style="1" customWidth="1"/>
    <col min="29" max="29" width="11" style="1" customWidth="1"/>
    <col min="30" max="30" width="15" style="1" customWidth="1"/>
    <col min="31" max="31" width="16.28515625" style="1" customWidth="1"/>
    <col min="44" max="65" width="9.28515625" style="1" hidden="1"/>
  </cols>
  <sheetData>
    <row r="1" spans="1:46" ht="10.199999999999999">
      <c r="A1" s="94"/>
    </row>
    <row r="2" spans="1:46" s="1" customFormat="1" ht="36.9" customHeight="1">
      <c r="L2" s="231" t="s">
        <v>5</v>
      </c>
      <c r="M2" s="215"/>
      <c r="N2" s="215"/>
      <c r="O2" s="215"/>
      <c r="P2" s="215"/>
      <c r="Q2" s="215"/>
      <c r="R2" s="215"/>
      <c r="S2" s="215"/>
      <c r="T2" s="215"/>
      <c r="U2" s="215"/>
      <c r="V2" s="215"/>
      <c r="AT2" s="18" t="s">
        <v>103</v>
      </c>
    </row>
    <row r="3" spans="1:46" s="1" customFormat="1" ht="6.9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1"/>
      <c r="AT3" s="18" t="s">
        <v>73</v>
      </c>
    </row>
    <row r="4" spans="1:46" s="1" customFormat="1" ht="24.9" customHeight="1">
      <c r="B4" s="21"/>
      <c r="D4" s="22" t="s">
        <v>116</v>
      </c>
      <c r="L4" s="21"/>
      <c r="M4" s="95" t="s">
        <v>10</v>
      </c>
      <c r="AT4" s="18" t="s">
        <v>3</v>
      </c>
    </row>
    <row r="5" spans="1:46" s="1" customFormat="1" ht="6.9" customHeight="1">
      <c r="B5" s="21"/>
      <c r="L5" s="21"/>
    </row>
    <row r="6" spans="1:46" s="1" customFormat="1" ht="12" customHeight="1">
      <c r="B6" s="21"/>
      <c r="D6" s="27" t="s">
        <v>13</v>
      </c>
      <c r="L6" s="21"/>
    </row>
    <row r="7" spans="1:46" s="1" customFormat="1" ht="26.25" customHeight="1">
      <c r="B7" s="21"/>
      <c r="E7" s="244" t="str">
        <f>'Rekapitulácia stavby'!K6</f>
        <v>Oprava spevnených plôch a okolitého areálu Zimného štadióna v Banskej Bystrici</v>
      </c>
      <c r="F7" s="245"/>
      <c r="G7" s="245"/>
      <c r="H7" s="245"/>
      <c r="L7" s="21"/>
    </row>
    <row r="8" spans="1:46" s="2" customFormat="1" ht="12" customHeight="1">
      <c r="A8" s="30"/>
      <c r="B8" s="31"/>
      <c r="C8" s="30"/>
      <c r="D8" s="27" t="s">
        <v>117</v>
      </c>
      <c r="E8" s="30"/>
      <c r="F8" s="30"/>
      <c r="G8" s="30"/>
      <c r="H8" s="30"/>
      <c r="I8" s="30"/>
      <c r="J8" s="30"/>
      <c r="K8" s="30"/>
      <c r="L8" s="43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</row>
    <row r="9" spans="1:46" s="2" customFormat="1" ht="16.5" customHeight="1">
      <c r="A9" s="30"/>
      <c r="B9" s="31"/>
      <c r="C9" s="30"/>
      <c r="D9" s="30"/>
      <c r="E9" s="211" t="s">
        <v>920</v>
      </c>
      <c r="F9" s="246"/>
      <c r="G9" s="246"/>
      <c r="H9" s="246"/>
      <c r="I9" s="30"/>
      <c r="J9" s="30"/>
      <c r="K9" s="30"/>
      <c r="L9" s="43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</row>
    <row r="10" spans="1:46" s="2" customFormat="1" ht="10.199999999999999">
      <c r="A10" s="30"/>
      <c r="B10" s="31"/>
      <c r="C10" s="30"/>
      <c r="D10" s="30"/>
      <c r="E10" s="30"/>
      <c r="F10" s="30"/>
      <c r="G10" s="30"/>
      <c r="H10" s="30"/>
      <c r="I10" s="30"/>
      <c r="J10" s="30"/>
      <c r="K10" s="30"/>
      <c r="L10" s="43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</row>
    <row r="11" spans="1:46" s="2" customFormat="1" ht="12" customHeight="1">
      <c r="A11" s="30"/>
      <c r="B11" s="31"/>
      <c r="C11" s="30"/>
      <c r="D11" s="27" t="s">
        <v>15</v>
      </c>
      <c r="E11" s="30"/>
      <c r="F11" s="25" t="s">
        <v>1</v>
      </c>
      <c r="G11" s="30"/>
      <c r="H11" s="30"/>
      <c r="I11" s="27" t="s">
        <v>16</v>
      </c>
      <c r="J11" s="25" t="s">
        <v>1</v>
      </c>
      <c r="K11" s="30"/>
      <c r="L11" s="43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</row>
    <row r="12" spans="1:46" s="2" customFormat="1" ht="12" customHeight="1">
      <c r="A12" s="30"/>
      <c r="B12" s="31"/>
      <c r="C12" s="30"/>
      <c r="D12" s="27" t="s">
        <v>17</v>
      </c>
      <c r="E12" s="30"/>
      <c r="F12" s="25" t="s">
        <v>18</v>
      </c>
      <c r="G12" s="30"/>
      <c r="H12" s="30"/>
      <c r="I12" s="27" t="s">
        <v>19</v>
      </c>
      <c r="J12" s="56" t="str">
        <f>'Rekapitulácia stavby'!AN8</f>
        <v>10. 9. 2021</v>
      </c>
      <c r="K12" s="30"/>
      <c r="L12" s="43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</row>
    <row r="13" spans="1:46" s="2" customFormat="1" ht="10.8" customHeight="1">
      <c r="A13" s="30"/>
      <c r="B13" s="31"/>
      <c r="C13" s="30"/>
      <c r="D13" s="30"/>
      <c r="E13" s="30"/>
      <c r="F13" s="30"/>
      <c r="G13" s="30"/>
      <c r="H13" s="30"/>
      <c r="I13" s="30"/>
      <c r="J13" s="30"/>
      <c r="K13" s="30"/>
      <c r="L13" s="43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</row>
    <row r="14" spans="1:46" s="2" customFormat="1" ht="12" customHeight="1">
      <c r="A14" s="30"/>
      <c r="B14" s="31"/>
      <c r="C14" s="30"/>
      <c r="D14" s="27" t="s">
        <v>21</v>
      </c>
      <c r="E14" s="30"/>
      <c r="F14" s="30"/>
      <c r="G14" s="30"/>
      <c r="H14" s="30"/>
      <c r="I14" s="27" t="s">
        <v>22</v>
      </c>
      <c r="J14" s="25" t="s">
        <v>1</v>
      </c>
      <c r="K14" s="30"/>
      <c r="L14" s="43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</row>
    <row r="15" spans="1:46" s="2" customFormat="1" ht="18" customHeight="1">
      <c r="A15" s="30"/>
      <c r="B15" s="31"/>
      <c r="C15" s="30"/>
      <c r="D15" s="30"/>
      <c r="E15" s="25" t="s">
        <v>23</v>
      </c>
      <c r="F15" s="30"/>
      <c r="G15" s="30"/>
      <c r="H15" s="30"/>
      <c r="I15" s="27" t="s">
        <v>24</v>
      </c>
      <c r="J15" s="25" t="s">
        <v>1</v>
      </c>
      <c r="K15" s="30"/>
      <c r="L15" s="43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</row>
    <row r="16" spans="1:46" s="2" customFormat="1" ht="6.9" customHeight="1">
      <c r="A16" s="30"/>
      <c r="B16" s="31"/>
      <c r="C16" s="30"/>
      <c r="D16" s="30"/>
      <c r="E16" s="30"/>
      <c r="F16" s="30"/>
      <c r="G16" s="30"/>
      <c r="H16" s="30"/>
      <c r="I16" s="30"/>
      <c r="J16" s="30"/>
      <c r="K16" s="30"/>
      <c r="L16" s="43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</row>
    <row r="17" spans="1:31" s="2" customFormat="1" ht="12" customHeight="1">
      <c r="A17" s="30"/>
      <c r="B17" s="31"/>
      <c r="C17" s="30"/>
      <c r="D17" s="27" t="s">
        <v>25</v>
      </c>
      <c r="E17" s="30"/>
      <c r="F17" s="30"/>
      <c r="G17" s="30"/>
      <c r="H17" s="30"/>
      <c r="I17" s="27" t="s">
        <v>22</v>
      </c>
      <c r="J17" s="25" t="s">
        <v>1</v>
      </c>
      <c r="K17" s="30"/>
      <c r="L17" s="43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</row>
    <row r="18" spans="1:31" s="2" customFormat="1" ht="18" customHeight="1">
      <c r="A18" s="30"/>
      <c r="B18" s="31"/>
      <c r="C18" s="30"/>
      <c r="D18" s="30"/>
      <c r="E18" s="25" t="s">
        <v>26</v>
      </c>
      <c r="F18" s="30"/>
      <c r="G18" s="30"/>
      <c r="H18" s="30"/>
      <c r="I18" s="27" t="s">
        <v>24</v>
      </c>
      <c r="J18" s="25" t="s">
        <v>1</v>
      </c>
      <c r="K18" s="30"/>
      <c r="L18" s="43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</row>
    <row r="19" spans="1:31" s="2" customFormat="1" ht="6.9" customHeight="1">
      <c r="A19" s="30"/>
      <c r="B19" s="31"/>
      <c r="C19" s="30"/>
      <c r="D19" s="30"/>
      <c r="E19" s="30"/>
      <c r="F19" s="30"/>
      <c r="G19" s="30"/>
      <c r="H19" s="30"/>
      <c r="I19" s="30"/>
      <c r="J19" s="30"/>
      <c r="K19" s="30"/>
      <c r="L19" s="43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</row>
    <row r="20" spans="1:31" s="2" customFormat="1" ht="12" customHeight="1">
      <c r="A20" s="30"/>
      <c r="B20" s="31"/>
      <c r="C20" s="30"/>
      <c r="D20" s="27" t="s">
        <v>27</v>
      </c>
      <c r="E20" s="30"/>
      <c r="F20" s="30"/>
      <c r="G20" s="30"/>
      <c r="H20" s="30"/>
      <c r="I20" s="27" t="s">
        <v>22</v>
      </c>
      <c r="J20" s="25" t="s">
        <v>1</v>
      </c>
      <c r="K20" s="30"/>
      <c r="L20" s="43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</row>
    <row r="21" spans="1:31" s="2" customFormat="1" ht="18" customHeight="1">
      <c r="A21" s="30"/>
      <c r="B21" s="31"/>
      <c r="C21" s="30"/>
      <c r="D21" s="30"/>
      <c r="E21" s="25" t="s">
        <v>28</v>
      </c>
      <c r="F21" s="30"/>
      <c r="G21" s="30"/>
      <c r="H21" s="30"/>
      <c r="I21" s="27" t="s">
        <v>24</v>
      </c>
      <c r="J21" s="25" t="s">
        <v>1</v>
      </c>
      <c r="K21" s="30"/>
      <c r="L21" s="43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</row>
    <row r="22" spans="1:31" s="2" customFormat="1" ht="6.9" customHeight="1">
      <c r="A22" s="30"/>
      <c r="B22" s="31"/>
      <c r="C22" s="30"/>
      <c r="D22" s="30"/>
      <c r="E22" s="30"/>
      <c r="F22" s="30"/>
      <c r="G22" s="30"/>
      <c r="H22" s="30"/>
      <c r="I22" s="30"/>
      <c r="J22" s="30"/>
      <c r="K22" s="30"/>
      <c r="L22" s="43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</row>
    <row r="23" spans="1:31" s="2" customFormat="1" ht="12" customHeight="1">
      <c r="A23" s="30"/>
      <c r="B23" s="31"/>
      <c r="C23" s="30"/>
      <c r="D23" s="27" t="s">
        <v>30</v>
      </c>
      <c r="E23" s="30"/>
      <c r="F23" s="30"/>
      <c r="G23" s="30"/>
      <c r="H23" s="30"/>
      <c r="I23" s="27" t="s">
        <v>22</v>
      </c>
      <c r="J23" s="25" t="s">
        <v>1</v>
      </c>
      <c r="K23" s="30"/>
      <c r="L23" s="43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</row>
    <row r="24" spans="1:31" s="2" customFormat="1" ht="18" customHeight="1">
      <c r="A24" s="30"/>
      <c r="B24" s="31"/>
      <c r="C24" s="30"/>
      <c r="D24" s="30"/>
      <c r="E24" s="25" t="s">
        <v>31</v>
      </c>
      <c r="F24" s="30"/>
      <c r="G24" s="30"/>
      <c r="H24" s="30"/>
      <c r="I24" s="27" t="s">
        <v>24</v>
      </c>
      <c r="J24" s="25" t="s">
        <v>1</v>
      </c>
      <c r="K24" s="30"/>
      <c r="L24" s="43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</row>
    <row r="25" spans="1:31" s="2" customFormat="1" ht="6.9" customHeight="1">
      <c r="A25" s="30"/>
      <c r="B25" s="31"/>
      <c r="C25" s="30"/>
      <c r="D25" s="30"/>
      <c r="E25" s="30"/>
      <c r="F25" s="30"/>
      <c r="G25" s="30"/>
      <c r="H25" s="30"/>
      <c r="I25" s="30"/>
      <c r="J25" s="30"/>
      <c r="K25" s="30"/>
      <c r="L25" s="43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</row>
    <row r="26" spans="1:31" s="2" customFormat="1" ht="12" customHeight="1">
      <c r="A26" s="30"/>
      <c r="B26" s="31"/>
      <c r="C26" s="30"/>
      <c r="D26" s="27" t="s">
        <v>32</v>
      </c>
      <c r="E26" s="30"/>
      <c r="F26" s="30"/>
      <c r="G26" s="30"/>
      <c r="H26" s="30"/>
      <c r="I26" s="30"/>
      <c r="J26" s="30"/>
      <c r="K26" s="30"/>
      <c r="L26" s="43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</row>
    <row r="27" spans="1:31" s="8" customFormat="1" ht="16.5" customHeight="1">
      <c r="A27" s="96"/>
      <c r="B27" s="97"/>
      <c r="C27" s="96"/>
      <c r="D27" s="96"/>
      <c r="E27" s="217" t="s">
        <v>1</v>
      </c>
      <c r="F27" s="217"/>
      <c r="G27" s="217"/>
      <c r="H27" s="217"/>
      <c r="I27" s="96"/>
      <c r="J27" s="96"/>
      <c r="K27" s="96"/>
      <c r="L27" s="98"/>
      <c r="S27" s="96"/>
      <c r="T27" s="96"/>
      <c r="U27" s="96"/>
      <c r="V27" s="96"/>
      <c r="W27" s="96"/>
      <c r="X27" s="96"/>
      <c r="Y27" s="96"/>
      <c r="Z27" s="96"/>
      <c r="AA27" s="96"/>
      <c r="AB27" s="96"/>
      <c r="AC27" s="96"/>
      <c r="AD27" s="96"/>
      <c r="AE27" s="96"/>
    </row>
    <row r="28" spans="1:31" s="2" customFormat="1" ht="6.9" customHeight="1">
      <c r="A28" s="30"/>
      <c r="B28" s="31"/>
      <c r="C28" s="30"/>
      <c r="D28" s="30"/>
      <c r="E28" s="30"/>
      <c r="F28" s="30"/>
      <c r="G28" s="30"/>
      <c r="H28" s="30"/>
      <c r="I28" s="30"/>
      <c r="J28" s="30"/>
      <c r="K28" s="30"/>
      <c r="L28" s="43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</row>
    <row r="29" spans="1:31" s="2" customFormat="1" ht="6.9" customHeight="1">
      <c r="A29" s="30"/>
      <c r="B29" s="31"/>
      <c r="C29" s="30"/>
      <c r="D29" s="67"/>
      <c r="E29" s="67"/>
      <c r="F29" s="67"/>
      <c r="G29" s="67"/>
      <c r="H29" s="67"/>
      <c r="I29" s="67"/>
      <c r="J29" s="67"/>
      <c r="K29" s="67"/>
      <c r="L29" s="43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</row>
    <row r="30" spans="1:31" s="2" customFormat="1" ht="25.35" customHeight="1">
      <c r="A30" s="30"/>
      <c r="B30" s="31"/>
      <c r="C30" s="30"/>
      <c r="D30" s="99" t="s">
        <v>33</v>
      </c>
      <c r="E30" s="30"/>
      <c r="F30" s="30"/>
      <c r="G30" s="30"/>
      <c r="H30" s="30"/>
      <c r="I30" s="30"/>
      <c r="J30" s="72">
        <f>ROUND(J121, 2)</f>
        <v>0</v>
      </c>
      <c r="K30" s="30"/>
      <c r="L30" s="43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</row>
    <row r="31" spans="1:31" s="2" customFormat="1" ht="6.9" customHeight="1">
      <c r="A31" s="30"/>
      <c r="B31" s="31"/>
      <c r="C31" s="30"/>
      <c r="D31" s="67"/>
      <c r="E31" s="67"/>
      <c r="F31" s="67"/>
      <c r="G31" s="67"/>
      <c r="H31" s="67"/>
      <c r="I31" s="67"/>
      <c r="J31" s="67"/>
      <c r="K31" s="67"/>
      <c r="L31" s="43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</row>
    <row r="32" spans="1:31" s="2" customFormat="1" ht="14.4" customHeight="1">
      <c r="A32" s="30"/>
      <c r="B32" s="31"/>
      <c r="C32" s="30"/>
      <c r="D32" s="30"/>
      <c r="E32" s="30"/>
      <c r="F32" s="34" t="s">
        <v>35</v>
      </c>
      <c r="G32" s="30"/>
      <c r="H32" s="30"/>
      <c r="I32" s="34" t="s">
        <v>34</v>
      </c>
      <c r="J32" s="34" t="s">
        <v>36</v>
      </c>
      <c r="K32" s="30"/>
      <c r="L32" s="43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</row>
    <row r="33" spans="1:31" s="2" customFormat="1" ht="14.4" customHeight="1">
      <c r="A33" s="30"/>
      <c r="B33" s="31"/>
      <c r="C33" s="30"/>
      <c r="D33" s="100" t="s">
        <v>37</v>
      </c>
      <c r="E33" s="36" t="s">
        <v>38</v>
      </c>
      <c r="F33" s="101">
        <f>ROUND((SUM(BE121:BE209)),  2)</f>
        <v>0</v>
      </c>
      <c r="G33" s="102"/>
      <c r="H33" s="102"/>
      <c r="I33" s="103">
        <v>0.2</v>
      </c>
      <c r="J33" s="101">
        <f>ROUND(((SUM(BE121:BE209))*I33),  2)</f>
        <v>0</v>
      </c>
      <c r="K33" s="30"/>
      <c r="L33" s="43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</row>
    <row r="34" spans="1:31" s="2" customFormat="1" ht="14.4" customHeight="1">
      <c r="A34" s="30"/>
      <c r="B34" s="31"/>
      <c r="C34" s="30"/>
      <c r="D34" s="30"/>
      <c r="E34" s="36" t="s">
        <v>39</v>
      </c>
      <c r="F34" s="104">
        <f>ROUND((SUM(BF121:BF209)),  2)</f>
        <v>0</v>
      </c>
      <c r="G34" s="30"/>
      <c r="H34" s="30"/>
      <c r="I34" s="105">
        <v>0.2</v>
      </c>
      <c r="J34" s="104">
        <f>ROUND(((SUM(BF121:BF209))*I34),  2)</f>
        <v>0</v>
      </c>
      <c r="K34" s="30"/>
      <c r="L34" s="43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</row>
    <row r="35" spans="1:31" s="2" customFormat="1" ht="14.4" hidden="1" customHeight="1">
      <c r="A35" s="30"/>
      <c r="B35" s="31"/>
      <c r="C35" s="30"/>
      <c r="D35" s="30"/>
      <c r="E35" s="27" t="s">
        <v>40</v>
      </c>
      <c r="F35" s="104">
        <f>ROUND((SUM(BG121:BG209)),  2)</f>
        <v>0</v>
      </c>
      <c r="G35" s="30"/>
      <c r="H35" s="30"/>
      <c r="I35" s="105">
        <v>0.2</v>
      </c>
      <c r="J35" s="104">
        <f>0</f>
        <v>0</v>
      </c>
      <c r="K35" s="30"/>
      <c r="L35" s="43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</row>
    <row r="36" spans="1:31" s="2" customFormat="1" ht="14.4" hidden="1" customHeight="1">
      <c r="A36" s="30"/>
      <c r="B36" s="31"/>
      <c r="C36" s="30"/>
      <c r="D36" s="30"/>
      <c r="E36" s="27" t="s">
        <v>41</v>
      </c>
      <c r="F36" s="104">
        <f>ROUND((SUM(BH121:BH209)),  2)</f>
        <v>0</v>
      </c>
      <c r="G36" s="30"/>
      <c r="H36" s="30"/>
      <c r="I36" s="105">
        <v>0.2</v>
      </c>
      <c r="J36" s="104">
        <f>0</f>
        <v>0</v>
      </c>
      <c r="K36" s="30"/>
      <c r="L36" s="43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</row>
    <row r="37" spans="1:31" s="2" customFormat="1" ht="14.4" hidden="1" customHeight="1">
      <c r="A37" s="30"/>
      <c r="B37" s="31"/>
      <c r="C37" s="30"/>
      <c r="D37" s="30"/>
      <c r="E37" s="36" t="s">
        <v>42</v>
      </c>
      <c r="F37" s="101">
        <f>ROUND((SUM(BI121:BI209)),  2)</f>
        <v>0</v>
      </c>
      <c r="G37" s="102"/>
      <c r="H37" s="102"/>
      <c r="I37" s="103">
        <v>0</v>
      </c>
      <c r="J37" s="101">
        <f>0</f>
        <v>0</v>
      </c>
      <c r="K37" s="30"/>
      <c r="L37" s="43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</row>
    <row r="38" spans="1:31" s="2" customFormat="1" ht="6.9" customHeight="1">
      <c r="A38" s="30"/>
      <c r="B38" s="31"/>
      <c r="C38" s="30"/>
      <c r="D38" s="30"/>
      <c r="E38" s="30"/>
      <c r="F38" s="30"/>
      <c r="G38" s="30"/>
      <c r="H38" s="30"/>
      <c r="I38" s="30"/>
      <c r="J38" s="30"/>
      <c r="K38" s="30"/>
      <c r="L38" s="43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</row>
    <row r="39" spans="1:31" s="2" customFormat="1" ht="25.35" customHeight="1">
      <c r="A39" s="30"/>
      <c r="B39" s="31"/>
      <c r="C39" s="106"/>
      <c r="D39" s="107" t="s">
        <v>43</v>
      </c>
      <c r="E39" s="61"/>
      <c r="F39" s="61"/>
      <c r="G39" s="108" t="s">
        <v>44</v>
      </c>
      <c r="H39" s="109" t="s">
        <v>45</v>
      </c>
      <c r="I39" s="61"/>
      <c r="J39" s="110">
        <f>SUM(J30:J37)</f>
        <v>0</v>
      </c>
      <c r="K39" s="111"/>
      <c r="L39" s="43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</row>
    <row r="40" spans="1:31" s="2" customFormat="1" ht="14.4" customHeight="1">
      <c r="A40" s="30"/>
      <c r="B40" s="31"/>
      <c r="C40" s="30"/>
      <c r="D40" s="30"/>
      <c r="E40" s="30"/>
      <c r="F40" s="30"/>
      <c r="G40" s="30"/>
      <c r="H40" s="30"/>
      <c r="I40" s="30"/>
      <c r="J40" s="30"/>
      <c r="K40" s="30"/>
      <c r="L40" s="43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</row>
    <row r="41" spans="1:31" s="1" customFormat="1" ht="14.4" customHeight="1">
      <c r="B41" s="21"/>
      <c r="L41" s="21"/>
    </row>
    <row r="42" spans="1:31" s="1" customFormat="1" ht="14.4" customHeight="1">
      <c r="B42" s="21"/>
      <c r="L42" s="21"/>
    </row>
    <row r="43" spans="1:31" s="1" customFormat="1" ht="14.4" customHeight="1">
      <c r="B43" s="21"/>
      <c r="L43" s="21"/>
    </row>
    <row r="44" spans="1:31" s="1" customFormat="1" ht="14.4" customHeight="1">
      <c r="B44" s="21"/>
      <c r="L44" s="21"/>
    </row>
    <row r="45" spans="1:31" s="1" customFormat="1" ht="14.4" customHeight="1">
      <c r="B45" s="21"/>
      <c r="L45" s="21"/>
    </row>
    <row r="46" spans="1:31" s="1" customFormat="1" ht="14.4" customHeight="1">
      <c r="B46" s="21"/>
      <c r="L46" s="21"/>
    </row>
    <row r="47" spans="1:31" s="1" customFormat="1" ht="14.4" customHeight="1">
      <c r="B47" s="21"/>
      <c r="L47" s="21"/>
    </row>
    <row r="48" spans="1:31" s="1" customFormat="1" ht="14.4" customHeight="1">
      <c r="B48" s="21"/>
      <c r="L48" s="21"/>
    </row>
    <row r="49" spans="1:31" s="1" customFormat="1" ht="14.4" customHeight="1">
      <c r="B49" s="21"/>
      <c r="L49" s="21"/>
    </row>
    <row r="50" spans="1:31" s="2" customFormat="1" ht="14.4" customHeight="1">
      <c r="B50" s="43"/>
      <c r="D50" s="44" t="s">
        <v>46</v>
      </c>
      <c r="E50" s="45"/>
      <c r="F50" s="45"/>
      <c r="G50" s="44" t="s">
        <v>47</v>
      </c>
      <c r="H50" s="45"/>
      <c r="I50" s="45"/>
      <c r="J50" s="45"/>
      <c r="K50" s="45"/>
      <c r="L50" s="43"/>
    </row>
    <row r="51" spans="1:31" ht="10.199999999999999">
      <c r="B51" s="21"/>
      <c r="L51" s="21"/>
    </row>
    <row r="52" spans="1:31" ht="10.199999999999999">
      <c r="B52" s="21"/>
      <c r="L52" s="21"/>
    </row>
    <row r="53" spans="1:31" ht="10.199999999999999">
      <c r="B53" s="21"/>
      <c r="L53" s="21"/>
    </row>
    <row r="54" spans="1:31" ht="10.199999999999999">
      <c r="B54" s="21"/>
      <c r="L54" s="21"/>
    </row>
    <row r="55" spans="1:31" ht="10.199999999999999">
      <c r="B55" s="21"/>
      <c r="L55" s="21"/>
    </row>
    <row r="56" spans="1:31" ht="10.199999999999999">
      <c r="B56" s="21"/>
      <c r="L56" s="21"/>
    </row>
    <row r="57" spans="1:31" ht="10.199999999999999">
      <c r="B57" s="21"/>
      <c r="L57" s="21"/>
    </row>
    <row r="58" spans="1:31" ht="10.199999999999999">
      <c r="B58" s="21"/>
      <c r="L58" s="21"/>
    </row>
    <row r="59" spans="1:31" ht="10.199999999999999">
      <c r="B59" s="21"/>
      <c r="L59" s="21"/>
    </row>
    <row r="60" spans="1:31" ht="10.199999999999999">
      <c r="B60" s="21"/>
      <c r="L60" s="21"/>
    </row>
    <row r="61" spans="1:31" s="2" customFormat="1" ht="13.2">
      <c r="A61" s="30"/>
      <c r="B61" s="31"/>
      <c r="C61" s="30"/>
      <c r="D61" s="46" t="s">
        <v>48</v>
      </c>
      <c r="E61" s="33"/>
      <c r="F61" s="112" t="s">
        <v>49</v>
      </c>
      <c r="G61" s="46" t="s">
        <v>48</v>
      </c>
      <c r="H61" s="33"/>
      <c r="I61" s="33"/>
      <c r="J61" s="113" t="s">
        <v>49</v>
      </c>
      <c r="K61" s="33"/>
      <c r="L61" s="43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</row>
    <row r="62" spans="1:31" ht="10.199999999999999">
      <c r="B62" s="21"/>
      <c r="L62" s="21"/>
    </row>
    <row r="63" spans="1:31" ht="10.199999999999999">
      <c r="B63" s="21"/>
      <c r="L63" s="21"/>
    </row>
    <row r="64" spans="1:31" ht="10.199999999999999">
      <c r="B64" s="21"/>
      <c r="L64" s="21"/>
    </row>
    <row r="65" spans="1:31" s="2" customFormat="1" ht="13.2">
      <c r="A65" s="30"/>
      <c r="B65" s="31"/>
      <c r="C65" s="30"/>
      <c r="D65" s="44" t="s">
        <v>50</v>
      </c>
      <c r="E65" s="47"/>
      <c r="F65" s="47"/>
      <c r="G65" s="44" t="s">
        <v>51</v>
      </c>
      <c r="H65" s="47"/>
      <c r="I65" s="47"/>
      <c r="J65" s="47"/>
      <c r="K65" s="47"/>
      <c r="L65" s="43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</row>
    <row r="66" spans="1:31" ht="10.199999999999999">
      <c r="B66" s="21"/>
      <c r="L66" s="21"/>
    </row>
    <row r="67" spans="1:31" ht="10.199999999999999">
      <c r="B67" s="21"/>
      <c r="L67" s="21"/>
    </row>
    <row r="68" spans="1:31" ht="10.199999999999999">
      <c r="B68" s="21"/>
      <c r="L68" s="21"/>
    </row>
    <row r="69" spans="1:31" ht="10.199999999999999">
      <c r="B69" s="21"/>
      <c r="L69" s="21"/>
    </row>
    <row r="70" spans="1:31" ht="10.199999999999999">
      <c r="B70" s="21"/>
      <c r="L70" s="21"/>
    </row>
    <row r="71" spans="1:31" ht="10.199999999999999">
      <c r="B71" s="21"/>
      <c r="L71" s="21"/>
    </row>
    <row r="72" spans="1:31" ht="10.199999999999999">
      <c r="B72" s="21"/>
      <c r="L72" s="21"/>
    </row>
    <row r="73" spans="1:31" ht="10.199999999999999">
      <c r="B73" s="21"/>
      <c r="L73" s="21"/>
    </row>
    <row r="74" spans="1:31" ht="10.199999999999999">
      <c r="B74" s="21"/>
      <c r="L74" s="21"/>
    </row>
    <row r="75" spans="1:31" ht="10.199999999999999">
      <c r="B75" s="21"/>
      <c r="L75" s="21"/>
    </row>
    <row r="76" spans="1:31" s="2" customFormat="1" ht="13.2">
      <c r="A76" s="30"/>
      <c r="B76" s="31"/>
      <c r="C76" s="30"/>
      <c r="D76" s="46" t="s">
        <v>48</v>
      </c>
      <c r="E76" s="33"/>
      <c r="F76" s="112" t="s">
        <v>49</v>
      </c>
      <c r="G76" s="46" t="s">
        <v>48</v>
      </c>
      <c r="H76" s="33"/>
      <c r="I76" s="33"/>
      <c r="J76" s="113" t="s">
        <v>49</v>
      </c>
      <c r="K76" s="33"/>
      <c r="L76" s="43"/>
      <c r="S76" s="30"/>
      <c r="T76" s="30"/>
      <c r="U76" s="30"/>
      <c r="V76" s="30"/>
      <c r="W76" s="30"/>
      <c r="X76" s="30"/>
      <c r="Y76" s="30"/>
      <c r="Z76" s="30"/>
      <c r="AA76" s="30"/>
      <c r="AB76" s="30"/>
      <c r="AC76" s="30"/>
      <c r="AD76" s="30"/>
      <c r="AE76" s="30"/>
    </row>
    <row r="77" spans="1:31" s="2" customFormat="1" ht="14.4" customHeight="1">
      <c r="A77" s="30"/>
      <c r="B77" s="48"/>
      <c r="C77" s="49"/>
      <c r="D77" s="49"/>
      <c r="E77" s="49"/>
      <c r="F77" s="49"/>
      <c r="G77" s="49"/>
      <c r="H77" s="49"/>
      <c r="I77" s="49"/>
      <c r="J77" s="49"/>
      <c r="K77" s="49"/>
      <c r="L77" s="43"/>
      <c r="S77" s="30"/>
      <c r="T77" s="30"/>
      <c r="U77" s="30"/>
      <c r="V77" s="30"/>
      <c r="W77" s="30"/>
      <c r="X77" s="30"/>
      <c r="Y77" s="30"/>
      <c r="Z77" s="30"/>
      <c r="AA77" s="30"/>
      <c r="AB77" s="30"/>
      <c r="AC77" s="30"/>
      <c r="AD77" s="30"/>
      <c r="AE77" s="30"/>
    </row>
    <row r="81" spans="1:47" s="2" customFormat="1" ht="6.9" customHeight="1">
      <c r="A81" s="30"/>
      <c r="B81" s="50"/>
      <c r="C81" s="51"/>
      <c r="D81" s="51"/>
      <c r="E81" s="51"/>
      <c r="F81" s="51"/>
      <c r="G81" s="51"/>
      <c r="H81" s="51"/>
      <c r="I81" s="51"/>
      <c r="J81" s="51"/>
      <c r="K81" s="51"/>
      <c r="L81" s="43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</row>
    <row r="82" spans="1:47" s="2" customFormat="1" ht="24.9" customHeight="1">
      <c r="A82" s="30"/>
      <c r="B82" s="31"/>
      <c r="C82" s="22" t="s">
        <v>119</v>
      </c>
      <c r="D82" s="30"/>
      <c r="E82" s="30"/>
      <c r="F82" s="30"/>
      <c r="G82" s="30"/>
      <c r="H82" s="30"/>
      <c r="I82" s="30"/>
      <c r="J82" s="30"/>
      <c r="K82" s="30"/>
      <c r="L82" s="43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</row>
    <row r="83" spans="1:47" s="2" customFormat="1" ht="6.9" customHeight="1">
      <c r="A83" s="30"/>
      <c r="B83" s="31"/>
      <c r="C83" s="30"/>
      <c r="D83" s="30"/>
      <c r="E83" s="30"/>
      <c r="F83" s="30"/>
      <c r="G83" s="30"/>
      <c r="H83" s="30"/>
      <c r="I83" s="30"/>
      <c r="J83" s="30"/>
      <c r="K83" s="30"/>
      <c r="L83" s="43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</row>
    <row r="84" spans="1:47" s="2" customFormat="1" ht="12" customHeight="1">
      <c r="A84" s="30"/>
      <c r="B84" s="31"/>
      <c r="C84" s="27" t="s">
        <v>13</v>
      </c>
      <c r="D84" s="30"/>
      <c r="E84" s="30"/>
      <c r="F84" s="30"/>
      <c r="G84" s="30"/>
      <c r="H84" s="30"/>
      <c r="I84" s="30"/>
      <c r="J84" s="30"/>
      <c r="K84" s="30"/>
      <c r="L84" s="43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</row>
    <row r="85" spans="1:47" s="2" customFormat="1" ht="26.25" customHeight="1">
      <c r="A85" s="30"/>
      <c r="B85" s="31"/>
      <c r="C85" s="30"/>
      <c r="D85" s="30"/>
      <c r="E85" s="244" t="str">
        <f>E7</f>
        <v>Oprava spevnených plôch a okolitého areálu Zimného štadióna v Banskej Bystrici</v>
      </c>
      <c r="F85" s="245"/>
      <c r="G85" s="245"/>
      <c r="H85" s="245"/>
      <c r="I85" s="30"/>
      <c r="J85" s="30"/>
      <c r="K85" s="30"/>
      <c r="L85" s="43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</row>
    <row r="86" spans="1:47" s="2" customFormat="1" ht="12" customHeight="1">
      <c r="A86" s="30"/>
      <c r="B86" s="31"/>
      <c r="C86" s="27" t="s">
        <v>117</v>
      </c>
      <c r="D86" s="30"/>
      <c r="E86" s="30"/>
      <c r="F86" s="30"/>
      <c r="G86" s="30"/>
      <c r="H86" s="30"/>
      <c r="I86" s="30"/>
      <c r="J86" s="30"/>
      <c r="K86" s="30"/>
      <c r="L86" s="43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</row>
    <row r="87" spans="1:47" s="2" customFormat="1" ht="16.5" customHeight="1">
      <c r="A87" s="30"/>
      <c r="B87" s="31"/>
      <c r="C87" s="30"/>
      <c r="D87" s="30"/>
      <c r="E87" s="211" t="str">
        <f>E9</f>
        <v>SO04 - SO04  Drobná architektúra</v>
      </c>
      <c r="F87" s="246"/>
      <c r="G87" s="246"/>
      <c r="H87" s="246"/>
      <c r="I87" s="30"/>
      <c r="J87" s="30"/>
      <c r="K87" s="30"/>
      <c r="L87" s="43"/>
      <c r="S87" s="30"/>
      <c r="T87" s="30"/>
      <c r="U87" s="30"/>
      <c r="V87" s="30"/>
      <c r="W87" s="30"/>
      <c r="X87" s="30"/>
      <c r="Y87" s="30"/>
      <c r="Z87" s="30"/>
      <c r="AA87" s="30"/>
      <c r="AB87" s="30"/>
      <c r="AC87" s="30"/>
      <c r="AD87" s="30"/>
      <c r="AE87" s="30"/>
    </row>
    <row r="88" spans="1:47" s="2" customFormat="1" ht="6.9" customHeight="1">
      <c r="A88" s="30"/>
      <c r="B88" s="31"/>
      <c r="C88" s="30"/>
      <c r="D88" s="30"/>
      <c r="E88" s="30"/>
      <c r="F88" s="30"/>
      <c r="G88" s="30"/>
      <c r="H88" s="30"/>
      <c r="I88" s="30"/>
      <c r="J88" s="30"/>
      <c r="K88" s="30"/>
      <c r="L88" s="43"/>
      <c r="S88" s="30"/>
      <c r="T88" s="30"/>
      <c r="U88" s="30"/>
      <c r="V88" s="30"/>
      <c r="W88" s="30"/>
      <c r="X88" s="30"/>
      <c r="Y88" s="30"/>
      <c r="Z88" s="30"/>
      <c r="AA88" s="30"/>
      <c r="AB88" s="30"/>
      <c r="AC88" s="30"/>
      <c r="AD88" s="30"/>
      <c r="AE88" s="30"/>
    </row>
    <row r="89" spans="1:47" s="2" customFormat="1" ht="12" customHeight="1">
      <c r="A89" s="30"/>
      <c r="B89" s="31"/>
      <c r="C89" s="27" t="s">
        <v>17</v>
      </c>
      <c r="D89" s="30"/>
      <c r="E89" s="30"/>
      <c r="F89" s="25" t="str">
        <f>F12</f>
        <v>parc.č.4212,4211/2 k.ú.Banská Bystrica</v>
      </c>
      <c r="G89" s="30"/>
      <c r="H89" s="30"/>
      <c r="I89" s="27" t="s">
        <v>19</v>
      </c>
      <c r="J89" s="56" t="str">
        <f>IF(J12="","",J12)</f>
        <v>10. 9. 2021</v>
      </c>
      <c r="K89" s="30"/>
      <c r="L89" s="43"/>
      <c r="S89" s="30"/>
      <c r="T89" s="30"/>
      <c r="U89" s="30"/>
      <c r="V89" s="30"/>
      <c r="W89" s="30"/>
      <c r="X89" s="30"/>
      <c r="Y89" s="30"/>
      <c r="Z89" s="30"/>
      <c r="AA89" s="30"/>
      <c r="AB89" s="30"/>
      <c r="AC89" s="30"/>
      <c r="AD89" s="30"/>
      <c r="AE89" s="30"/>
    </row>
    <row r="90" spans="1:47" s="2" customFormat="1" ht="6.9" customHeight="1">
      <c r="A90" s="30"/>
      <c r="B90" s="31"/>
      <c r="C90" s="30"/>
      <c r="D90" s="30"/>
      <c r="E90" s="30"/>
      <c r="F90" s="30"/>
      <c r="G90" s="30"/>
      <c r="H90" s="30"/>
      <c r="I90" s="30"/>
      <c r="J90" s="30"/>
      <c r="K90" s="30"/>
      <c r="L90" s="43"/>
      <c r="S90" s="30"/>
      <c r="T90" s="30"/>
      <c r="U90" s="30"/>
      <c r="V90" s="30"/>
      <c r="W90" s="30"/>
      <c r="X90" s="30"/>
      <c r="Y90" s="30"/>
      <c r="Z90" s="30"/>
      <c r="AA90" s="30"/>
      <c r="AB90" s="30"/>
      <c r="AC90" s="30"/>
      <c r="AD90" s="30"/>
      <c r="AE90" s="30"/>
    </row>
    <row r="91" spans="1:47" s="2" customFormat="1" ht="15.15" customHeight="1">
      <c r="A91" s="30"/>
      <c r="B91" s="31"/>
      <c r="C91" s="27" t="s">
        <v>21</v>
      </c>
      <c r="D91" s="30"/>
      <c r="E91" s="30"/>
      <c r="F91" s="25" t="str">
        <f>E15</f>
        <v>MBB a.s.</v>
      </c>
      <c r="G91" s="30"/>
      <c r="H91" s="30"/>
      <c r="I91" s="27" t="s">
        <v>27</v>
      </c>
      <c r="J91" s="28" t="str">
        <f>E21</f>
        <v>CREAT s.r.o.</v>
      </c>
      <c r="K91" s="30"/>
      <c r="L91" s="43"/>
      <c r="S91" s="30"/>
      <c r="T91" s="30"/>
      <c r="U91" s="30"/>
      <c r="V91" s="30"/>
      <c r="W91" s="30"/>
      <c r="X91" s="30"/>
      <c r="Y91" s="30"/>
      <c r="Z91" s="30"/>
      <c r="AA91" s="30"/>
      <c r="AB91" s="30"/>
      <c r="AC91" s="30"/>
      <c r="AD91" s="30"/>
      <c r="AE91" s="30"/>
    </row>
    <row r="92" spans="1:47" s="2" customFormat="1" ht="15.15" customHeight="1">
      <c r="A92" s="30"/>
      <c r="B92" s="31"/>
      <c r="C92" s="27" t="s">
        <v>25</v>
      </c>
      <c r="D92" s="30"/>
      <c r="E92" s="30"/>
      <c r="F92" s="25" t="str">
        <f>IF(E18="","",E18)</f>
        <v>podľa výberového konania</v>
      </c>
      <c r="G92" s="30"/>
      <c r="H92" s="30"/>
      <c r="I92" s="27" t="s">
        <v>30</v>
      </c>
      <c r="J92" s="28" t="str">
        <f>E24</f>
        <v>Ing.Jedlička</v>
      </c>
      <c r="K92" s="30"/>
      <c r="L92" s="43"/>
      <c r="S92" s="30"/>
      <c r="T92" s="30"/>
      <c r="U92" s="30"/>
      <c r="V92" s="30"/>
      <c r="W92" s="30"/>
      <c r="X92" s="30"/>
      <c r="Y92" s="30"/>
      <c r="Z92" s="30"/>
      <c r="AA92" s="30"/>
      <c r="AB92" s="30"/>
      <c r="AC92" s="30"/>
      <c r="AD92" s="30"/>
      <c r="AE92" s="30"/>
    </row>
    <row r="93" spans="1:47" s="2" customFormat="1" ht="10.35" customHeight="1">
      <c r="A93" s="30"/>
      <c r="B93" s="31"/>
      <c r="C93" s="30"/>
      <c r="D93" s="30"/>
      <c r="E93" s="30"/>
      <c r="F93" s="30"/>
      <c r="G93" s="30"/>
      <c r="H93" s="30"/>
      <c r="I93" s="30"/>
      <c r="J93" s="30"/>
      <c r="K93" s="30"/>
      <c r="L93" s="43"/>
      <c r="S93" s="30"/>
      <c r="T93" s="30"/>
      <c r="U93" s="30"/>
      <c r="V93" s="30"/>
      <c r="W93" s="30"/>
      <c r="X93" s="30"/>
      <c r="Y93" s="30"/>
      <c r="Z93" s="30"/>
      <c r="AA93" s="30"/>
      <c r="AB93" s="30"/>
      <c r="AC93" s="30"/>
      <c r="AD93" s="30"/>
      <c r="AE93" s="30"/>
    </row>
    <row r="94" spans="1:47" s="2" customFormat="1" ht="29.25" customHeight="1">
      <c r="A94" s="30"/>
      <c r="B94" s="31"/>
      <c r="C94" s="114" t="s">
        <v>120</v>
      </c>
      <c r="D94" s="106"/>
      <c r="E94" s="106"/>
      <c r="F94" s="106"/>
      <c r="G94" s="106"/>
      <c r="H94" s="106"/>
      <c r="I94" s="106"/>
      <c r="J94" s="115" t="s">
        <v>121</v>
      </c>
      <c r="K94" s="106"/>
      <c r="L94" s="43"/>
      <c r="S94" s="30"/>
      <c r="T94" s="30"/>
      <c r="U94" s="30"/>
      <c r="V94" s="30"/>
      <c r="W94" s="30"/>
      <c r="X94" s="30"/>
      <c r="Y94" s="30"/>
      <c r="Z94" s="30"/>
      <c r="AA94" s="30"/>
      <c r="AB94" s="30"/>
      <c r="AC94" s="30"/>
      <c r="AD94" s="30"/>
      <c r="AE94" s="30"/>
    </row>
    <row r="95" spans="1:47" s="2" customFormat="1" ht="10.35" customHeight="1">
      <c r="A95" s="30"/>
      <c r="B95" s="31"/>
      <c r="C95" s="30"/>
      <c r="D95" s="30"/>
      <c r="E95" s="30"/>
      <c r="F95" s="30"/>
      <c r="G95" s="30"/>
      <c r="H95" s="30"/>
      <c r="I95" s="30"/>
      <c r="J95" s="30"/>
      <c r="K95" s="30"/>
      <c r="L95" s="43"/>
      <c r="S95" s="30"/>
      <c r="T95" s="30"/>
      <c r="U95" s="30"/>
      <c r="V95" s="30"/>
      <c r="W95" s="30"/>
      <c r="X95" s="30"/>
      <c r="Y95" s="30"/>
      <c r="Z95" s="30"/>
      <c r="AA95" s="30"/>
      <c r="AB95" s="30"/>
      <c r="AC95" s="30"/>
      <c r="AD95" s="30"/>
      <c r="AE95" s="30"/>
    </row>
    <row r="96" spans="1:47" s="2" customFormat="1" ht="22.8" customHeight="1">
      <c r="A96" s="30"/>
      <c r="B96" s="31"/>
      <c r="C96" s="116" t="s">
        <v>122</v>
      </c>
      <c r="D96" s="30"/>
      <c r="E96" s="30"/>
      <c r="F96" s="30"/>
      <c r="G96" s="30"/>
      <c r="H96" s="30"/>
      <c r="I96" s="30"/>
      <c r="J96" s="72">
        <f>J121</f>
        <v>0</v>
      </c>
      <c r="K96" s="30"/>
      <c r="L96" s="43"/>
      <c r="S96" s="30"/>
      <c r="T96" s="30"/>
      <c r="U96" s="30"/>
      <c r="V96" s="30"/>
      <c r="W96" s="30"/>
      <c r="X96" s="30"/>
      <c r="Y96" s="30"/>
      <c r="Z96" s="30"/>
      <c r="AA96" s="30"/>
      <c r="AB96" s="30"/>
      <c r="AC96" s="30"/>
      <c r="AD96" s="30"/>
      <c r="AE96" s="30"/>
      <c r="AU96" s="18" t="s">
        <v>123</v>
      </c>
    </row>
    <row r="97" spans="1:31" s="9" customFormat="1" ht="24.9" customHeight="1">
      <c r="B97" s="117"/>
      <c r="D97" s="118" t="s">
        <v>124</v>
      </c>
      <c r="E97" s="119"/>
      <c r="F97" s="119"/>
      <c r="G97" s="119"/>
      <c r="H97" s="119"/>
      <c r="I97" s="119"/>
      <c r="J97" s="120">
        <f>J122</f>
        <v>0</v>
      </c>
      <c r="L97" s="117"/>
    </row>
    <row r="98" spans="1:31" s="10" customFormat="1" ht="19.95" customHeight="1">
      <c r="B98" s="121"/>
      <c r="D98" s="122" t="s">
        <v>125</v>
      </c>
      <c r="E98" s="123"/>
      <c r="F98" s="123"/>
      <c r="G98" s="123"/>
      <c r="H98" s="123"/>
      <c r="I98" s="123"/>
      <c r="J98" s="124">
        <f>J123</f>
        <v>0</v>
      </c>
      <c r="L98" s="121"/>
    </row>
    <row r="99" spans="1:31" s="10" customFormat="1" ht="19.95" customHeight="1">
      <c r="B99" s="121"/>
      <c r="D99" s="122" t="s">
        <v>459</v>
      </c>
      <c r="E99" s="123"/>
      <c r="F99" s="123"/>
      <c r="G99" s="123"/>
      <c r="H99" s="123"/>
      <c r="I99" s="123"/>
      <c r="J99" s="124">
        <f>J153</f>
        <v>0</v>
      </c>
      <c r="L99" s="121"/>
    </row>
    <row r="100" spans="1:31" s="10" customFormat="1" ht="19.95" customHeight="1">
      <c r="B100" s="121"/>
      <c r="D100" s="122" t="s">
        <v>128</v>
      </c>
      <c r="E100" s="123"/>
      <c r="F100" s="123"/>
      <c r="G100" s="123"/>
      <c r="H100" s="123"/>
      <c r="I100" s="123"/>
      <c r="J100" s="124">
        <f>J171</f>
        <v>0</v>
      </c>
      <c r="L100" s="121"/>
    </row>
    <row r="101" spans="1:31" s="10" customFormat="1" ht="19.95" customHeight="1">
      <c r="B101" s="121"/>
      <c r="D101" s="122" t="s">
        <v>129</v>
      </c>
      <c r="E101" s="123"/>
      <c r="F101" s="123"/>
      <c r="G101" s="123"/>
      <c r="H101" s="123"/>
      <c r="I101" s="123"/>
      <c r="J101" s="124">
        <f>J208</f>
        <v>0</v>
      </c>
      <c r="L101" s="121"/>
    </row>
    <row r="102" spans="1:31" s="2" customFormat="1" ht="21.75" customHeight="1">
      <c r="A102" s="30"/>
      <c r="B102" s="31"/>
      <c r="C102" s="30"/>
      <c r="D102" s="30"/>
      <c r="E102" s="30"/>
      <c r="F102" s="30"/>
      <c r="G102" s="30"/>
      <c r="H102" s="30"/>
      <c r="I102" s="30"/>
      <c r="J102" s="30"/>
      <c r="K102" s="30"/>
      <c r="L102" s="43"/>
      <c r="S102" s="30"/>
      <c r="T102" s="30"/>
      <c r="U102" s="30"/>
      <c r="V102" s="30"/>
      <c r="W102" s="30"/>
      <c r="X102" s="30"/>
      <c r="Y102" s="30"/>
      <c r="Z102" s="30"/>
      <c r="AA102" s="30"/>
      <c r="AB102" s="30"/>
      <c r="AC102" s="30"/>
      <c r="AD102" s="30"/>
      <c r="AE102" s="30"/>
    </row>
    <row r="103" spans="1:31" s="2" customFormat="1" ht="6.9" customHeight="1">
      <c r="A103" s="30"/>
      <c r="B103" s="48"/>
      <c r="C103" s="49"/>
      <c r="D103" s="49"/>
      <c r="E103" s="49"/>
      <c r="F103" s="49"/>
      <c r="G103" s="49"/>
      <c r="H103" s="49"/>
      <c r="I103" s="49"/>
      <c r="J103" s="49"/>
      <c r="K103" s="49"/>
      <c r="L103" s="43"/>
      <c r="S103" s="30"/>
      <c r="T103" s="30"/>
      <c r="U103" s="30"/>
      <c r="V103" s="30"/>
      <c r="W103" s="30"/>
      <c r="X103" s="30"/>
      <c r="Y103" s="30"/>
      <c r="Z103" s="30"/>
      <c r="AA103" s="30"/>
      <c r="AB103" s="30"/>
      <c r="AC103" s="30"/>
      <c r="AD103" s="30"/>
      <c r="AE103" s="30"/>
    </row>
    <row r="107" spans="1:31" s="2" customFormat="1" ht="6.9" customHeight="1">
      <c r="A107" s="30"/>
      <c r="B107" s="50"/>
      <c r="C107" s="51"/>
      <c r="D107" s="51"/>
      <c r="E107" s="51"/>
      <c r="F107" s="51"/>
      <c r="G107" s="51"/>
      <c r="H107" s="51"/>
      <c r="I107" s="51"/>
      <c r="J107" s="51"/>
      <c r="K107" s="51"/>
      <c r="L107" s="43"/>
      <c r="S107" s="30"/>
      <c r="T107" s="30"/>
      <c r="U107" s="30"/>
      <c r="V107" s="30"/>
      <c r="W107" s="30"/>
      <c r="X107" s="30"/>
      <c r="Y107" s="30"/>
      <c r="Z107" s="30"/>
      <c r="AA107" s="30"/>
      <c r="AB107" s="30"/>
      <c r="AC107" s="30"/>
      <c r="AD107" s="30"/>
      <c r="AE107" s="30"/>
    </row>
    <row r="108" spans="1:31" s="2" customFormat="1" ht="24.9" customHeight="1">
      <c r="A108" s="30"/>
      <c r="B108" s="31"/>
      <c r="C108" s="22" t="s">
        <v>131</v>
      </c>
      <c r="D108" s="30"/>
      <c r="E108" s="30"/>
      <c r="F108" s="30"/>
      <c r="G108" s="30"/>
      <c r="H108" s="30"/>
      <c r="I108" s="30"/>
      <c r="J108" s="30"/>
      <c r="K108" s="30"/>
      <c r="L108" s="43"/>
      <c r="S108" s="30"/>
      <c r="T108" s="30"/>
      <c r="U108" s="30"/>
      <c r="V108" s="30"/>
      <c r="W108" s="30"/>
      <c r="X108" s="30"/>
      <c r="Y108" s="30"/>
      <c r="Z108" s="30"/>
      <c r="AA108" s="30"/>
      <c r="AB108" s="30"/>
      <c r="AC108" s="30"/>
      <c r="AD108" s="30"/>
      <c r="AE108" s="30"/>
    </row>
    <row r="109" spans="1:31" s="2" customFormat="1" ht="6.9" customHeight="1">
      <c r="A109" s="30"/>
      <c r="B109" s="31"/>
      <c r="C109" s="30"/>
      <c r="D109" s="30"/>
      <c r="E109" s="30"/>
      <c r="F109" s="30"/>
      <c r="G109" s="30"/>
      <c r="H109" s="30"/>
      <c r="I109" s="30"/>
      <c r="J109" s="30"/>
      <c r="K109" s="30"/>
      <c r="L109" s="43"/>
      <c r="S109" s="30"/>
      <c r="T109" s="30"/>
      <c r="U109" s="30"/>
      <c r="V109" s="30"/>
      <c r="W109" s="30"/>
      <c r="X109" s="30"/>
      <c r="Y109" s="30"/>
      <c r="Z109" s="30"/>
      <c r="AA109" s="30"/>
      <c r="AB109" s="30"/>
      <c r="AC109" s="30"/>
      <c r="AD109" s="30"/>
      <c r="AE109" s="30"/>
    </row>
    <row r="110" spans="1:31" s="2" customFormat="1" ht="12" customHeight="1">
      <c r="A110" s="30"/>
      <c r="B110" s="31"/>
      <c r="C110" s="27" t="s">
        <v>13</v>
      </c>
      <c r="D110" s="30"/>
      <c r="E110" s="30"/>
      <c r="F110" s="30"/>
      <c r="G110" s="30"/>
      <c r="H110" s="30"/>
      <c r="I110" s="30"/>
      <c r="J110" s="30"/>
      <c r="K110" s="30"/>
      <c r="L110" s="43"/>
      <c r="S110" s="30"/>
      <c r="T110" s="30"/>
      <c r="U110" s="30"/>
      <c r="V110" s="30"/>
      <c r="W110" s="30"/>
      <c r="X110" s="30"/>
      <c r="Y110" s="30"/>
      <c r="Z110" s="30"/>
      <c r="AA110" s="30"/>
      <c r="AB110" s="30"/>
      <c r="AC110" s="30"/>
      <c r="AD110" s="30"/>
      <c r="AE110" s="30"/>
    </row>
    <row r="111" spans="1:31" s="2" customFormat="1" ht="26.25" customHeight="1">
      <c r="A111" s="30"/>
      <c r="B111" s="31"/>
      <c r="C111" s="30"/>
      <c r="D111" s="30"/>
      <c r="E111" s="244" t="str">
        <f>E7</f>
        <v>Oprava spevnených plôch a okolitého areálu Zimného štadióna v Banskej Bystrici</v>
      </c>
      <c r="F111" s="245"/>
      <c r="G111" s="245"/>
      <c r="H111" s="245"/>
      <c r="I111" s="30"/>
      <c r="J111" s="30"/>
      <c r="K111" s="30"/>
      <c r="L111" s="43"/>
      <c r="S111" s="30"/>
      <c r="T111" s="30"/>
      <c r="U111" s="30"/>
      <c r="V111" s="30"/>
      <c r="W111" s="30"/>
      <c r="X111" s="30"/>
      <c r="Y111" s="30"/>
      <c r="Z111" s="30"/>
      <c r="AA111" s="30"/>
      <c r="AB111" s="30"/>
      <c r="AC111" s="30"/>
      <c r="AD111" s="30"/>
      <c r="AE111" s="30"/>
    </row>
    <row r="112" spans="1:31" s="2" customFormat="1" ht="12" customHeight="1">
      <c r="A112" s="30"/>
      <c r="B112" s="31"/>
      <c r="C112" s="27" t="s">
        <v>117</v>
      </c>
      <c r="D112" s="30"/>
      <c r="E112" s="30"/>
      <c r="F112" s="30"/>
      <c r="G112" s="30"/>
      <c r="H112" s="30"/>
      <c r="I112" s="30"/>
      <c r="J112" s="30"/>
      <c r="K112" s="30"/>
      <c r="L112" s="43"/>
      <c r="S112" s="30"/>
      <c r="T112" s="30"/>
      <c r="U112" s="30"/>
      <c r="V112" s="30"/>
      <c r="W112" s="30"/>
      <c r="X112" s="30"/>
      <c r="Y112" s="30"/>
      <c r="Z112" s="30"/>
      <c r="AA112" s="30"/>
      <c r="AB112" s="30"/>
      <c r="AC112" s="30"/>
      <c r="AD112" s="30"/>
      <c r="AE112" s="30"/>
    </row>
    <row r="113" spans="1:65" s="2" customFormat="1" ht="16.5" customHeight="1">
      <c r="A113" s="30"/>
      <c r="B113" s="31"/>
      <c r="C113" s="30"/>
      <c r="D113" s="30"/>
      <c r="E113" s="211" t="str">
        <f>E9</f>
        <v>SO04 - SO04  Drobná architektúra</v>
      </c>
      <c r="F113" s="246"/>
      <c r="G113" s="246"/>
      <c r="H113" s="246"/>
      <c r="I113" s="30"/>
      <c r="J113" s="30"/>
      <c r="K113" s="30"/>
      <c r="L113" s="43"/>
      <c r="S113" s="30"/>
      <c r="T113" s="30"/>
      <c r="U113" s="30"/>
      <c r="V113" s="30"/>
      <c r="W113" s="30"/>
      <c r="X113" s="30"/>
      <c r="Y113" s="30"/>
      <c r="Z113" s="30"/>
      <c r="AA113" s="30"/>
      <c r="AB113" s="30"/>
      <c r="AC113" s="30"/>
      <c r="AD113" s="30"/>
      <c r="AE113" s="30"/>
    </row>
    <row r="114" spans="1:65" s="2" customFormat="1" ht="6.9" customHeight="1">
      <c r="A114" s="30"/>
      <c r="B114" s="31"/>
      <c r="C114" s="30"/>
      <c r="D114" s="30"/>
      <c r="E114" s="30"/>
      <c r="F114" s="30"/>
      <c r="G114" s="30"/>
      <c r="H114" s="30"/>
      <c r="I114" s="30"/>
      <c r="J114" s="30"/>
      <c r="K114" s="30"/>
      <c r="L114" s="43"/>
      <c r="S114" s="30"/>
      <c r="T114" s="30"/>
      <c r="U114" s="30"/>
      <c r="V114" s="30"/>
      <c r="W114" s="30"/>
      <c r="X114" s="30"/>
      <c r="Y114" s="30"/>
      <c r="Z114" s="30"/>
      <c r="AA114" s="30"/>
      <c r="AB114" s="30"/>
      <c r="AC114" s="30"/>
      <c r="AD114" s="30"/>
      <c r="AE114" s="30"/>
    </row>
    <row r="115" spans="1:65" s="2" customFormat="1" ht="12" customHeight="1">
      <c r="A115" s="30"/>
      <c r="B115" s="31"/>
      <c r="C115" s="27" t="s">
        <v>17</v>
      </c>
      <c r="D115" s="30"/>
      <c r="E115" s="30"/>
      <c r="F115" s="25" t="str">
        <f>F12</f>
        <v>parc.č.4212,4211/2 k.ú.Banská Bystrica</v>
      </c>
      <c r="G115" s="30"/>
      <c r="H115" s="30"/>
      <c r="I115" s="27" t="s">
        <v>19</v>
      </c>
      <c r="J115" s="56" t="str">
        <f>IF(J12="","",J12)</f>
        <v>10. 9. 2021</v>
      </c>
      <c r="K115" s="30"/>
      <c r="L115" s="43"/>
      <c r="S115" s="30"/>
      <c r="T115" s="30"/>
      <c r="U115" s="30"/>
      <c r="V115" s="30"/>
      <c r="W115" s="30"/>
      <c r="X115" s="30"/>
      <c r="Y115" s="30"/>
      <c r="Z115" s="30"/>
      <c r="AA115" s="30"/>
      <c r="AB115" s="30"/>
      <c r="AC115" s="30"/>
      <c r="AD115" s="30"/>
      <c r="AE115" s="30"/>
    </row>
    <row r="116" spans="1:65" s="2" customFormat="1" ht="6.9" customHeight="1">
      <c r="A116" s="30"/>
      <c r="B116" s="31"/>
      <c r="C116" s="30"/>
      <c r="D116" s="30"/>
      <c r="E116" s="30"/>
      <c r="F116" s="30"/>
      <c r="G116" s="30"/>
      <c r="H116" s="30"/>
      <c r="I116" s="30"/>
      <c r="J116" s="30"/>
      <c r="K116" s="30"/>
      <c r="L116" s="43"/>
      <c r="S116" s="30"/>
      <c r="T116" s="30"/>
      <c r="U116" s="30"/>
      <c r="V116" s="30"/>
      <c r="W116" s="30"/>
      <c r="X116" s="30"/>
      <c r="Y116" s="30"/>
      <c r="Z116" s="30"/>
      <c r="AA116" s="30"/>
      <c r="AB116" s="30"/>
      <c r="AC116" s="30"/>
      <c r="AD116" s="30"/>
      <c r="AE116" s="30"/>
    </row>
    <row r="117" spans="1:65" s="2" customFormat="1" ht="15.15" customHeight="1">
      <c r="A117" s="30"/>
      <c r="B117" s="31"/>
      <c r="C117" s="27" t="s">
        <v>21</v>
      </c>
      <c r="D117" s="30"/>
      <c r="E117" s="30"/>
      <c r="F117" s="25" t="str">
        <f>E15</f>
        <v>MBB a.s.</v>
      </c>
      <c r="G117" s="30"/>
      <c r="H117" s="30"/>
      <c r="I117" s="27" t="s">
        <v>27</v>
      </c>
      <c r="J117" s="28" t="str">
        <f>E21</f>
        <v>CREAT s.r.o.</v>
      </c>
      <c r="K117" s="30"/>
      <c r="L117" s="43"/>
      <c r="S117" s="30"/>
      <c r="T117" s="30"/>
      <c r="U117" s="30"/>
      <c r="V117" s="30"/>
      <c r="W117" s="30"/>
      <c r="X117" s="30"/>
      <c r="Y117" s="30"/>
      <c r="Z117" s="30"/>
      <c r="AA117" s="30"/>
      <c r="AB117" s="30"/>
      <c r="AC117" s="30"/>
      <c r="AD117" s="30"/>
      <c r="AE117" s="30"/>
    </row>
    <row r="118" spans="1:65" s="2" customFormat="1" ht="15.15" customHeight="1">
      <c r="A118" s="30"/>
      <c r="B118" s="31"/>
      <c r="C118" s="27" t="s">
        <v>25</v>
      </c>
      <c r="D118" s="30"/>
      <c r="E118" s="30"/>
      <c r="F118" s="25" t="str">
        <f>IF(E18="","",E18)</f>
        <v>podľa výberového konania</v>
      </c>
      <c r="G118" s="30"/>
      <c r="H118" s="30"/>
      <c r="I118" s="27" t="s">
        <v>30</v>
      </c>
      <c r="J118" s="28" t="str">
        <f>E24</f>
        <v>Ing.Jedlička</v>
      </c>
      <c r="K118" s="30"/>
      <c r="L118" s="43"/>
      <c r="S118" s="30"/>
      <c r="T118" s="30"/>
      <c r="U118" s="30"/>
      <c r="V118" s="30"/>
      <c r="W118" s="30"/>
      <c r="X118" s="30"/>
      <c r="Y118" s="30"/>
      <c r="Z118" s="30"/>
      <c r="AA118" s="30"/>
      <c r="AB118" s="30"/>
      <c r="AC118" s="30"/>
      <c r="AD118" s="30"/>
      <c r="AE118" s="30"/>
    </row>
    <row r="119" spans="1:65" s="2" customFormat="1" ht="10.35" customHeight="1">
      <c r="A119" s="30"/>
      <c r="B119" s="31"/>
      <c r="C119" s="30"/>
      <c r="D119" s="30"/>
      <c r="E119" s="30"/>
      <c r="F119" s="30"/>
      <c r="G119" s="30"/>
      <c r="H119" s="30"/>
      <c r="I119" s="30"/>
      <c r="J119" s="30"/>
      <c r="K119" s="30"/>
      <c r="L119" s="43"/>
      <c r="S119" s="30"/>
      <c r="T119" s="30"/>
      <c r="U119" s="30"/>
      <c r="V119" s="30"/>
      <c r="W119" s="30"/>
      <c r="X119" s="30"/>
      <c r="Y119" s="30"/>
      <c r="Z119" s="30"/>
      <c r="AA119" s="30"/>
      <c r="AB119" s="30"/>
      <c r="AC119" s="30"/>
      <c r="AD119" s="30"/>
      <c r="AE119" s="30"/>
    </row>
    <row r="120" spans="1:65" s="11" customFormat="1" ht="29.25" customHeight="1">
      <c r="A120" s="125"/>
      <c r="B120" s="126"/>
      <c r="C120" s="127" t="s">
        <v>132</v>
      </c>
      <c r="D120" s="128" t="s">
        <v>58</v>
      </c>
      <c r="E120" s="128" t="s">
        <v>54</v>
      </c>
      <c r="F120" s="128" t="s">
        <v>55</v>
      </c>
      <c r="G120" s="128" t="s">
        <v>133</v>
      </c>
      <c r="H120" s="128" t="s">
        <v>134</v>
      </c>
      <c r="I120" s="128" t="s">
        <v>135</v>
      </c>
      <c r="J120" s="129" t="s">
        <v>121</v>
      </c>
      <c r="K120" s="130" t="s">
        <v>136</v>
      </c>
      <c r="L120" s="131"/>
      <c r="M120" s="63" t="s">
        <v>1</v>
      </c>
      <c r="N120" s="64" t="s">
        <v>37</v>
      </c>
      <c r="O120" s="64" t="s">
        <v>137</v>
      </c>
      <c r="P120" s="64" t="s">
        <v>138</v>
      </c>
      <c r="Q120" s="64" t="s">
        <v>139</v>
      </c>
      <c r="R120" s="64" t="s">
        <v>140</v>
      </c>
      <c r="S120" s="64" t="s">
        <v>141</v>
      </c>
      <c r="T120" s="65" t="s">
        <v>142</v>
      </c>
      <c r="U120" s="125"/>
      <c r="V120" s="125"/>
      <c r="W120" s="125"/>
      <c r="X120" s="125"/>
      <c r="Y120" s="125"/>
      <c r="Z120" s="125"/>
      <c r="AA120" s="125"/>
      <c r="AB120" s="125"/>
      <c r="AC120" s="125"/>
      <c r="AD120" s="125"/>
      <c r="AE120" s="125"/>
    </row>
    <row r="121" spans="1:65" s="2" customFormat="1" ht="22.8" customHeight="1">
      <c r="A121" s="30"/>
      <c r="B121" s="31"/>
      <c r="C121" s="70" t="s">
        <v>122</v>
      </c>
      <c r="D121" s="30"/>
      <c r="E121" s="30"/>
      <c r="F121" s="30"/>
      <c r="G121" s="30"/>
      <c r="H121" s="30"/>
      <c r="I121" s="30"/>
      <c r="J121" s="132">
        <f>BK121</f>
        <v>0</v>
      </c>
      <c r="K121" s="30"/>
      <c r="L121" s="31"/>
      <c r="M121" s="66"/>
      <c r="N121" s="57"/>
      <c r="O121" s="67"/>
      <c r="P121" s="133">
        <f>P122</f>
        <v>322.72994547999997</v>
      </c>
      <c r="Q121" s="67"/>
      <c r="R121" s="133">
        <f>R122</f>
        <v>34.9223122</v>
      </c>
      <c r="S121" s="67"/>
      <c r="T121" s="134">
        <f>T122</f>
        <v>0</v>
      </c>
      <c r="U121" s="30"/>
      <c r="V121" s="30"/>
      <c r="W121" s="30"/>
      <c r="X121" s="30"/>
      <c r="Y121" s="30"/>
      <c r="Z121" s="30"/>
      <c r="AA121" s="30"/>
      <c r="AB121" s="30"/>
      <c r="AC121" s="30"/>
      <c r="AD121" s="30"/>
      <c r="AE121" s="30"/>
      <c r="AT121" s="18" t="s">
        <v>72</v>
      </c>
      <c r="AU121" s="18" t="s">
        <v>123</v>
      </c>
      <c r="BK121" s="135">
        <f>BK122</f>
        <v>0</v>
      </c>
    </row>
    <row r="122" spans="1:65" s="12" customFormat="1" ht="25.95" customHeight="1">
      <c r="B122" s="136"/>
      <c r="D122" s="137" t="s">
        <v>72</v>
      </c>
      <c r="E122" s="138" t="s">
        <v>143</v>
      </c>
      <c r="F122" s="138" t="s">
        <v>144</v>
      </c>
      <c r="J122" s="139">
        <f>BK122</f>
        <v>0</v>
      </c>
      <c r="L122" s="136"/>
      <c r="M122" s="140"/>
      <c r="N122" s="141"/>
      <c r="O122" s="141"/>
      <c r="P122" s="142">
        <f>P123+P153+P171+P208</f>
        <v>322.72994547999997</v>
      </c>
      <c r="Q122" s="141"/>
      <c r="R122" s="142">
        <f>R123+R153+R171+R208</f>
        <v>34.9223122</v>
      </c>
      <c r="S122" s="141"/>
      <c r="T122" s="143">
        <f>T123+T153+T171+T208</f>
        <v>0</v>
      </c>
      <c r="AR122" s="137" t="s">
        <v>81</v>
      </c>
      <c r="AT122" s="144" t="s">
        <v>72</v>
      </c>
      <c r="AU122" s="144" t="s">
        <v>73</v>
      </c>
      <c r="AY122" s="137" t="s">
        <v>145</v>
      </c>
      <c r="BK122" s="145">
        <f>BK123+BK153+BK171+BK208</f>
        <v>0</v>
      </c>
    </row>
    <row r="123" spans="1:65" s="12" customFormat="1" ht="22.8" customHeight="1">
      <c r="B123" s="136"/>
      <c r="D123" s="137" t="s">
        <v>72</v>
      </c>
      <c r="E123" s="146" t="s">
        <v>81</v>
      </c>
      <c r="F123" s="146" t="s">
        <v>146</v>
      </c>
      <c r="J123" s="147">
        <f>BK123</f>
        <v>0</v>
      </c>
      <c r="L123" s="136"/>
      <c r="M123" s="140"/>
      <c r="N123" s="141"/>
      <c r="O123" s="141"/>
      <c r="P123" s="142">
        <f>SUM(P124:P152)</f>
        <v>164.67893347999998</v>
      </c>
      <c r="Q123" s="141"/>
      <c r="R123" s="142">
        <f>SUM(R124:R152)</f>
        <v>0</v>
      </c>
      <c r="S123" s="141"/>
      <c r="T123" s="143">
        <f>SUM(T124:T152)</f>
        <v>0</v>
      </c>
      <c r="AR123" s="137" t="s">
        <v>81</v>
      </c>
      <c r="AT123" s="144" t="s">
        <v>72</v>
      </c>
      <c r="AU123" s="144" t="s">
        <v>81</v>
      </c>
      <c r="AY123" s="137" t="s">
        <v>145</v>
      </c>
      <c r="BK123" s="145">
        <f>SUM(BK124:BK152)</f>
        <v>0</v>
      </c>
    </row>
    <row r="124" spans="1:65" s="2" customFormat="1" ht="24.15" customHeight="1">
      <c r="A124" s="30"/>
      <c r="B124" s="148"/>
      <c r="C124" s="149" t="s">
        <v>81</v>
      </c>
      <c r="D124" s="149" t="s">
        <v>147</v>
      </c>
      <c r="E124" s="150" t="s">
        <v>921</v>
      </c>
      <c r="F124" s="151" t="s">
        <v>922</v>
      </c>
      <c r="G124" s="152" t="s">
        <v>176</v>
      </c>
      <c r="H124" s="153">
        <v>24.783999999999999</v>
      </c>
      <c r="I124" s="153"/>
      <c r="J124" s="154">
        <f>ROUND(I124*H124,2)</f>
        <v>0</v>
      </c>
      <c r="K124" s="155"/>
      <c r="L124" s="31"/>
      <c r="M124" s="156" t="s">
        <v>1</v>
      </c>
      <c r="N124" s="157" t="s">
        <v>39</v>
      </c>
      <c r="O124" s="158">
        <v>4.976</v>
      </c>
      <c r="P124" s="158">
        <f>O124*H124</f>
        <v>123.32518399999999</v>
      </c>
      <c r="Q124" s="158">
        <v>0</v>
      </c>
      <c r="R124" s="158">
        <f>Q124*H124</f>
        <v>0</v>
      </c>
      <c r="S124" s="158">
        <v>0</v>
      </c>
      <c r="T124" s="159">
        <f>S124*H124</f>
        <v>0</v>
      </c>
      <c r="U124" s="30"/>
      <c r="V124" s="30"/>
      <c r="W124" s="30"/>
      <c r="X124" s="30"/>
      <c r="Y124" s="30"/>
      <c r="Z124" s="30"/>
      <c r="AA124" s="30"/>
      <c r="AB124" s="30"/>
      <c r="AC124" s="30"/>
      <c r="AD124" s="30"/>
      <c r="AE124" s="30"/>
      <c r="AR124" s="160" t="s">
        <v>151</v>
      </c>
      <c r="AT124" s="160" t="s">
        <v>147</v>
      </c>
      <c r="AU124" s="160" t="s">
        <v>152</v>
      </c>
      <c r="AY124" s="18" t="s">
        <v>145</v>
      </c>
      <c r="BE124" s="161">
        <f>IF(N124="základná",J124,0)</f>
        <v>0</v>
      </c>
      <c r="BF124" s="161">
        <f>IF(N124="znížená",J124,0)</f>
        <v>0</v>
      </c>
      <c r="BG124" s="161">
        <f>IF(N124="zákl. prenesená",J124,0)</f>
        <v>0</v>
      </c>
      <c r="BH124" s="161">
        <f>IF(N124="zníž. prenesená",J124,0)</f>
        <v>0</v>
      </c>
      <c r="BI124" s="161">
        <f>IF(N124="nulová",J124,0)</f>
        <v>0</v>
      </c>
      <c r="BJ124" s="18" t="s">
        <v>152</v>
      </c>
      <c r="BK124" s="161">
        <f>ROUND(I124*H124,2)</f>
        <v>0</v>
      </c>
      <c r="BL124" s="18" t="s">
        <v>151</v>
      </c>
      <c r="BM124" s="160" t="s">
        <v>923</v>
      </c>
    </row>
    <row r="125" spans="1:65" s="13" customFormat="1" ht="10.199999999999999">
      <c r="B125" s="176"/>
      <c r="D125" s="177" t="s">
        <v>424</v>
      </c>
      <c r="E125" s="178" t="s">
        <v>1</v>
      </c>
      <c r="F125" s="179" t="s">
        <v>924</v>
      </c>
      <c r="H125" s="178" t="s">
        <v>1</v>
      </c>
      <c r="L125" s="176"/>
      <c r="M125" s="180"/>
      <c r="N125" s="181"/>
      <c r="O125" s="181"/>
      <c r="P125" s="181"/>
      <c r="Q125" s="181"/>
      <c r="R125" s="181"/>
      <c r="S125" s="181"/>
      <c r="T125" s="182"/>
      <c r="AT125" s="178" t="s">
        <v>424</v>
      </c>
      <c r="AU125" s="178" t="s">
        <v>152</v>
      </c>
      <c r="AV125" s="13" t="s">
        <v>81</v>
      </c>
      <c r="AW125" s="13" t="s">
        <v>29</v>
      </c>
      <c r="AX125" s="13" t="s">
        <v>73</v>
      </c>
      <c r="AY125" s="178" t="s">
        <v>145</v>
      </c>
    </row>
    <row r="126" spans="1:65" s="14" customFormat="1" ht="10.199999999999999">
      <c r="B126" s="183"/>
      <c r="D126" s="177" t="s">
        <v>424</v>
      </c>
      <c r="E126" s="184" t="s">
        <v>1</v>
      </c>
      <c r="F126" s="185" t="s">
        <v>925</v>
      </c>
      <c r="H126" s="186">
        <v>2.56</v>
      </c>
      <c r="L126" s="183"/>
      <c r="M126" s="187"/>
      <c r="N126" s="188"/>
      <c r="O126" s="188"/>
      <c r="P126" s="188"/>
      <c r="Q126" s="188"/>
      <c r="R126" s="188"/>
      <c r="S126" s="188"/>
      <c r="T126" s="189"/>
      <c r="AT126" s="184" t="s">
        <v>424</v>
      </c>
      <c r="AU126" s="184" t="s">
        <v>152</v>
      </c>
      <c r="AV126" s="14" t="s">
        <v>152</v>
      </c>
      <c r="AW126" s="14" t="s">
        <v>29</v>
      </c>
      <c r="AX126" s="14" t="s">
        <v>73</v>
      </c>
      <c r="AY126" s="184" t="s">
        <v>145</v>
      </c>
    </row>
    <row r="127" spans="1:65" s="14" customFormat="1" ht="10.199999999999999">
      <c r="B127" s="183"/>
      <c r="D127" s="177" t="s">
        <v>424</v>
      </c>
      <c r="E127" s="184" t="s">
        <v>1</v>
      </c>
      <c r="F127" s="185" t="s">
        <v>926</v>
      </c>
      <c r="H127" s="186">
        <v>4.68</v>
      </c>
      <c r="L127" s="183"/>
      <c r="M127" s="187"/>
      <c r="N127" s="188"/>
      <c r="O127" s="188"/>
      <c r="P127" s="188"/>
      <c r="Q127" s="188"/>
      <c r="R127" s="188"/>
      <c r="S127" s="188"/>
      <c r="T127" s="189"/>
      <c r="AT127" s="184" t="s">
        <v>424</v>
      </c>
      <c r="AU127" s="184" t="s">
        <v>152</v>
      </c>
      <c r="AV127" s="14" t="s">
        <v>152</v>
      </c>
      <c r="AW127" s="14" t="s">
        <v>29</v>
      </c>
      <c r="AX127" s="14" t="s">
        <v>73</v>
      </c>
      <c r="AY127" s="184" t="s">
        <v>145</v>
      </c>
    </row>
    <row r="128" spans="1:65" s="14" customFormat="1" ht="20.399999999999999">
      <c r="B128" s="183"/>
      <c r="D128" s="177" t="s">
        <v>424</v>
      </c>
      <c r="E128" s="184" t="s">
        <v>1</v>
      </c>
      <c r="F128" s="185" t="s">
        <v>927</v>
      </c>
      <c r="H128" s="186">
        <v>10.944000000000001</v>
      </c>
      <c r="L128" s="183"/>
      <c r="M128" s="187"/>
      <c r="N128" s="188"/>
      <c r="O128" s="188"/>
      <c r="P128" s="188"/>
      <c r="Q128" s="188"/>
      <c r="R128" s="188"/>
      <c r="S128" s="188"/>
      <c r="T128" s="189"/>
      <c r="AT128" s="184" t="s">
        <v>424</v>
      </c>
      <c r="AU128" s="184" t="s">
        <v>152</v>
      </c>
      <c r="AV128" s="14" t="s">
        <v>152</v>
      </c>
      <c r="AW128" s="14" t="s">
        <v>29</v>
      </c>
      <c r="AX128" s="14" t="s">
        <v>73</v>
      </c>
      <c r="AY128" s="184" t="s">
        <v>145</v>
      </c>
    </row>
    <row r="129" spans="1:65" s="16" customFormat="1" ht="10.199999999999999">
      <c r="B129" s="197"/>
      <c r="D129" s="177" t="s">
        <v>424</v>
      </c>
      <c r="E129" s="198" t="s">
        <v>1</v>
      </c>
      <c r="F129" s="199" t="s">
        <v>558</v>
      </c>
      <c r="H129" s="200">
        <v>18.184000000000001</v>
      </c>
      <c r="L129" s="197"/>
      <c r="M129" s="201"/>
      <c r="N129" s="202"/>
      <c r="O129" s="202"/>
      <c r="P129" s="202"/>
      <c r="Q129" s="202"/>
      <c r="R129" s="202"/>
      <c r="S129" s="202"/>
      <c r="T129" s="203"/>
      <c r="AT129" s="198" t="s">
        <v>424</v>
      </c>
      <c r="AU129" s="198" t="s">
        <v>152</v>
      </c>
      <c r="AV129" s="16" t="s">
        <v>157</v>
      </c>
      <c r="AW129" s="16" t="s">
        <v>29</v>
      </c>
      <c r="AX129" s="16" t="s">
        <v>73</v>
      </c>
      <c r="AY129" s="198" t="s">
        <v>145</v>
      </c>
    </row>
    <row r="130" spans="1:65" s="13" customFormat="1" ht="10.199999999999999">
      <c r="B130" s="176"/>
      <c r="D130" s="177" t="s">
        <v>424</v>
      </c>
      <c r="E130" s="178" t="s">
        <v>1</v>
      </c>
      <c r="F130" s="179" t="s">
        <v>928</v>
      </c>
      <c r="H130" s="178" t="s">
        <v>1</v>
      </c>
      <c r="L130" s="176"/>
      <c r="M130" s="180"/>
      <c r="N130" s="181"/>
      <c r="O130" s="181"/>
      <c r="P130" s="181"/>
      <c r="Q130" s="181"/>
      <c r="R130" s="181"/>
      <c r="S130" s="181"/>
      <c r="T130" s="182"/>
      <c r="AT130" s="178" t="s">
        <v>424</v>
      </c>
      <c r="AU130" s="178" t="s">
        <v>152</v>
      </c>
      <c r="AV130" s="13" t="s">
        <v>81</v>
      </c>
      <c r="AW130" s="13" t="s">
        <v>29</v>
      </c>
      <c r="AX130" s="13" t="s">
        <v>73</v>
      </c>
      <c r="AY130" s="178" t="s">
        <v>145</v>
      </c>
    </row>
    <row r="131" spans="1:65" s="14" customFormat="1" ht="10.199999999999999">
      <c r="B131" s="183"/>
      <c r="D131" s="177" t="s">
        <v>424</v>
      </c>
      <c r="E131" s="184" t="s">
        <v>1</v>
      </c>
      <c r="F131" s="185" t="s">
        <v>929</v>
      </c>
      <c r="H131" s="186">
        <v>6.6</v>
      </c>
      <c r="L131" s="183"/>
      <c r="M131" s="187"/>
      <c r="N131" s="188"/>
      <c r="O131" s="188"/>
      <c r="P131" s="188"/>
      <c r="Q131" s="188"/>
      <c r="R131" s="188"/>
      <c r="S131" s="188"/>
      <c r="T131" s="189"/>
      <c r="AT131" s="184" t="s">
        <v>424</v>
      </c>
      <c r="AU131" s="184" t="s">
        <v>152</v>
      </c>
      <c r="AV131" s="14" t="s">
        <v>152</v>
      </c>
      <c r="AW131" s="14" t="s">
        <v>29</v>
      </c>
      <c r="AX131" s="14" t="s">
        <v>73</v>
      </c>
      <c r="AY131" s="184" t="s">
        <v>145</v>
      </c>
    </row>
    <row r="132" spans="1:65" s="16" customFormat="1" ht="10.199999999999999">
      <c r="B132" s="197"/>
      <c r="D132" s="177" t="s">
        <v>424</v>
      </c>
      <c r="E132" s="198" t="s">
        <v>1</v>
      </c>
      <c r="F132" s="199" t="s">
        <v>558</v>
      </c>
      <c r="H132" s="200">
        <v>6.6</v>
      </c>
      <c r="L132" s="197"/>
      <c r="M132" s="201"/>
      <c r="N132" s="202"/>
      <c r="O132" s="202"/>
      <c r="P132" s="202"/>
      <c r="Q132" s="202"/>
      <c r="R132" s="202"/>
      <c r="S132" s="202"/>
      <c r="T132" s="203"/>
      <c r="AT132" s="198" t="s">
        <v>424</v>
      </c>
      <c r="AU132" s="198" t="s">
        <v>152</v>
      </c>
      <c r="AV132" s="16" t="s">
        <v>157</v>
      </c>
      <c r="AW132" s="16" t="s">
        <v>29</v>
      </c>
      <c r="AX132" s="16" t="s">
        <v>73</v>
      </c>
      <c r="AY132" s="198" t="s">
        <v>145</v>
      </c>
    </row>
    <row r="133" spans="1:65" s="15" customFormat="1" ht="10.199999999999999">
      <c r="B133" s="190"/>
      <c r="D133" s="177" t="s">
        <v>424</v>
      </c>
      <c r="E133" s="191" t="s">
        <v>1</v>
      </c>
      <c r="F133" s="192" t="s">
        <v>427</v>
      </c>
      <c r="H133" s="193">
        <v>24.783999999999999</v>
      </c>
      <c r="L133" s="190"/>
      <c r="M133" s="194"/>
      <c r="N133" s="195"/>
      <c r="O133" s="195"/>
      <c r="P133" s="195"/>
      <c r="Q133" s="195"/>
      <c r="R133" s="195"/>
      <c r="S133" s="195"/>
      <c r="T133" s="196"/>
      <c r="AT133" s="191" t="s">
        <v>424</v>
      </c>
      <c r="AU133" s="191" t="s">
        <v>152</v>
      </c>
      <c r="AV133" s="15" t="s">
        <v>151</v>
      </c>
      <c r="AW133" s="15" t="s">
        <v>29</v>
      </c>
      <c r="AX133" s="15" t="s">
        <v>81</v>
      </c>
      <c r="AY133" s="191" t="s">
        <v>145</v>
      </c>
    </row>
    <row r="134" spans="1:65" s="2" customFormat="1" ht="24.15" customHeight="1">
      <c r="A134" s="30"/>
      <c r="B134" s="148"/>
      <c r="C134" s="149" t="s">
        <v>152</v>
      </c>
      <c r="D134" s="149" t="s">
        <v>147</v>
      </c>
      <c r="E134" s="150" t="s">
        <v>930</v>
      </c>
      <c r="F134" s="151" t="s">
        <v>931</v>
      </c>
      <c r="G134" s="152" t="s">
        <v>176</v>
      </c>
      <c r="H134" s="153">
        <v>24.783999999999999</v>
      </c>
      <c r="I134" s="153"/>
      <c r="J134" s="154">
        <f>ROUND(I134*H134,2)</f>
        <v>0</v>
      </c>
      <c r="K134" s="155"/>
      <c r="L134" s="31"/>
      <c r="M134" s="156" t="s">
        <v>1</v>
      </c>
      <c r="N134" s="157" t="s">
        <v>39</v>
      </c>
      <c r="O134" s="158">
        <v>1.0037199999999999</v>
      </c>
      <c r="P134" s="158">
        <f>O134*H134</f>
        <v>24.876196479999997</v>
      </c>
      <c r="Q134" s="158">
        <v>0</v>
      </c>
      <c r="R134" s="158">
        <f>Q134*H134</f>
        <v>0</v>
      </c>
      <c r="S134" s="158">
        <v>0</v>
      </c>
      <c r="T134" s="159">
        <f>S134*H134</f>
        <v>0</v>
      </c>
      <c r="U134" s="30"/>
      <c r="V134" s="30"/>
      <c r="W134" s="30"/>
      <c r="X134" s="30"/>
      <c r="Y134" s="30"/>
      <c r="Z134" s="30"/>
      <c r="AA134" s="30"/>
      <c r="AB134" s="30"/>
      <c r="AC134" s="30"/>
      <c r="AD134" s="30"/>
      <c r="AE134" s="30"/>
      <c r="AR134" s="160" t="s">
        <v>151</v>
      </c>
      <c r="AT134" s="160" t="s">
        <v>147</v>
      </c>
      <c r="AU134" s="160" t="s">
        <v>152</v>
      </c>
      <c r="AY134" s="18" t="s">
        <v>145</v>
      </c>
      <c r="BE134" s="161">
        <f>IF(N134="základná",J134,0)</f>
        <v>0</v>
      </c>
      <c r="BF134" s="161">
        <f>IF(N134="znížená",J134,0)</f>
        <v>0</v>
      </c>
      <c r="BG134" s="161">
        <f>IF(N134="zákl. prenesená",J134,0)</f>
        <v>0</v>
      </c>
      <c r="BH134" s="161">
        <f>IF(N134="zníž. prenesená",J134,0)</f>
        <v>0</v>
      </c>
      <c r="BI134" s="161">
        <f>IF(N134="nulová",J134,0)</f>
        <v>0</v>
      </c>
      <c r="BJ134" s="18" t="s">
        <v>152</v>
      </c>
      <c r="BK134" s="161">
        <f>ROUND(I134*H134,2)</f>
        <v>0</v>
      </c>
      <c r="BL134" s="18" t="s">
        <v>151</v>
      </c>
      <c r="BM134" s="160" t="s">
        <v>932</v>
      </c>
    </row>
    <row r="135" spans="1:65" s="2" customFormat="1" ht="33" customHeight="1">
      <c r="A135" s="30"/>
      <c r="B135" s="148"/>
      <c r="C135" s="149" t="s">
        <v>157</v>
      </c>
      <c r="D135" s="149" t="s">
        <v>147</v>
      </c>
      <c r="E135" s="150" t="s">
        <v>933</v>
      </c>
      <c r="F135" s="151" t="s">
        <v>934</v>
      </c>
      <c r="G135" s="152" t="s">
        <v>176</v>
      </c>
      <c r="H135" s="153">
        <v>14.865</v>
      </c>
      <c r="I135" s="153"/>
      <c r="J135" s="154">
        <f>ROUND(I135*H135,2)</f>
        <v>0</v>
      </c>
      <c r="K135" s="155"/>
      <c r="L135" s="31"/>
      <c r="M135" s="156" t="s">
        <v>1</v>
      </c>
      <c r="N135" s="157" t="s">
        <v>39</v>
      </c>
      <c r="O135" s="158">
        <v>7.0999999999999994E-2</v>
      </c>
      <c r="P135" s="158">
        <f>O135*H135</f>
        <v>1.055415</v>
      </c>
      <c r="Q135" s="158">
        <v>0</v>
      </c>
      <c r="R135" s="158">
        <f>Q135*H135</f>
        <v>0</v>
      </c>
      <c r="S135" s="158">
        <v>0</v>
      </c>
      <c r="T135" s="159">
        <f>S135*H135</f>
        <v>0</v>
      </c>
      <c r="U135" s="30"/>
      <c r="V135" s="30"/>
      <c r="W135" s="30"/>
      <c r="X135" s="30"/>
      <c r="Y135" s="30"/>
      <c r="Z135" s="30"/>
      <c r="AA135" s="30"/>
      <c r="AB135" s="30"/>
      <c r="AC135" s="30"/>
      <c r="AD135" s="30"/>
      <c r="AE135" s="30"/>
      <c r="AR135" s="160" t="s">
        <v>151</v>
      </c>
      <c r="AT135" s="160" t="s">
        <v>147</v>
      </c>
      <c r="AU135" s="160" t="s">
        <v>152</v>
      </c>
      <c r="AY135" s="18" t="s">
        <v>145</v>
      </c>
      <c r="BE135" s="161">
        <f>IF(N135="základná",J135,0)</f>
        <v>0</v>
      </c>
      <c r="BF135" s="161">
        <f>IF(N135="znížená",J135,0)</f>
        <v>0</v>
      </c>
      <c r="BG135" s="161">
        <f>IF(N135="zákl. prenesená",J135,0)</f>
        <v>0</v>
      </c>
      <c r="BH135" s="161">
        <f>IF(N135="zníž. prenesená",J135,0)</f>
        <v>0</v>
      </c>
      <c r="BI135" s="161">
        <f>IF(N135="nulová",J135,0)</f>
        <v>0</v>
      </c>
      <c r="BJ135" s="18" t="s">
        <v>152</v>
      </c>
      <c r="BK135" s="161">
        <f>ROUND(I135*H135,2)</f>
        <v>0</v>
      </c>
      <c r="BL135" s="18" t="s">
        <v>151</v>
      </c>
      <c r="BM135" s="160" t="s">
        <v>935</v>
      </c>
    </row>
    <row r="136" spans="1:65" s="14" customFormat="1" ht="10.199999999999999">
      <c r="B136" s="183"/>
      <c r="D136" s="177" t="s">
        <v>424</v>
      </c>
      <c r="E136" s="184" t="s">
        <v>1</v>
      </c>
      <c r="F136" s="185" t="s">
        <v>936</v>
      </c>
      <c r="H136" s="186">
        <v>14.865</v>
      </c>
      <c r="L136" s="183"/>
      <c r="M136" s="187"/>
      <c r="N136" s="188"/>
      <c r="O136" s="188"/>
      <c r="P136" s="188"/>
      <c r="Q136" s="188"/>
      <c r="R136" s="188"/>
      <c r="S136" s="188"/>
      <c r="T136" s="189"/>
      <c r="AT136" s="184" t="s">
        <v>424</v>
      </c>
      <c r="AU136" s="184" t="s">
        <v>152</v>
      </c>
      <c r="AV136" s="14" t="s">
        <v>152</v>
      </c>
      <c r="AW136" s="14" t="s">
        <v>29</v>
      </c>
      <c r="AX136" s="14" t="s">
        <v>73</v>
      </c>
      <c r="AY136" s="184" t="s">
        <v>145</v>
      </c>
    </row>
    <row r="137" spans="1:65" s="15" customFormat="1" ht="10.199999999999999">
      <c r="B137" s="190"/>
      <c r="D137" s="177" t="s">
        <v>424</v>
      </c>
      <c r="E137" s="191" t="s">
        <v>1</v>
      </c>
      <c r="F137" s="192" t="s">
        <v>427</v>
      </c>
      <c r="H137" s="193">
        <v>14.865</v>
      </c>
      <c r="L137" s="190"/>
      <c r="M137" s="194"/>
      <c r="N137" s="195"/>
      <c r="O137" s="195"/>
      <c r="P137" s="195"/>
      <c r="Q137" s="195"/>
      <c r="R137" s="195"/>
      <c r="S137" s="195"/>
      <c r="T137" s="196"/>
      <c r="AT137" s="191" t="s">
        <v>424</v>
      </c>
      <c r="AU137" s="191" t="s">
        <v>152</v>
      </c>
      <c r="AV137" s="15" t="s">
        <v>151</v>
      </c>
      <c r="AW137" s="15" t="s">
        <v>29</v>
      </c>
      <c r="AX137" s="15" t="s">
        <v>81</v>
      </c>
      <c r="AY137" s="191" t="s">
        <v>145</v>
      </c>
    </row>
    <row r="138" spans="1:65" s="2" customFormat="1" ht="37.799999999999997" customHeight="1">
      <c r="A138" s="30"/>
      <c r="B138" s="148"/>
      <c r="C138" s="149" t="s">
        <v>151</v>
      </c>
      <c r="D138" s="149" t="s">
        <v>147</v>
      </c>
      <c r="E138" s="150" t="s">
        <v>937</v>
      </c>
      <c r="F138" s="151" t="s">
        <v>471</v>
      </c>
      <c r="G138" s="152" t="s">
        <v>176</v>
      </c>
      <c r="H138" s="153">
        <v>74.325000000000003</v>
      </c>
      <c r="I138" s="153"/>
      <c r="J138" s="154">
        <f>ROUND(I138*H138,2)</f>
        <v>0</v>
      </c>
      <c r="K138" s="155"/>
      <c r="L138" s="31"/>
      <c r="M138" s="156" t="s">
        <v>1</v>
      </c>
      <c r="N138" s="157" t="s">
        <v>39</v>
      </c>
      <c r="O138" s="158">
        <v>7.0000000000000001E-3</v>
      </c>
      <c r="P138" s="158">
        <f>O138*H138</f>
        <v>0.52027500000000004</v>
      </c>
      <c r="Q138" s="158">
        <v>0</v>
      </c>
      <c r="R138" s="158">
        <f>Q138*H138</f>
        <v>0</v>
      </c>
      <c r="S138" s="158">
        <v>0</v>
      </c>
      <c r="T138" s="159">
        <f>S138*H138</f>
        <v>0</v>
      </c>
      <c r="U138" s="30"/>
      <c r="V138" s="30"/>
      <c r="W138" s="30"/>
      <c r="X138" s="30"/>
      <c r="Y138" s="30"/>
      <c r="Z138" s="30"/>
      <c r="AA138" s="30"/>
      <c r="AB138" s="30"/>
      <c r="AC138" s="30"/>
      <c r="AD138" s="30"/>
      <c r="AE138" s="30"/>
      <c r="AR138" s="160" t="s">
        <v>151</v>
      </c>
      <c r="AT138" s="160" t="s">
        <v>147</v>
      </c>
      <c r="AU138" s="160" t="s">
        <v>152</v>
      </c>
      <c r="AY138" s="18" t="s">
        <v>145</v>
      </c>
      <c r="BE138" s="161">
        <f>IF(N138="základná",J138,0)</f>
        <v>0</v>
      </c>
      <c r="BF138" s="161">
        <f>IF(N138="znížená",J138,0)</f>
        <v>0</v>
      </c>
      <c r="BG138" s="161">
        <f>IF(N138="zákl. prenesená",J138,0)</f>
        <v>0</v>
      </c>
      <c r="BH138" s="161">
        <f>IF(N138="zníž. prenesená",J138,0)</f>
        <v>0</v>
      </c>
      <c r="BI138" s="161">
        <f>IF(N138="nulová",J138,0)</f>
        <v>0</v>
      </c>
      <c r="BJ138" s="18" t="s">
        <v>152</v>
      </c>
      <c r="BK138" s="161">
        <f>ROUND(I138*H138,2)</f>
        <v>0</v>
      </c>
      <c r="BL138" s="18" t="s">
        <v>151</v>
      </c>
      <c r="BM138" s="160" t="s">
        <v>938</v>
      </c>
    </row>
    <row r="139" spans="1:65" s="14" customFormat="1" ht="10.199999999999999">
      <c r="B139" s="183"/>
      <c r="D139" s="177" t="s">
        <v>424</v>
      </c>
      <c r="E139" s="184" t="s">
        <v>1</v>
      </c>
      <c r="F139" s="185" t="s">
        <v>939</v>
      </c>
      <c r="H139" s="186">
        <v>74.325000000000003</v>
      </c>
      <c r="L139" s="183"/>
      <c r="M139" s="187"/>
      <c r="N139" s="188"/>
      <c r="O139" s="188"/>
      <c r="P139" s="188"/>
      <c r="Q139" s="188"/>
      <c r="R139" s="188"/>
      <c r="S139" s="188"/>
      <c r="T139" s="189"/>
      <c r="AT139" s="184" t="s">
        <v>424</v>
      </c>
      <c r="AU139" s="184" t="s">
        <v>152</v>
      </c>
      <c r="AV139" s="14" t="s">
        <v>152</v>
      </c>
      <c r="AW139" s="14" t="s">
        <v>29</v>
      </c>
      <c r="AX139" s="14" t="s">
        <v>73</v>
      </c>
      <c r="AY139" s="184" t="s">
        <v>145</v>
      </c>
    </row>
    <row r="140" spans="1:65" s="15" customFormat="1" ht="10.199999999999999">
      <c r="B140" s="190"/>
      <c r="D140" s="177" t="s">
        <v>424</v>
      </c>
      <c r="E140" s="191" t="s">
        <v>1</v>
      </c>
      <c r="F140" s="192" t="s">
        <v>427</v>
      </c>
      <c r="H140" s="193">
        <v>74.325000000000003</v>
      </c>
      <c r="L140" s="190"/>
      <c r="M140" s="194"/>
      <c r="N140" s="195"/>
      <c r="O140" s="195"/>
      <c r="P140" s="195"/>
      <c r="Q140" s="195"/>
      <c r="R140" s="195"/>
      <c r="S140" s="195"/>
      <c r="T140" s="196"/>
      <c r="AT140" s="191" t="s">
        <v>424</v>
      </c>
      <c r="AU140" s="191" t="s">
        <v>152</v>
      </c>
      <c r="AV140" s="15" t="s">
        <v>151</v>
      </c>
      <c r="AW140" s="15" t="s">
        <v>29</v>
      </c>
      <c r="AX140" s="15" t="s">
        <v>81</v>
      </c>
      <c r="AY140" s="191" t="s">
        <v>145</v>
      </c>
    </row>
    <row r="141" spans="1:65" s="2" customFormat="1" ht="16.5" customHeight="1">
      <c r="A141" s="30"/>
      <c r="B141" s="148"/>
      <c r="C141" s="149" t="s">
        <v>165</v>
      </c>
      <c r="D141" s="149" t="s">
        <v>147</v>
      </c>
      <c r="E141" s="150" t="s">
        <v>940</v>
      </c>
      <c r="F141" s="151" t="s">
        <v>574</v>
      </c>
      <c r="G141" s="152" t="s">
        <v>176</v>
      </c>
      <c r="H141" s="153">
        <v>14.865</v>
      </c>
      <c r="I141" s="153"/>
      <c r="J141" s="154">
        <f>ROUND(I141*H141,2)</f>
        <v>0</v>
      </c>
      <c r="K141" s="155"/>
      <c r="L141" s="31"/>
      <c r="M141" s="156" t="s">
        <v>1</v>
      </c>
      <c r="N141" s="157" t="s">
        <v>39</v>
      </c>
      <c r="O141" s="158">
        <v>0.83199999999999996</v>
      </c>
      <c r="P141" s="158">
        <f>O141*H141</f>
        <v>12.36768</v>
      </c>
      <c r="Q141" s="158">
        <v>0</v>
      </c>
      <c r="R141" s="158">
        <f>Q141*H141</f>
        <v>0</v>
      </c>
      <c r="S141" s="158">
        <v>0</v>
      </c>
      <c r="T141" s="159">
        <f>S141*H141</f>
        <v>0</v>
      </c>
      <c r="U141" s="30"/>
      <c r="V141" s="30"/>
      <c r="W141" s="30"/>
      <c r="X141" s="30"/>
      <c r="Y141" s="30"/>
      <c r="Z141" s="30"/>
      <c r="AA141" s="30"/>
      <c r="AB141" s="30"/>
      <c r="AC141" s="30"/>
      <c r="AD141" s="30"/>
      <c r="AE141" s="30"/>
      <c r="AR141" s="160" t="s">
        <v>151</v>
      </c>
      <c r="AT141" s="160" t="s">
        <v>147</v>
      </c>
      <c r="AU141" s="160" t="s">
        <v>152</v>
      </c>
      <c r="AY141" s="18" t="s">
        <v>145</v>
      </c>
      <c r="BE141" s="161">
        <f>IF(N141="základná",J141,0)</f>
        <v>0</v>
      </c>
      <c r="BF141" s="161">
        <f>IF(N141="znížená",J141,0)</f>
        <v>0</v>
      </c>
      <c r="BG141" s="161">
        <f>IF(N141="zákl. prenesená",J141,0)</f>
        <v>0</v>
      </c>
      <c r="BH141" s="161">
        <f>IF(N141="zníž. prenesená",J141,0)</f>
        <v>0</v>
      </c>
      <c r="BI141" s="161">
        <f>IF(N141="nulová",J141,0)</f>
        <v>0</v>
      </c>
      <c r="BJ141" s="18" t="s">
        <v>152</v>
      </c>
      <c r="BK141" s="161">
        <f>ROUND(I141*H141,2)</f>
        <v>0</v>
      </c>
      <c r="BL141" s="18" t="s">
        <v>151</v>
      </c>
      <c r="BM141" s="160" t="s">
        <v>941</v>
      </c>
    </row>
    <row r="142" spans="1:65" s="2" customFormat="1" ht="16.5" customHeight="1">
      <c r="A142" s="30"/>
      <c r="B142" s="148"/>
      <c r="C142" s="149" t="s">
        <v>169</v>
      </c>
      <c r="D142" s="149" t="s">
        <v>147</v>
      </c>
      <c r="E142" s="150" t="s">
        <v>942</v>
      </c>
      <c r="F142" s="151" t="s">
        <v>475</v>
      </c>
      <c r="G142" s="152" t="s">
        <v>176</v>
      </c>
      <c r="H142" s="153">
        <v>14.865</v>
      </c>
      <c r="I142" s="153"/>
      <c r="J142" s="154">
        <f>ROUND(I142*H142,2)</f>
        <v>0</v>
      </c>
      <c r="K142" s="155"/>
      <c r="L142" s="31"/>
      <c r="M142" s="156" t="s">
        <v>1</v>
      </c>
      <c r="N142" s="157" t="s">
        <v>39</v>
      </c>
      <c r="O142" s="158">
        <v>8.9999999999999993E-3</v>
      </c>
      <c r="P142" s="158">
        <f>O142*H142</f>
        <v>0.13378499999999999</v>
      </c>
      <c r="Q142" s="158">
        <v>0</v>
      </c>
      <c r="R142" s="158">
        <f>Q142*H142</f>
        <v>0</v>
      </c>
      <c r="S142" s="158">
        <v>0</v>
      </c>
      <c r="T142" s="159">
        <f>S142*H142</f>
        <v>0</v>
      </c>
      <c r="U142" s="30"/>
      <c r="V142" s="30"/>
      <c r="W142" s="30"/>
      <c r="X142" s="30"/>
      <c r="Y142" s="30"/>
      <c r="Z142" s="30"/>
      <c r="AA142" s="30"/>
      <c r="AB142" s="30"/>
      <c r="AC142" s="30"/>
      <c r="AD142" s="30"/>
      <c r="AE142" s="30"/>
      <c r="AR142" s="160" t="s">
        <v>151</v>
      </c>
      <c r="AT142" s="160" t="s">
        <v>147</v>
      </c>
      <c r="AU142" s="160" t="s">
        <v>152</v>
      </c>
      <c r="AY142" s="18" t="s">
        <v>145</v>
      </c>
      <c r="BE142" s="161">
        <f>IF(N142="základná",J142,0)</f>
        <v>0</v>
      </c>
      <c r="BF142" s="161">
        <f>IF(N142="znížená",J142,0)</f>
        <v>0</v>
      </c>
      <c r="BG142" s="161">
        <f>IF(N142="zákl. prenesená",J142,0)</f>
        <v>0</v>
      </c>
      <c r="BH142" s="161">
        <f>IF(N142="zníž. prenesená",J142,0)</f>
        <v>0</v>
      </c>
      <c r="BI142" s="161">
        <f>IF(N142="nulová",J142,0)</f>
        <v>0</v>
      </c>
      <c r="BJ142" s="18" t="s">
        <v>152</v>
      </c>
      <c r="BK142" s="161">
        <f>ROUND(I142*H142,2)</f>
        <v>0</v>
      </c>
      <c r="BL142" s="18" t="s">
        <v>151</v>
      </c>
      <c r="BM142" s="160" t="s">
        <v>943</v>
      </c>
    </row>
    <row r="143" spans="1:65" s="2" customFormat="1" ht="24.15" customHeight="1">
      <c r="A143" s="30"/>
      <c r="B143" s="148"/>
      <c r="C143" s="149" t="s">
        <v>173</v>
      </c>
      <c r="D143" s="149" t="s">
        <v>147</v>
      </c>
      <c r="E143" s="150" t="s">
        <v>944</v>
      </c>
      <c r="F143" s="151" t="s">
        <v>945</v>
      </c>
      <c r="G143" s="152" t="s">
        <v>202</v>
      </c>
      <c r="H143" s="153">
        <v>27.5</v>
      </c>
      <c r="I143" s="153"/>
      <c r="J143" s="154">
        <f>ROUND(I143*H143,2)</f>
        <v>0</v>
      </c>
      <c r="K143" s="155"/>
      <c r="L143" s="31"/>
      <c r="M143" s="156" t="s">
        <v>1</v>
      </c>
      <c r="N143" s="157" t="s">
        <v>39</v>
      </c>
      <c r="O143" s="158">
        <v>0</v>
      </c>
      <c r="P143" s="158">
        <f>O143*H143</f>
        <v>0</v>
      </c>
      <c r="Q143" s="158">
        <v>0</v>
      </c>
      <c r="R143" s="158">
        <f>Q143*H143</f>
        <v>0</v>
      </c>
      <c r="S143" s="158">
        <v>0</v>
      </c>
      <c r="T143" s="159">
        <f>S143*H143</f>
        <v>0</v>
      </c>
      <c r="U143" s="30"/>
      <c r="V143" s="30"/>
      <c r="W143" s="30"/>
      <c r="X143" s="30"/>
      <c r="Y143" s="30"/>
      <c r="Z143" s="30"/>
      <c r="AA143" s="30"/>
      <c r="AB143" s="30"/>
      <c r="AC143" s="30"/>
      <c r="AD143" s="30"/>
      <c r="AE143" s="30"/>
      <c r="AR143" s="160" t="s">
        <v>151</v>
      </c>
      <c r="AT143" s="160" t="s">
        <v>147</v>
      </c>
      <c r="AU143" s="160" t="s">
        <v>152</v>
      </c>
      <c r="AY143" s="18" t="s">
        <v>145</v>
      </c>
      <c r="BE143" s="161">
        <f>IF(N143="základná",J143,0)</f>
        <v>0</v>
      </c>
      <c r="BF143" s="161">
        <f>IF(N143="znížená",J143,0)</f>
        <v>0</v>
      </c>
      <c r="BG143" s="161">
        <f>IF(N143="zákl. prenesená",J143,0)</f>
        <v>0</v>
      </c>
      <c r="BH143" s="161">
        <f>IF(N143="zníž. prenesená",J143,0)</f>
        <v>0</v>
      </c>
      <c r="BI143" s="161">
        <f>IF(N143="nulová",J143,0)</f>
        <v>0</v>
      </c>
      <c r="BJ143" s="18" t="s">
        <v>152</v>
      </c>
      <c r="BK143" s="161">
        <f>ROUND(I143*H143,2)</f>
        <v>0</v>
      </c>
      <c r="BL143" s="18" t="s">
        <v>151</v>
      </c>
      <c r="BM143" s="160" t="s">
        <v>946</v>
      </c>
    </row>
    <row r="144" spans="1:65" s="14" customFormat="1" ht="10.199999999999999">
      <c r="B144" s="183"/>
      <c r="D144" s="177" t="s">
        <v>424</v>
      </c>
      <c r="E144" s="184" t="s">
        <v>1</v>
      </c>
      <c r="F144" s="185" t="s">
        <v>947</v>
      </c>
      <c r="H144" s="186">
        <v>27.5</v>
      </c>
      <c r="L144" s="183"/>
      <c r="M144" s="187"/>
      <c r="N144" s="188"/>
      <c r="O144" s="188"/>
      <c r="P144" s="188"/>
      <c r="Q144" s="188"/>
      <c r="R144" s="188"/>
      <c r="S144" s="188"/>
      <c r="T144" s="189"/>
      <c r="AT144" s="184" t="s">
        <v>424</v>
      </c>
      <c r="AU144" s="184" t="s">
        <v>152</v>
      </c>
      <c r="AV144" s="14" t="s">
        <v>152</v>
      </c>
      <c r="AW144" s="14" t="s">
        <v>29</v>
      </c>
      <c r="AX144" s="14" t="s">
        <v>73</v>
      </c>
      <c r="AY144" s="184" t="s">
        <v>145</v>
      </c>
    </row>
    <row r="145" spans="1:65" s="15" customFormat="1" ht="10.199999999999999">
      <c r="B145" s="190"/>
      <c r="D145" s="177" t="s">
        <v>424</v>
      </c>
      <c r="E145" s="191" t="s">
        <v>1</v>
      </c>
      <c r="F145" s="192" t="s">
        <v>427</v>
      </c>
      <c r="H145" s="193">
        <v>27.5</v>
      </c>
      <c r="L145" s="190"/>
      <c r="M145" s="194"/>
      <c r="N145" s="195"/>
      <c r="O145" s="195"/>
      <c r="P145" s="195"/>
      <c r="Q145" s="195"/>
      <c r="R145" s="195"/>
      <c r="S145" s="195"/>
      <c r="T145" s="196"/>
      <c r="AT145" s="191" t="s">
        <v>424</v>
      </c>
      <c r="AU145" s="191" t="s">
        <v>152</v>
      </c>
      <c r="AV145" s="15" t="s">
        <v>151</v>
      </c>
      <c r="AW145" s="15" t="s">
        <v>29</v>
      </c>
      <c r="AX145" s="15" t="s">
        <v>81</v>
      </c>
      <c r="AY145" s="191" t="s">
        <v>145</v>
      </c>
    </row>
    <row r="146" spans="1:65" s="2" customFormat="1" ht="24.15" customHeight="1">
      <c r="A146" s="30"/>
      <c r="B146" s="148"/>
      <c r="C146" s="149" t="s">
        <v>178</v>
      </c>
      <c r="D146" s="149" t="s">
        <v>147</v>
      </c>
      <c r="E146" s="150" t="s">
        <v>948</v>
      </c>
      <c r="F146" s="151" t="s">
        <v>949</v>
      </c>
      <c r="G146" s="152" t="s">
        <v>176</v>
      </c>
      <c r="H146" s="153">
        <v>9.9190000000000005</v>
      </c>
      <c r="I146" s="153"/>
      <c r="J146" s="154">
        <f>ROUND(I146*H146,2)</f>
        <v>0</v>
      </c>
      <c r="K146" s="155"/>
      <c r="L146" s="31"/>
      <c r="M146" s="156" t="s">
        <v>1</v>
      </c>
      <c r="N146" s="157" t="s">
        <v>39</v>
      </c>
      <c r="O146" s="158">
        <v>0.24199999999999999</v>
      </c>
      <c r="P146" s="158">
        <f>O146*H146</f>
        <v>2.400398</v>
      </c>
      <c r="Q146" s="158">
        <v>0</v>
      </c>
      <c r="R146" s="158">
        <f>Q146*H146</f>
        <v>0</v>
      </c>
      <c r="S146" s="158">
        <v>0</v>
      </c>
      <c r="T146" s="159">
        <f>S146*H146</f>
        <v>0</v>
      </c>
      <c r="U146" s="30"/>
      <c r="V146" s="30"/>
      <c r="W146" s="30"/>
      <c r="X146" s="30"/>
      <c r="Y146" s="30"/>
      <c r="Z146" s="30"/>
      <c r="AA146" s="30"/>
      <c r="AB146" s="30"/>
      <c r="AC146" s="30"/>
      <c r="AD146" s="30"/>
      <c r="AE146" s="30"/>
      <c r="AR146" s="160" t="s">
        <v>151</v>
      </c>
      <c r="AT146" s="160" t="s">
        <v>147</v>
      </c>
      <c r="AU146" s="160" t="s">
        <v>152</v>
      </c>
      <c r="AY146" s="18" t="s">
        <v>145</v>
      </c>
      <c r="BE146" s="161">
        <f>IF(N146="základná",J146,0)</f>
        <v>0</v>
      </c>
      <c r="BF146" s="161">
        <f>IF(N146="znížená",J146,0)</f>
        <v>0</v>
      </c>
      <c r="BG146" s="161">
        <f>IF(N146="zákl. prenesená",J146,0)</f>
        <v>0</v>
      </c>
      <c r="BH146" s="161">
        <f>IF(N146="zníž. prenesená",J146,0)</f>
        <v>0</v>
      </c>
      <c r="BI146" s="161">
        <f>IF(N146="nulová",J146,0)</f>
        <v>0</v>
      </c>
      <c r="BJ146" s="18" t="s">
        <v>152</v>
      </c>
      <c r="BK146" s="161">
        <f>ROUND(I146*H146,2)</f>
        <v>0</v>
      </c>
      <c r="BL146" s="18" t="s">
        <v>151</v>
      </c>
      <c r="BM146" s="160" t="s">
        <v>950</v>
      </c>
    </row>
    <row r="147" spans="1:65" s="13" customFormat="1" ht="20.399999999999999">
      <c r="B147" s="176"/>
      <c r="D147" s="177" t="s">
        <v>424</v>
      </c>
      <c r="E147" s="178" t="s">
        <v>1</v>
      </c>
      <c r="F147" s="179" t="s">
        <v>951</v>
      </c>
      <c r="H147" s="178" t="s">
        <v>1</v>
      </c>
      <c r="L147" s="176"/>
      <c r="M147" s="180"/>
      <c r="N147" s="181"/>
      <c r="O147" s="181"/>
      <c r="P147" s="181"/>
      <c r="Q147" s="181"/>
      <c r="R147" s="181"/>
      <c r="S147" s="181"/>
      <c r="T147" s="182"/>
      <c r="AT147" s="178" t="s">
        <v>424</v>
      </c>
      <c r="AU147" s="178" t="s">
        <v>152</v>
      </c>
      <c r="AV147" s="13" t="s">
        <v>81</v>
      </c>
      <c r="AW147" s="13" t="s">
        <v>29</v>
      </c>
      <c r="AX147" s="13" t="s">
        <v>73</v>
      </c>
      <c r="AY147" s="178" t="s">
        <v>145</v>
      </c>
    </row>
    <row r="148" spans="1:65" s="14" customFormat="1" ht="10.199999999999999">
      <c r="B148" s="183"/>
      <c r="D148" s="177" t="s">
        <v>424</v>
      </c>
      <c r="E148" s="184" t="s">
        <v>1</v>
      </c>
      <c r="F148" s="185" t="s">
        <v>952</v>
      </c>
      <c r="H148" s="186">
        <v>24.783999999999999</v>
      </c>
      <c r="L148" s="183"/>
      <c r="M148" s="187"/>
      <c r="N148" s="188"/>
      <c r="O148" s="188"/>
      <c r="P148" s="188"/>
      <c r="Q148" s="188"/>
      <c r="R148" s="188"/>
      <c r="S148" s="188"/>
      <c r="T148" s="189"/>
      <c r="AT148" s="184" t="s">
        <v>424</v>
      </c>
      <c r="AU148" s="184" t="s">
        <v>152</v>
      </c>
      <c r="AV148" s="14" t="s">
        <v>152</v>
      </c>
      <c r="AW148" s="14" t="s">
        <v>29</v>
      </c>
      <c r="AX148" s="14" t="s">
        <v>73</v>
      </c>
      <c r="AY148" s="184" t="s">
        <v>145</v>
      </c>
    </row>
    <row r="149" spans="1:65" s="14" customFormat="1" ht="10.199999999999999">
      <c r="B149" s="183"/>
      <c r="D149" s="177" t="s">
        <v>424</v>
      </c>
      <c r="E149" s="184" t="s">
        <v>1</v>
      </c>
      <c r="F149" s="185" t="s">
        <v>953</v>
      </c>
      <c r="H149" s="186">
        <v>-5.2240000000000002</v>
      </c>
      <c r="L149" s="183"/>
      <c r="M149" s="187"/>
      <c r="N149" s="188"/>
      <c r="O149" s="188"/>
      <c r="P149" s="188"/>
      <c r="Q149" s="188"/>
      <c r="R149" s="188"/>
      <c r="S149" s="188"/>
      <c r="T149" s="189"/>
      <c r="AT149" s="184" t="s">
        <v>424</v>
      </c>
      <c r="AU149" s="184" t="s">
        <v>152</v>
      </c>
      <c r="AV149" s="14" t="s">
        <v>152</v>
      </c>
      <c r="AW149" s="14" t="s">
        <v>29</v>
      </c>
      <c r="AX149" s="14" t="s">
        <v>73</v>
      </c>
      <c r="AY149" s="184" t="s">
        <v>145</v>
      </c>
    </row>
    <row r="150" spans="1:65" s="14" customFormat="1" ht="10.199999999999999">
      <c r="B150" s="183"/>
      <c r="D150" s="177" t="s">
        <v>424</v>
      </c>
      <c r="E150" s="184" t="s">
        <v>1</v>
      </c>
      <c r="F150" s="185" t="s">
        <v>954</v>
      </c>
      <c r="H150" s="186">
        <v>-5.94</v>
      </c>
      <c r="L150" s="183"/>
      <c r="M150" s="187"/>
      <c r="N150" s="188"/>
      <c r="O150" s="188"/>
      <c r="P150" s="188"/>
      <c r="Q150" s="188"/>
      <c r="R150" s="188"/>
      <c r="S150" s="188"/>
      <c r="T150" s="189"/>
      <c r="AT150" s="184" t="s">
        <v>424</v>
      </c>
      <c r="AU150" s="184" t="s">
        <v>152</v>
      </c>
      <c r="AV150" s="14" t="s">
        <v>152</v>
      </c>
      <c r="AW150" s="14" t="s">
        <v>29</v>
      </c>
      <c r="AX150" s="14" t="s">
        <v>73</v>
      </c>
      <c r="AY150" s="184" t="s">
        <v>145</v>
      </c>
    </row>
    <row r="151" spans="1:65" s="14" customFormat="1" ht="10.199999999999999">
      <c r="B151" s="183"/>
      <c r="D151" s="177" t="s">
        <v>424</v>
      </c>
      <c r="E151" s="184" t="s">
        <v>1</v>
      </c>
      <c r="F151" s="185" t="s">
        <v>955</v>
      </c>
      <c r="H151" s="186">
        <v>-3.7010000000000001</v>
      </c>
      <c r="L151" s="183"/>
      <c r="M151" s="187"/>
      <c r="N151" s="188"/>
      <c r="O151" s="188"/>
      <c r="P151" s="188"/>
      <c r="Q151" s="188"/>
      <c r="R151" s="188"/>
      <c r="S151" s="188"/>
      <c r="T151" s="189"/>
      <c r="AT151" s="184" t="s">
        <v>424</v>
      </c>
      <c r="AU151" s="184" t="s">
        <v>152</v>
      </c>
      <c r="AV151" s="14" t="s">
        <v>152</v>
      </c>
      <c r="AW151" s="14" t="s">
        <v>29</v>
      </c>
      <c r="AX151" s="14" t="s">
        <v>73</v>
      </c>
      <c r="AY151" s="184" t="s">
        <v>145</v>
      </c>
    </row>
    <row r="152" spans="1:65" s="15" customFormat="1" ht="10.199999999999999">
      <c r="B152" s="190"/>
      <c r="D152" s="177" t="s">
        <v>424</v>
      </c>
      <c r="E152" s="191" t="s">
        <v>1</v>
      </c>
      <c r="F152" s="192" t="s">
        <v>427</v>
      </c>
      <c r="H152" s="193">
        <v>9.9190000000000005</v>
      </c>
      <c r="L152" s="190"/>
      <c r="M152" s="194"/>
      <c r="N152" s="195"/>
      <c r="O152" s="195"/>
      <c r="P152" s="195"/>
      <c r="Q152" s="195"/>
      <c r="R152" s="195"/>
      <c r="S152" s="195"/>
      <c r="T152" s="196"/>
      <c r="AT152" s="191" t="s">
        <v>424</v>
      </c>
      <c r="AU152" s="191" t="s">
        <v>152</v>
      </c>
      <c r="AV152" s="15" t="s">
        <v>151</v>
      </c>
      <c r="AW152" s="15" t="s">
        <v>29</v>
      </c>
      <c r="AX152" s="15" t="s">
        <v>81</v>
      </c>
      <c r="AY152" s="191" t="s">
        <v>145</v>
      </c>
    </row>
    <row r="153" spans="1:65" s="12" customFormat="1" ht="22.8" customHeight="1">
      <c r="B153" s="136"/>
      <c r="D153" s="137" t="s">
        <v>72</v>
      </c>
      <c r="E153" s="146" t="s">
        <v>152</v>
      </c>
      <c r="F153" s="146" t="s">
        <v>478</v>
      </c>
      <c r="J153" s="147">
        <f>BK153</f>
        <v>0</v>
      </c>
      <c r="L153" s="136"/>
      <c r="M153" s="140"/>
      <c r="N153" s="141"/>
      <c r="O153" s="141"/>
      <c r="P153" s="142">
        <f>SUM(P154:P170)</f>
        <v>9.1818679999999997</v>
      </c>
      <c r="Q153" s="141"/>
      <c r="R153" s="142">
        <f>SUM(R154:R170)</f>
        <v>23.971552199999998</v>
      </c>
      <c r="S153" s="141"/>
      <c r="T153" s="143">
        <f>SUM(T154:T170)</f>
        <v>0</v>
      </c>
      <c r="AR153" s="137" t="s">
        <v>81</v>
      </c>
      <c r="AT153" s="144" t="s">
        <v>72</v>
      </c>
      <c r="AU153" s="144" t="s">
        <v>81</v>
      </c>
      <c r="AY153" s="137" t="s">
        <v>145</v>
      </c>
      <c r="BK153" s="145">
        <f>SUM(BK154:BK170)</f>
        <v>0</v>
      </c>
    </row>
    <row r="154" spans="1:65" s="2" customFormat="1" ht="24.15" customHeight="1">
      <c r="A154" s="30"/>
      <c r="B154" s="148"/>
      <c r="C154" s="149" t="s">
        <v>182</v>
      </c>
      <c r="D154" s="149" t="s">
        <v>147</v>
      </c>
      <c r="E154" s="150" t="s">
        <v>587</v>
      </c>
      <c r="F154" s="151" t="s">
        <v>588</v>
      </c>
      <c r="G154" s="152" t="s">
        <v>176</v>
      </c>
      <c r="H154" s="153">
        <v>5.2240000000000002</v>
      </c>
      <c r="I154" s="153"/>
      <c r="J154" s="154">
        <f>ROUND(I154*H154,2)</f>
        <v>0</v>
      </c>
      <c r="K154" s="155"/>
      <c r="L154" s="31"/>
      <c r="M154" s="156" t="s">
        <v>1</v>
      </c>
      <c r="N154" s="157" t="s">
        <v>39</v>
      </c>
      <c r="O154" s="158">
        <v>1.097</v>
      </c>
      <c r="P154" s="158">
        <f>O154*H154</f>
        <v>5.730728</v>
      </c>
      <c r="Q154" s="158">
        <v>2.0699999999999998</v>
      </c>
      <c r="R154" s="158">
        <f>Q154*H154</f>
        <v>10.81368</v>
      </c>
      <c r="S154" s="158">
        <v>0</v>
      </c>
      <c r="T154" s="159">
        <f>S154*H154</f>
        <v>0</v>
      </c>
      <c r="U154" s="30"/>
      <c r="V154" s="30"/>
      <c r="W154" s="30"/>
      <c r="X154" s="30"/>
      <c r="Y154" s="30"/>
      <c r="Z154" s="30"/>
      <c r="AA154" s="30"/>
      <c r="AB154" s="30"/>
      <c r="AC154" s="30"/>
      <c r="AD154" s="30"/>
      <c r="AE154" s="30"/>
      <c r="AR154" s="160" t="s">
        <v>151</v>
      </c>
      <c r="AT154" s="160" t="s">
        <v>147</v>
      </c>
      <c r="AU154" s="160" t="s">
        <v>152</v>
      </c>
      <c r="AY154" s="18" t="s">
        <v>145</v>
      </c>
      <c r="BE154" s="161">
        <f>IF(N154="základná",J154,0)</f>
        <v>0</v>
      </c>
      <c r="BF154" s="161">
        <f>IF(N154="znížená",J154,0)</f>
        <v>0</v>
      </c>
      <c r="BG154" s="161">
        <f>IF(N154="zákl. prenesená",J154,0)</f>
        <v>0</v>
      </c>
      <c r="BH154" s="161">
        <f>IF(N154="zníž. prenesená",J154,0)</f>
        <v>0</v>
      </c>
      <c r="BI154" s="161">
        <f>IF(N154="nulová",J154,0)</f>
        <v>0</v>
      </c>
      <c r="BJ154" s="18" t="s">
        <v>152</v>
      </c>
      <c r="BK154" s="161">
        <f>ROUND(I154*H154,2)</f>
        <v>0</v>
      </c>
      <c r="BL154" s="18" t="s">
        <v>151</v>
      </c>
      <c r="BM154" s="160" t="s">
        <v>956</v>
      </c>
    </row>
    <row r="155" spans="1:65" s="13" customFormat="1" ht="20.399999999999999">
      <c r="B155" s="176"/>
      <c r="D155" s="177" t="s">
        <v>424</v>
      </c>
      <c r="E155" s="178" t="s">
        <v>1</v>
      </c>
      <c r="F155" s="179" t="s">
        <v>957</v>
      </c>
      <c r="H155" s="178" t="s">
        <v>1</v>
      </c>
      <c r="L155" s="176"/>
      <c r="M155" s="180"/>
      <c r="N155" s="181"/>
      <c r="O155" s="181"/>
      <c r="P155" s="181"/>
      <c r="Q155" s="181"/>
      <c r="R155" s="181"/>
      <c r="S155" s="181"/>
      <c r="T155" s="182"/>
      <c r="AT155" s="178" t="s">
        <v>424</v>
      </c>
      <c r="AU155" s="178" t="s">
        <v>152</v>
      </c>
      <c r="AV155" s="13" t="s">
        <v>81</v>
      </c>
      <c r="AW155" s="13" t="s">
        <v>29</v>
      </c>
      <c r="AX155" s="13" t="s">
        <v>73</v>
      </c>
      <c r="AY155" s="178" t="s">
        <v>145</v>
      </c>
    </row>
    <row r="156" spans="1:65" s="14" customFormat="1" ht="10.199999999999999">
      <c r="B156" s="183"/>
      <c r="D156" s="177" t="s">
        <v>424</v>
      </c>
      <c r="E156" s="184" t="s">
        <v>1</v>
      </c>
      <c r="F156" s="185" t="s">
        <v>958</v>
      </c>
      <c r="H156" s="186">
        <v>0.64</v>
      </c>
      <c r="L156" s="183"/>
      <c r="M156" s="187"/>
      <c r="N156" s="188"/>
      <c r="O156" s="188"/>
      <c r="P156" s="188"/>
      <c r="Q156" s="188"/>
      <c r="R156" s="188"/>
      <c r="S156" s="188"/>
      <c r="T156" s="189"/>
      <c r="AT156" s="184" t="s">
        <v>424</v>
      </c>
      <c r="AU156" s="184" t="s">
        <v>152</v>
      </c>
      <c r="AV156" s="14" t="s">
        <v>152</v>
      </c>
      <c r="AW156" s="14" t="s">
        <v>29</v>
      </c>
      <c r="AX156" s="14" t="s">
        <v>73</v>
      </c>
      <c r="AY156" s="184" t="s">
        <v>145</v>
      </c>
    </row>
    <row r="157" spans="1:65" s="14" customFormat="1" ht="10.199999999999999">
      <c r="B157" s="183"/>
      <c r="D157" s="177" t="s">
        <v>424</v>
      </c>
      <c r="E157" s="184" t="s">
        <v>1</v>
      </c>
      <c r="F157" s="185" t="s">
        <v>959</v>
      </c>
      <c r="H157" s="186">
        <v>1.56</v>
      </c>
      <c r="L157" s="183"/>
      <c r="M157" s="187"/>
      <c r="N157" s="188"/>
      <c r="O157" s="188"/>
      <c r="P157" s="188"/>
      <c r="Q157" s="188"/>
      <c r="R157" s="188"/>
      <c r="S157" s="188"/>
      <c r="T157" s="189"/>
      <c r="AT157" s="184" t="s">
        <v>424</v>
      </c>
      <c r="AU157" s="184" t="s">
        <v>152</v>
      </c>
      <c r="AV157" s="14" t="s">
        <v>152</v>
      </c>
      <c r="AW157" s="14" t="s">
        <v>29</v>
      </c>
      <c r="AX157" s="14" t="s">
        <v>73</v>
      </c>
      <c r="AY157" s="184" t="s">
        <v>145</v>
      </c>
    </row>
    <row r="158" spans="1:65" s="14" customFormat="1" ht="20.399999999999999">
      <c r="B158" s="183"/>
      <c r="D158" s="177" t="s">
        <v>424</v>
      </c>
      <c r="E158" s="184" t="s">
        <v>1</v>
      </c>
      <c r="F158" s="185" t="s">
        <v>960</v>
      </c>
      <c r="H158" s="186">
        <v>1.8240000000000001</v>
      </c>
      <c r="L158" s="183"/>
      <c r="M158" s="187"/>
      <c r="N158" s="188"/>
      <c r="O158" s="188"/>
      <c r="P158" s="188"/>
      <c r="Q158" s="188"/>
      <c r="R158" s="188"/>
      <c r="S158" s="188"/>
      <c r="T158" s="189"/>
      <c r="AT158" s="184" t="s">
        <v>424</v>
      </c>
      <c r="AU158" s="184" t="s">
        <v>152</v>
      </c>
      <c r="AV158" s="14" t="s">
        <v>152</v>
      </c>
      <c r="AW158" s="14" t="s">
        <v>29</v>
      </c>
      <c r="AX158" s="14" t="s">
        <v>73</v>
      </c>
      <c r="AY158" s="184" t="s">
        <v>145</v>
      </c>
    </row>
    <row r="159" spans="1:65" s="16" customFormat="1" ht="10.199999999999999">
      <c r="B159" s="197"/>
      <c r="D159" s="177" t="s">
        <v>424</v>
      </c>
      <c r="E159" s="198" t="s">
        <v>1</v>
      </c>
      <c r="F159" s="199" t="s">
        <v>558</v>
      </c>
      <c r="H159" s="200">
        <v>4.024</v>
      </c>
      <c r="L159" s="197"/>
      <c r="M159" s="201"/>
      <c r="N159" s="202"/>
      <c r="O159" s="202"/>
      <c r="P159" s="202"/>
      <c r="Q159" s="202"/>
      <c r="R159" s="202"/>
      <c r="S159" s="202"/>
      <c r="T159" s="203"/>
      <c r="AT159" s="198" t="s">
        <v>424</v>
      </c>
      <c r="AU159" s="198" t="s">
        <v>152</v>
      </c>
      <c r="AV159" s="16" t="s">
        <v>157</v>
      </c>
      <c r="AW159" s="16" t="s">
        <v>29</v>
      </c>
      <c r="AX159" s="16" t="s">
        <v>73</v>
      </c>
      <c r="AY159" s="198" t="s">
        <v>145</v>
      </c>
    </row>
    <row r="160" spans="1:65" s="13" customFormat="1" ht="20.399999999999999">
      <c r="B160" s="176"/>
      <c r="D160" s="177" t="s">
        <v>424</v>
      </c>
      <c r="E160" s="178" t="s">
        <v>1</v>
      </c>
      <c r="F160" s="179" t="s">
        <v>961</v>
      </c>
      <c r="H160" s="178" t="s">
        <v>1</v>
      </c>
      <c r="L160" s="176"/>
      <c r="M160" s="180"/>
      <c r="N160" s="181"/>
      <c r="O160" s="181"/>
      <c r="P160" s="181"/>
      <c r="Q160" s="181"/>
      <c r="R160" s="181"/>
      <c r="S160" s="181"/>
      <c r="T160" s="182"/>
      <c r="AT160" s="178" t="s">
        <v>424</v>
      </c>
      <c r="AU160" s="178" t="s">
        <v>152</v>
      </c>
      <c r="AV160" s="13" t="s">
        <v>81</v>
      </c>
      <c r="AW160" s="13" t="s">
        <v>29</v>
      </c>
      <c r="AX160" s="13" t="s">
        <v>73</v>
      </c>
      <c r="AY160" s="178" t="s">
        <v>145</v>
      </c>
    </row>
    <row r="161" spans="1:65" s="14" customFormat="1" ht="10.199999999999999">
      <c r="B161" s="183"/>
      <c r="D161" s="177" t="s">
        <v>424</v>
      </c>
      <c r="E161" s="184" t="s">
        <v>1</v>
      </c>
      <c r="F161" s="185" t="s">
        <v>962</v>
      </c>
      <c r="H161" s="186">
        <v>1.2</v>
      </c>
      <c r="L161" s="183"/>
      <c r="M161" s="187"/>
      <c r="N161" s="188"/>
      <c r="O161" s="188"/>
      <c r="P161" s="188"/>
      <c r="Q161" s="188"/>
      <c r="R161" s="188"/>
      <c r="S161" s="188"/>
      <c r="T161" s="189"/>
      <c r="AT161" s="184" t="s">
        <v>424</v>
      </c>
      <c r="AU161" s="184" t="s">
        <v>152</v>
      </c>
      <c r="AV161" s="14" t="s">
        <v>152</v>
      </c>
      <c r="AW161" s="14" t="s">
        <v>29</v>
      </c>
      <c r="AX161" s="14" t="s">
        <v>73</v>
      </c>
      <c r="AY161" s="184" t="s">
        <v>145</v>
      </c>
    </row>
    <row r="162" spans="1:65" s="16" customFormat="1" ht="10.199999999999999">
      <c r="B162" s="197"/>
      <c r="D162" s="177" t="s">
        <v>424</v>
      </c>
      <c r="E162" s="198" t="s">
        <v>1</v>
      </c>
      <c r="F162" s="199" t="s">
        <v>558</v>
      </c>
      <c r="H162" s="200">
        <v>1.2</v>
      </c>
      <c r="L162" s="197"/>
      <c r="M162" s="201"/>
      <c r="N162" s="202"/>
      <c r="O162" s="202"/>
      <c r="P162" s="202"/>
      <c r="Q162" s="202"/>
      <c r="R162" s="202"/>
      <c r="S162" s="202"/>
      <c r="T162" s="203"/>
      <c r="AT162" s="198" t="s">
        <v>424</v>
      </c>
      <c r="AU162" s="198" t="s">
        <v>152</v>
      </c>
      <c r="AV162" s="16" t="s">
        <v>157</v>
      </c>
      <c r="AW162" s="16" t="s">
        <v>29</v>
      </c>
      <c r="AX162" s="16" t="s">
        <v>73</v>
      </c>
      <c r="AY162" s="198" t="s">
        <v>145</v>
      </c>
    </row>
    <row r="163" spans="1:65" s="15" customFormat="1" ht="10.199999999999999">
      <c r="B163" s="190"/>
      <c r="D163" s="177" t="s">
        <v>424</v>
      </c>
      <c r="E163" s="191" t="s">
        <v>1</v>
      </c>
      <c r="F163" s="192" t="s">
        <v>427</v>
      </c>
      <c r="H163" s="193">
        <v>5.2240000000000002</v>
      </c>
      <c r="L163" s="190"/>
      <c r="M163" s="194"/>
      <c r="N163" s="195"/>
      <c r="O163" s="195"/>
      <c r="P163" s="195"/>
      <c r="Q163" s="195"/>
      <c r="R163" s="195"/>
      <c r="S163" s="195"/>
      <c r="T163" s="196"/>
      <c r="AT163" s="191" t="s">
        <v>424</v>
      </c>
      <c r="AU163" s="191" t="s">
        <v>152</v>
      </c>
      <c r="AV163" s="15" t="s">
        <v>151</v>
      </c>
      <c r="AW163" s="15" t="s">
        <v>29</v>
      </c>
      <c r="AX163" s="15" t="s">
        <v>81</v>
      </c>
      <c r="AY163" s="191" t="s">
        <v>145</v>
      </c>
    </row>
    <row r="164" spans="1:65" s="2" customFormat="1" ht="16.5" customHeight="1">
      <c r="A164" s="30"/>
      <c r="B164" s="148"/>
      <c r="C164" s="149" t="s">
        <v>186</v>
      </c>
      <c r="D164" s="149" t="s">
        <v>147</v>
      </c>
      <c r="E164" s="150" t="s">
        <v>963</v>
      </c>
      <c r="F164" s="151" t="s">
        <v>964</v>
      </c>
      <c r="G164" s="152" t="s">
        <v>176</v>
      </c>
      <c r="H164" s="153">
        <v>5.94</v>
      </c>
      <c r="I164" s="153"/>
      <c r="J164" s="154">
        <f>ROUND(I164*H164,2)</f>
        <v>0</v>
      </c>
      <c r="K164" s="155"/>
      <c r="L164" s="31"/>
      <c r="M164" s="156" t="s">
        <v>1</v>
      </c>
      <c r="N164" s="157" t="s">
        <v>39</v>
      </c>
      <c r="O164" s="158">
        <v>0.58099999999999996</v>
      </c>
      <c r="P164" s="158">
        <f>O164*H164</f>
        <v>3.4511400000000001</v>
      </c>
      <c r="Q164" s="158">
        <v>2.2151299999999998</v>
      </c>
      <c r="R164" s="158">
        <f>Q164*H164</f>
        <v>13.1578722</v>
      </c>
      <c r="S164" s="158">
        <v>0</v>
      </c>
      <c r="T164" s="159">
        <f>S164*H164</f>
        <v>0</v>
      </c>
      <c r="U164" s="30"/>
      <c r="V164" s="30"/>
      <c r="W164" s="30"/>
      <c r="X164" s="30"/>
      <c r="Y164" s="30"/>
      <c r="Z164" s="30"/>
      <c r="AA164" s="30"/>
      <c r="AB164" s="30"/>
      <c r="AC164" s="30"/>
      <c r="AD164" s="30"/>
      <c r="AE164" s="30"/>
      <c r="AR164" s="160" t="s">
        <v>151</v>
      </c>
      <c r="AT164" s="160" t="s">
        <v>147</v>
      </c>
      <c r="AU164" s="160" t="s">
        <v>152</v>
      </c>
      <c r="AY164" s="18" t="s">
        <v>145</v>
      </c>
      <c r="BE164" s="161">
        <f>IF(N164="základná",J164,0)</f>
        <v>0</v>
      </c>
      <c r="BF164" s="161">
        <f>IF(N164="znížená",J164,0)</f>
        <v>0</v>
      </c>
      <c r="BG164" s="161">
        <f>IF(N164="zákl. prenesená",J164,0)</f>
        <v>0</v>
      </c>
      <c r="BH164" s="161">
        <f>IF(N164="zníž. prenesená",J164,0)</f>
        <v>0</v>
      </c>
      <c r="BI164" s="161">
        <f>IF(N164="nulová",J164,0)</f>
        <v>0</v>
      </c>
      <c r="BJ164" s="18" t="s">
        <v>152</v>
      </c>
      <c r="BK164" s="161">
        <f>ROUND(I164*H164,2)</f>
        <v>0</v>
      </c>
      <c r="BL164" s="18" t="s">
        <v>151</v>
      </c>
      <c r="BM164" s="160" t="s">
        <v>965</v>
      </c>
    </row>
    <row r="165" spans="1:65" s="13" customFormat="1" ht="10.199999999999999">
      <c r="B165" s="176"/>
      <c r="D165" s="177" t="s">
        <v>424</v>
      </c>
      <c r="E165" s="178" t="s">
        <v>1</v>
      </c>
      <c r="F165" s="179" t="s">
        <v>966</v>
      </c>
      <c r="H165" s="178" t="s">
        <v>1</v>
      </c>
      <c r="L165" s="176"/>
      <c r="M165" s="180"/>
      <c r="N165" s="181"/>
      <c r="O165" s="181"/>
      <c r="P165" s="181"/>
      <c r="Q165" s="181"/>
      <c r="R165" s="181"/>
      <c r="S165" s="181"/>
      <c r="T165" s="182"/>
      <c r="AT165" s="178" t="s">
        <v>424</v>
      </c>
      <c r="AU165" s="178" t="s">
        <v>152</v>
      </c>
      <c r="AV165" s="13" t="s">
        <v>81</v>
      </c>
      <c r="AW165" s="13" t="s">
        <v>29</v>
      </c>
      <c r="AX165" s="13" t="s">
        <v>73</v>
      </c>
      <c r="AY165" s="178" t="s">
        <v>145</v>
      </c>
    </row>
    <row r="166" spans="1:65" s="14" customFormat="1" ht="10.199999999999999">
      <c r="B166" s="183"/>
      <c r="D166" s="177" t="s">
        <v>424</v>
      </c>
      <c r="E166" s="184" t="s">
        <v>1</v>
      </c>
      <c r="F166" s="185" t="s">
        <v>967</v>
      </c>
      <c r="H166" s="186">
        <v>5.4</v>
      </c>
      <c r="L166" s="183"/>
      <c r="M166" s="187"/>
      <c r="N166" s="188"/>
      <c r="O166" s="188"/>
      <c r="P166" s="188"/>
      <c r="Q166" s="188"/>
      <c r="R166" s="188"/>
      <c r="S166" s="188"/>
      <c r="T166" s="189"/>
      <c r="AT166" s="184" t="s">
        <v>424</v>
      </c>
      <c r="AU166" s="184" t="s">
        <v>152</v>
      </c>
      <c r="AV166" s="14" t="s">
        <v>152</v>
      </c>
      <c r="AW166" s="14" t="s">
        <v>29</v>
      </c>
      <c r="AX166" s="14" t="s">
        <v>73</v>
      </c>
      <c r="AY166" s="184" t="s">
        <v>145</v>
      </c>
    </row>
    <row r="167" spans="1:65" s="16" customFormat="1" ht="10.199999999999999">
      <c r="B167" s="197"/>
      <c r="D167" s="177" t="s">
        <v>424</v>
      </c>
      <c r="E167" s="198" t="s">
        <v>1</v>
      </c>
      <c r="F167" s="199" t="s">
        <v>558</v>
      </c>
      <c r="H167" s="200">
        <v>5.4</v>
      </c>
      <c r="L167" s="197"/>
      <c r="M167" s="201"/>
      <c r="N167" s="202"/>
      <c r="O167" s="202"/>
      <c r="P167" s="202"/>
      <c r="Q167" s="202"/>
      <c r="R167" s="202"/>
      <c r="S167" s="202"/>
      <c r="T167" s="203"/>
      <c r="AT167" s="198" t="s">
        <v>424</v>
      </c>
      <c r="AU167" s="198" t="s">
        <v>152</v>
      </c>
      <c r="AV167" s="16" t="s">
        <v>157</v>
      </c>
      <c r="AW167" s="16" t="s">
        <v>29</v>
      </c>
      <c r="AX167" s="16" t="s">
        <v>73</v>
      </c>
      <c r="AY167" s="198" t="s">
        <v>145</v>
      </c>
    </row>
    <row r="168" spans="1:65" s="14" customFormat="1" ht="10.199999999999999">
      <c r="B168" s="183"/>
      <c r="D168" s="177" t="s">
        <v>424</v>
      </c>
      <c r="E168" s="184" t="s">
        <v>1</v>
      </c>
      <c r="F168" s="185" t="s">
        <v>968</v>
      </c>
      <c r="H168" s="186">
        <v>0.54</v>
      </c>
      <c r="L168" s="183"/>
      <c r="M168" s="187"/>
      <c r="N168" s="188"/>
      <c r="O168" s="188"/>
      <c r="P168" s="188"/>
      <c r="Q168" s="188"/>
      <c r="R168" s="188"/>
      <c r="S168" s="188"/>
      <c r="T168" s="189"/>
      <c r="AT168" s="184" t="s">
        <v>424</v>
      </c>
      <c r="AU168" s="184" t="s">
        <v>152</v>
      </c>
      <c r="AV168" s="14" t="s">
        <v>152</v>
      </c>
      <c r="AW168" s="14" t="s">
        <v>29</v>
      </c>
      <c r="AX168" s="14" t="s">
        <v>73</v>
      </c>
      <c r="AY168" s="184" t="s">
        <v>145</v>
      </c>
    </row>
    <row r="169" spans="1:65" s="16" customFormat="1" ht="10.199999999999999">
      <c r="B169" s="197"/>
      <c r="D169" s="177" t="s">
        <v>424</v>
      </c>
      <c r="E169" s="198" t="s">
        <v>1</v>
      </c>
      <c r="F169" s="199" t="s">
        <v>558</v>
      </c>
      <c r="H169" s="200">
        <v>0.54</v>
      </c>
      <c r="L169" s="197"/>
      <c r="M169" s="201"/>
      <c r="N169" s="202"/>
      <c r="O169" s="202"/>
      <c r="P169" s="202"/>
      <c r="Q169" s="202"/>
      <c r="R169" s="202"/>
      <c r="S169" s="202"/>
      <c r="T169" s="203"/>
      <c r="AT169" s="198" t="s">
        <v>424</v>
      </c>
      <c r="AU169" s="198" t="s">
        <v>152</v>
      </c>
      <c r="AV169" s="16" t="s">
        <v>157</v>
      </c>
      <c r="AW169" s="16" t="s">
        <v>29</v>
      </c>
      <c r="AX169" s="16" t="s">
        <v>73</v>
      </c>
      <c r="AY169" s="198" t="s">
        <v>145</v>
      </c>
    </row>
    <row r="170" spans="1:65" s="15" customFormat="1" ht="10.199999999999999">
      <c r="B170" s="190"/>
      <c r="D170" s="177" t="s">
        <v>424</v>
      </c>
      <c r="E170" s="191" t="s">
        <v>1</v>
      </c>
      <c r="F170" s="192" t="s">
        <v>427</v>
      </c>
      <c r="H170" s="193">
        <v>5.94</v>
      </c>
      <c r="L170" s="190"/>
      <c r="M170" s="194"/>
      <c r="N170" s="195"/>
      <c r="O170" s="195"/>
      <c r="P170" s="195"/>
      <c r="Q170" s="195"/>
      <c r="R170" s="195"/>
      <c r="S170" s="195"/>
      <c r="T170" s="196"/>
      <c r="AT170" s="191" t="s">
        <v>424</v>
      </c>
      <c r="AU170" s="191" t="s">
        <v>152</v>
      </c>
      <c r="AV170" s="15" t="s">
        <v>151</v>
      </c>
      <c r="AW170" s="15" t="s">
        <v>29</v>
      </c>
      <c r="AX170" s="15" t="s">
        <v>81</v>
      </c>
      <c r="AY170" s="191" t="s">
        <v>145</v>
      </c>
    </row>
    <row r="171" spans="1:65" s="12" customFormat="1" ht="22.8" customHeight="1">
      <c r="B171" s="136"/>
      <c r="D171" s="137" t="s">
        <v>72</v>
      </c>
      <c r="E171" s="146" t="s">
        <v>182</v>
      </c>
      <c r="F171" s="146" t="s">
        <v>277</v>
      </c>
      <c r="J171" s="147">
        <f>BK171</f>
        <v>0</v>
      </c>
      <c r="L171" s="136"/>
      <c r="M171" s="140"/>
      <c r="N171" s="141"/>
      <c r="O171" s="141"/>
      <c r="P171" s="142">
        <f>SUM(P172:P207)</f>
        <v>80.352180000000004</v>
      </c>
      <c r="Q171" s="141"/>
      <c r="R171" s="142">
        <f>SUM(R172:R207)</f>
        <v>10.950760000000001</v>
      </c>
      <c r="S171" s="141"/>
      <c r="T171" s="143">
        <f>SUM(T172:T207)</f>
        <v>0</v>
      </c>
      <c r="AR171" s="137" t="s">
        <v>81</v>
      </c>
      <c r="AT171" s="144" t="s">
        <v>72</v>
      </c>
      <c r="AU171" s="144" t="s">
        <v>81</v>
      </c>
      <c r="AY171" s="137" t="s">
        <v>145</v>
      </c>
      <c r="BK171" s="145">
        <f>SUM(BK172:BK207)</f>
        <v>0</v>
      </c>
    </row>
    <row r="172" spans="1:65" s="2" customFormat="1" ht="24.15" customHeight="1">
      <c r="A172" s="30"/>
      <c r="B172" s="148"/>
      <c r="C172" s="149" t="s">
        <v>190</v>
      </c>
      <c r="D172" s="149" t="s">
        <v>147</v>
      </c>
      <c r="E172" s="150" t="s">
        <v>969</v>
      </c>
      <c r="F172" s="151" t="s">
        <v>970</v>
      </c>
      <c r="G172" s="152" t="s">
        <v>280</v>
      </c>
      <c r="H172" s="153">
        <v>36</v>
      </c>
      <c r="I172" s="153"/>
      <c r="J172" s="154">
        <f>ROUND(I172*H172,2)</f>
        <v>0</v>
      </c>
      <c r="K172" s="155"/>
      <c r="L172" s="31"/>
      <c r="M172" s="156" t="s">
        <v>1</v>
      </c>
      <c r="N172" s="157" t="s">
        <v>39</v>
      </c>
      <c r="O172" s="158">
        <v>1.238</v>
      </c>
      <c r="P172" s="158">
        <f>O172*H172</f>
        <v>44.567999999999998</v>
      </c>
      <c r="Q172" s="158">
        <v>2.6710000000000001E-2</v>
      </c>
      <c r="R172" s="158">
        <f>Q172*H172</f>
        <v>0.96156000000000008</v>
      </c>
      <c r="S172" s="158">
        <v>0</v>
      </c>
      <c r="T172" s="159">
        <f>S172*H172</f>
        <v>0</v>
      </c>
      <c r="U172" s="30"/>
      <c r="V172" s="30"/>
      <c r="W172" s="30"/>
      <c r="X172" s="30"/>
      <c r="Y172" s="30"/>
      <c r="Z172" s="30"/>
      <c r="AA172" s="30"/>
      <c r="AB172" s="30"/>
      <c r="AC172" s="30"/>
      <c r="AD172" s="30"/>
      <c r="AE172" s="30"/>
      <c r="AR172" s="160" t="s">
        <v>151</v>
      </c>
      <c r="AT172" s="160" t="s">
        <v>147</v>
      </c>
      <c r="AU172" s="160" t="s">
        <v>152</v>
      </c>
      <c r="AY172" s="18" t="s">
        <v>145</v>
      </c>
      <c r="BE172" s="161">
        <f>IF(N172="základná",J172,0)</f>
        <v>0</v>
      </c>
      <c r="BF172" s="161">
        <f>IF(N172="znížená",J172,0)</f>
        <v>0</v>
      </c>
      <c r="BG172" s="161">
        <f>IF(N172="zákl. prenesená",J172,0)</f>
        <v>0</v>
      </c>
      <c r="BH172" s="161">
        <f>IF(N172="zníž. prenesená",J172,0)</f>
        <v>0</v>
      </c>
      <c r="BI172" s="161">
        <f>IF(N172="nulová",J172,0)</f>
        <v>0</v>
      </c>
      <c r="BJ172" s="18" t="s">
        <v>152</v>
      </c>
      <c r="BK172" s="161">
        <f>ROUND(I172*H172,2)</f>
        <v>0</v>
      </c>
      <c r="BL172" s="18" t="s">
        <v>151</v>
      </c>
      <c r="BM172" s="160" t="s">
        <v>971</v>
      </c>
    </row>
    <row r="173" spans="1:65" s="13" customFormat="1" ht="10.199999999999999">
      <c r="B173" s="176"/>
      <c r="D173" s="177" t="s">
        <v>424</v>
      </c>
      <c r="E173" s="178" t="s">
        <v>1</v>
      </c>
      <c r="F173" s="179" t="s">
        <v>972</v>
      </c>
      <c r="H173" s="178" t="s">
        <v>1</v>
      </c>
      <c r="L173" s="176"/>
      <c r="M173" s="180"/>
      <c r="N173" s="181"/>
      <c r="O173" s="181"/>
      <c r="P173" s="181"/>
      <c r="Q173" s="181"/>
      <c r="R173" s="181"/>
      <c r="S173" s="181"/>
      <c r="T173" s="182"/>
      <c r="AT173" s="178" t="s">
        <v>424</v>
      </c>
      <c r="AU173" s="178" t="s">
        <v>152</v>
      </c>
      <c r="AV173" s="13" t="s">
        <v>81</v>
      </c>
      <c r="AW173" s="13" t="s">
        <v>29</v>
      </c>
      <c r="AX173" s="13" t="s">
        <v>73</v>
      </c>
      <c r="AY173" s="178" t="s">
        <v>145</v>
      </c>
    </row>
    <row r="174" spans="1:65" s="14" customFormat="1" ht="10.199999999999999">
      <c r="B174" s="183"/>
      <c r="D174" s="177" t="s">
        <v>424</v>
      </c>
      <c r="E174" s="184" t="s">
        <v>1</v>
      </c>
      <c r="F174" s="185" t="s">
        <v>973</v>
      </c>
      <c r="H174" s="186">
        <v>8</v>
      </c>
      <c r="L174" s="183"/>
      <c r="M174" s="187"/>
      <c r="N174" s="188"/>
      <c r="O174" s="188"/>
      <c r="P174" s="188"/>
      <c r="Q174" s="188"/>
      <c r="R174" s="188"/>
      <c r="S174" s="188"/>
      <c r="T174" s="189"/>
      <c r="AT174" s="184" t="s">
        <v>424</v>
      </c>
      <c r="AU174" s="184" t="s">
        <v>152</v>
      </c>
      <c r="AV174" s="14" t="s">
        <v>152</v>
      </c>
      <c r="AW174" s="14" t="s">
        <v>29</v>
      </c>
      <c r="AX174" s="14" t="s">
        <v>73</v>
      </c>
      <c r="AY174" s="184" t="s">
        <v>145</v>
      </c>
    </row>
    <row r="175" spans="1:65" s="14" customFormat="1" ht="10.199999999999999">
      <c r="B175" s="183"/>
      <c r="D175" s="177" t="s">
        <v>424</v>
      </c>
      <c r="E175" s="184" t="s">
        <v>1</v>
      </c>
      <c r="F175" s="185" t="s">
        <v>974</v>
      </c>
      <c r="H175" s="186">
        <v>24</v>
      </c>
      <c r="L175" s="183"/>
      <c r="M175" s="187"/>
      <c r="N175" s="188"/>
      <c r="O175" s="188"/>
      <c r="P175" s="188"/>
      <c r="Q175" s="188"/>
      <c r="R175" s="188"/>
      <c r="S175" s="188"/>
      <c r="T175" s="189"/>
      <c r="AT175" s="184" t="s">
        <v>424</v>
      </c>
      <c r="AU175" s="184" t="s">
        <v>152</v>
      </c>
      <c r="AV175" s="14" t="s">
        <v>152</v>
      </c>
      <c r="AW175" s="14" t="s">
        <v>29</v>
      </c>
      <c r="AX175" s="14" t="s">
        <v>73</v>
      </c>
      <c r="AY175" s="184" t="s">
        <v>145</v>
      </c>
    </row>
    <row r="176" spans="1:65" s="14" customFormat="1" ht="10.199999999999999">
      <c r="B176" s="183"/>
      <c r="D176" s="177" t="s">
        <v>424</v>
      </c>
      <c r="E176" s="184" t="s">
        <v>1</v>
      </c>
      <c r="F176" s="185" t="s">
        <v>975</v>
      </c>
      <c r="H176" s="186">
        <v>4</v>
      </c>
      <c r="L176" s="183"/>
      <c r="M176" s="187"/>
      <c r="N176" s="188"/>
      <c r="O176" s="188"/>
      <c r="P176" s="188"/>
      <c r="Q176" s="188"/>
      <c r="R176" s="188"/>
      <c r="S176" s="188"/>
      <c r="T176" s="189"/>
      <c r="AT176" s="184" t="s">
        <v>424</v>
      </c>
      <c r="AU176" s="184" t="s">
        <v>152</v>
      </c>
      <c r="AV176" s="14" t="s">
        <v>152</v>
      </c>
      <c r="AW176" s="14" t="s">
        <v>29</v>
      </c>
      <c r="AX176" s="14" t="s">
        <v>73</v>
      </c>
      <c r="AY176" s="184" t="s">
        <v>145</v>
      </c>
    </row>
    <row r="177" spans="1:65" s="15" customFormat="1" ht="10.199999999999999">
      <c r="B177" s="190"/>
      <c r="D177" s="177" t="s">
        <v>424</v>
      </c>
      <c r="E177" s="191" t="s">
        <v>1</v>
      </c>
      <c r="F177" s="192" t="s">
        <v>427</v>
      </c>
      <c r="H177" s="193">
        <v>36</v>
      </c>
      <c r="L177" s="190"/>
      <c r="M177" s="194"/>
      <c r="N177" s="195"/>
      <c r="O177" s="195"/>
      <c r="P177" s="195"/>
      <c r="Q177" s="195"/>
      <c r="R177" s="195"/>
      <c r="S177" s="195"/>
      <c r="T177" s="196"/>
      <c r="AT177" s="191" t="s">
        <v>424</v>
      </c>
      <c r="AU177" s="191" t="s">
        <v>152</v>
      </c>
      <c r="AV177" s="15" t="s">
        <v>151</v>
      </c>
      <c r="AW177" s="15" t="s">
        <v>29</v>
      </c>
      <c r="AX177" s="15" t="s">
        <v>81</v>
      </c>
      <c r="AY177" s="191" t="s">
        <v>145</v>
      </c>
    </row>
    <row r="178" spans="1:65" s="2" customFormat="1" ht="24.15" customHeight="1">
      <c r="A178" s="30"/>
      <c r="B178" s="148"/>
      <c r="C178" s="162" t="s">
        <v>194</v>
      </c>
      <c r="D178" s="162" t="s">
        <v>199</v>
      </c>
      <c r="E178" s="163" t="s">
        <v>976</v>
      </c>
      <c r="F178" s="164" t="s">
        <v>977</v>
      </c>
      <c r="G178" s="165" t="s">
        <v>176</v>
      </c>
      <c r="H178" s="166">
        <v>3.7010000000000001</v>
      </c>
      <c r="I178" s="166"/>
      <c r="J178" s="167">
        <f>ROUND(I178*H178,2)</f>
        <v>0</v>
      </c>
      <c r="K178" s="168"/>
      <c r="L178" s="169"/>
      <c r="M178" s="170" t="s">
        <v>1</v>
      </c>
      <c r="N178" s="171" t="s">
        <v>39</v>
      </c>
      <c r="O178" s="158">
        <v>0</v>
      </c>
      <c r="P178" s="158">
        <f>O178*H178</f>
        <v>0</v>
      </c>
      <c r="Q178" s="158">
        <v>2.4</v>
      </c>
      <c r="R178" s="158">
        <f>Q178*H178</f>
        <v>8.8824000000000005</v>
      </c>
      <c r="S178" s="158">
        <v>0</v>
      </c>
      <c r="T178" s="159">
        <f>S178*H178</f>
        <v>0</v>
      </c>
      <c r="U178" s="30"/>
      <c r="V178" s="30"/>
      <c r="W178" s="30"/>
      <c r="X178" s="30"/>
      <c r="Y178" s="30"/>
      <c r="Z178" s="30"/>
      <c r="AA178" s="30"/>
      <c r="AB178" s="30"/>
      <c r="AC178" s="30"/>
      <c r="AD178" s="30"/>
      <c r="AE178" s="30"/>
      <c r="AR178" s="160" t="s">
        <v>178</v>
      </c>
      <c r="AT178" s="160" t="s">
        <v>199</v>
      </c>
      <c r="AU178" s="160" t="s">
        <v>152</v>
      </c>
      <c r="AY178" s="18" t="s">
        <v>145</v>
      </c>
      <c r="BE178" s="161">
        <f>IF(N178="základná",J178,0)</f>
        <v>0</v>
      </c>
      <c r="BF178" s="161">
        <f>IF(N178="znížená",J178,0)</f>
        <v>0</v>
      </c>
      <c r="BG178" s="161">
        <f>IF(N178="zákl. prenesená",J178,0)</f>
        <v>0</v>
      </c>
      <c r="BH178" s="161">
        <f>IF(N178="zníž. prenesená",J178,0)</f>
        <v>0</v>
      </c>
      <c r="BI178" s="161">
        <f>IF(N178="nulová",J178,0)</f>
        <v>0</v>
      </c>
      <c r="BJ178" s="18" t="s">
        <v>152</v>
      </c>
      <c r="BK178" s="161">
        <f>ROUND(I178*H178,2)</f>
        <v>0</v>
      </c>
      <c r="BL178" s="18" t="s">
        <v>151</v>
      </c>
      <c r="BM178" s="160" t="s">
        <v>978</v>
      </c>
    </row>
    <row r="179" spans="1:65" s="13" customFormat="1" ht="10.199999999999999">
      <c r="B179" s="176"/>
      <c r="D179" s="177" t="s">
        <v>424</v>
      </c>
      <c r="E179" s="178" t="s">
        <v>1</v>
      </c>
      <c r="F179" s="179" t="s">
        <v>979</v>
      </c>
      <c r="H179" s="178" t="s">
        <v>1</v>
      </c>
      <c r="L179" s="176"/>
      <c r="M179" s="180"/>
      <c r="N179" s="181"/>
      <c r="O179" s="181"/>
      <c r="P179" s="181"/>
      <c r="Q179" s="181"/>
      <c r="R179" s="181"/>
      <c r="S179" s="181"/>
      <c r="T179" s="182"/>
      <c r="AT179" s="178" t="s">
        <v>424</v>
      </c>
      <c r="AU179" s="178" t="s">
        <v>152</v>
      </c>
      <c r="AV179" s="13" t="s">
        <v>81</v>
      </c>
      <c r="AW179" s="13" t="s">
        <v>29</v>
      </c>
      <c r="AX179" s="13" t="s">
        <v>73</v>
      </c>
      <c r="AY179" s="178" t="s">
        <v>145</v>
      </c>
    </row>
    <row r="180" spans="1:65" s="14" customFormat="1" ht="10.199999999999999">
      <c r="B180" s="183"/>
      <c r="D180" s="177" t="s">
        <v>424</v>
      </c>
      <c r="E180" s="184" t="s">
        <v>1</v>
      </c>
      <c r="F180" s="185" t="s">
        <v>980</v>
      </c>
      <c r="H180" s="186">
        <v>0.46200000000000002</v>
      </c>
      <c r="L180" s="183"/>
      <c r="M180" s="187"/>
      <c r="N180" s="188"/>
      <c r="O180" s="188"/>
      <c r="P180" s="188"/>
      <c r="Q180" s="188"/>
      <c r="R180" s="188"/>
      <c r="S180" s="188"/>
      <c r="T180" s="189"/>
      <c r="AT180" s="184" t="s">
        <v>424</v>
      </c>
      <c r="AU180" s="184" t="s">
        <v>152</v>
      </c>
      <c r="AV180" s="14" t="s">
        <v>152</v>
      </c>
      <c r="AW180" s="14" t="s">
        <v>29</v>
      </c>
      <c r="AX180" s="14" t="s">
        <v>73</v>
      </c>
      <c r="AY180" s="184" t="s">
        <v>145</v>
      </c>
    </row>
    <row r="181" spans="1:65" s="16" customFormat="1" ht="10.199999999999999">
      <c r="B181" s="197"/>
      <c r="D181" s="177" t="s">
        <v>424</v>
      </c>
      <c r="E181" s="198" t="s">
        <v>1</v>
      </c>
      <c r="F181" s="199" t="s">
        <v>558</v>
      </c>
      <c r="H181" s="200">
        <v>0.46200000000000002</v>
      </c>
      <c r="L181" s="197"/>
      <c r="M181" s="201"/>
      <c r="N181" s="202"/>
      <c r="O181" s="202"/>
      <c r="P181" s="202"/>
      <c r="Q181" s="202"/>
      <c r="R181" s="202"/>
      <c r="S181" s="202"/>
      <c r="T181" s="203"/>
      <c r="AT181" s="198" t="s">
        <v>424</v>
      </c>
      <c r="AU181" s="198" t="s">
        <v>152</v>
      </c>
      <c r="AV181" s="16" t="s">
        <v>157</v>
      </c>
      <c r="AW181" s="16" t="s">
        <v>29</v>
      </c>
      <c r="AX181" s="16" t="s">
        <v>73</v>
      </c>
      <c r="AY181" s="198" t="s">
        <v>145</v>
      </c>
    </row>
    <row r="182" spans="1:65" s="13" customFormat="1" ht="10.199999999999999">
      <c r="B182" s="176"/>
      <c r="D182" s="177" t="s">
        <v>424</v>
      </c>
      <c r="E182" s="178" t="s">
        <v>1</v>
      </c>
      <c r="F182" s="179" t="s">
        <v>981</v>
      </c>
      <c r="H182" s="178" t="s">
        <v>1</v>
      </c>
      <c r="L182" s="176"/>
      <c r="M182" s="180"/>
      <c r="N182" s="181"/>
      <c r="O182" s="181"/>
      <c r="P182" s="181"/>
      <c r="Q182" s="181"/>
      <c r="R182" s="181"/>
      <c r="S182" s="181"/>
      <c r="T182" s="182"/>
      <c r="AT182" s="178" t="s">
        <v>424</v>
      </c>
      <c r="AU182" s="178" t="s">
        <v>152</v>
      </c>
      <c r="AV182" s="13" t="s">
        <v>81</v>
      </c>
      <c r="AW182" s="13" t="s">
        <v>29</v>
      </c>
      <c r="AX182" s="13" t="s">
        <v>73</v>
      </c>
      <c r="AY182" s="178" t="s">
        <v>145</v>
      </c>
    </row>
    <row r="183" spans="1:65" s="14" customFormat="1" ht="10.199999999999999">
      <c r="B183" s="183"/>
      <c r="D183" s="177" t="s">
        <v>424</v>
      </c>
      <c r="E183" s="184" t="s">
        <v>1</v>
      </c>
      <c r="F183" s="185" t="s">
        <v>982</v>
      </c>
      <c r="H183" s="186">
        <v>2.548</v>
      </c>
      <c r="L183" s="183"/>
      <c r="M183" s="187"/>
      <c r="N183" s="188"/>
      <c r="O183" s="188"/>
      <c r="P183" s="188"/>
      <c r="Q183" s="188"/>
      <c r="R183" s="188"/>
      <c r="S183" s="188"/>
      <c r="T183" s="189"/>
      <c r="AT183" s="184" t="s">
        <v>424</v>
      </c>
      <c r="AU183" s="184" t="s">
        <v>152</v>
      </c>
      <c r="AV183" s="14" t="s">
        <v>152</v>
      </c>
      <c r="AW183" s="14" t="s">
        <v>29</v>
      </c>
      <c r="AX183" s="14" t="s">
        <v>73</v>
      </c>
      <c r="AY183" s="184" t="s">
        <v>145</v>
      </c>
    </row>
    <row r="184" spans="1:65" s="16" customFormat="1" ht="10.199999999999999">
      <c r="B184" s="197"/>
      <c r="D184" s="177" t="s">
        <v>424</v>
      </c>
      <c r="E184" s="198" t="s">
        <v>1</v>
      </c>
      <c r="F184" s="199" t="s">
        <v>558</v>
      </c>
      <c r="H184" s="200">
        <v>2.548</v>
      </c>
      <c r="L184" s="197"/>
      <c r="M184" s="201"/>
      <c r="N184" s="202"/>
      <c r="O184" s="202"/>
      <c r="P184" s="202"/>
      <c r="Q184" s="202"/>
      <c r="R184" s="202"/>
      <c r="S184" s="202"/>
      <c r="T184" s="203"/>
      <c r="AT184" s="198" t="s">
        <v>424</v>
      </c>
      <c r="AU184" s="198" t="s">
        <v>152</v>
      </c>
      <c r="AV184" s="16" t="s">
        <v>157</v>
      </c>
      <c r="AW184" s="16" t="s">
        <v>29</v>
      </c>
      <c r="AX184" s="16" t="s">
        <v>73</v>
      </c>
      <c r="AY184" s="198" t="s">
        <v>145</v>
      </c>
    </row>
    <row r="185" spans="1:65" s="13" customFormat="1" ht="10.199999999999999">
      <c r="B185" s="176"/>
      <c r="D185" s="177" t="s">
        <v>424</v>
      </c>
      <c r="E185" s="178" t="s">
        <v>1</v>
      </c>
      <c r="F185" s="179" t="s">
        <v>983</v>
      </c>
      <c r="H185" s="178" t="s">
        <v>1</v>
      </c>
      <c r="L185" s="176"/>
      <c r="M185" s="180"/>
      <c r="N185" s="181"/>
      <c r="O185" s="181"/>
      <c r="P185" s="181"/>
      <c r="Q185" s="181"/>
      <c r="R185" s="181"/>
      <c r="S185" s="181"/>
      <c r="T185" s="182"/>
      <c r="AT185" s="178" t="s">
        <v>424</v>
      </c>
      <c r="AU185" s="178" t="s">
        <v>152</v>
      </c>
      <c r="AV185" s="13" t="s">
        <v>81</v>
      </c>
      <c r="AW185" s="13" t="s">
        <v>29</v>
      </c>
      <c r="AX185" s="13" t="s">
        <v>73</v>
      </c>
      <c r="AY185" s="178" t="s">
        <v>145</v>
      </c>
    </row>
    <row r="186" spans="1:65" s="14" customFormat="1" ht="10.199999999999999">
      <c r="B186" s="183"/>
      <c r="D186" s="177" t="s">
        <v>424</v>
      </c>
      <c r="E186" s="184" t="s">
        <v>1</v>
      </c>
      <c r="F186" s="185" t="s">
        <v>984</v>
      </c>
      <c r="H186" s="186">
        <v>0.69099999999999995</v>
      </c>
      <c r="L186" s="183"/>
      <c r="M186" s="187"/>
      <c r="N186" s="188"/>
      <c r="O186" s="188"/>
      <c r="P186" s="188"/>
      <c r="Q186" s="188"/>
      <c r="R186" s="188"/>
      <c r="S186" s="188"/>
      <c r="T186" s="189"/>
      <c r="AT186" s="184" t="s">
        <v>424</v>
      </c>
      <c r="AU186" s="184" t="s">
        <v>152</v>
      </c>
      <c r="AV186" s="14" t="s">
        <v>152</v>
      </c>
      <c r="AW186" s="14" t="s">
        <v>29</v>
      </c>
      <c r="AX186" s="14" t="s">
        <v>73</v>
      </c>
      <c r="AY186" s="184" t="s">
        <v>145</v>
      </c>
    </row>
    <row r="187" spans="1:65" s="16" customFormat="1" ht="10.199999999999999">
      <c r="B187" s="197"/>
      <c r="D187" s="177" t="s">
        <v>424</v>
      </c>
      <c r="E187" s="198" t="s">
        <v>1</v>
      </c>
      <c r="F187" s="199" t="s">
        <v>558</v>
      </c>
      <c r="H187" s="200">
        <v>0.69099999999999995</v>
      </c>
      <c r="L187" s="197"/>
      <c r="M187" s="201"/>
      <c r="N187" s="202"/>
      <c r="O187" s="202"/>
      <c r="P187" s="202"/>
      <c r="Q187" s="202"/>
      <c r="R187" s="202"/>
      <c r="S187" s="202"/>
      <c r="T187" s="203"/>
      <c r="AT187" s="198" t="s">
        <v>424</v>
      </c>
      <c r="AU187" s="198" t="s">
        <v>152</v>
      </c>
      <c r="AV187" s="16" t="s">
        <v>157</v>
      </c>
      <c r="AW187" s="16" t="s">
        <v>29</v>
      </c>
      <c r="AX187" s="16" t="s">
        <v>73</v>
      </c>
      <c r="AY187" s="198" t="s">
        <v>145</v>
      </c>
    </row>
    <row r="188" spans="1:65" s="15" customFormat="1" ht="10.199999999999999">
      <c r="B188" s="190"/>
      <c r="D188" s="177" t="s">
        <v>424</v>
      </c>
      <c r="E188" s="191" t="s">
        <v>1</v>
      </c>
      <c r="F188" s="192" t="s">
        <v>427</v>
      </c>
      <c r="H188" s="193">
        <v>3.7010000000000001</v>
      </c>
      <c r="L188" s="190"/>
      <c r="M188" s="194"/>
      <c r="N188" s="195"/>
      <c r="O188" s="195"/>
      <c r="P188" s="195"/>
      <c r="Q188" s="195"/>
      <c r="R188" s="195"/>
      <c r="S188" s="195"/>
      <c r="T188" s="196"/>
      <c r="AT188" s="191" t="s">
        <v>424</v>
      </c>
      <c r="AU188" s="191" t="s">
        <v>152</v>
      </c>
      <c r="AV188" s="15" t="s">
        <v>151</v>
      </c>
      <c r="AW188" s="15" t="s">
        <v>29</v>
      </c>
      <c r="AX188" s="15" t="s">
        <v>81</v>
      </c>
      <c r="AY188" s="191" t="s">
        <v>145</v>
      </c>
    </row>
    <row r="189" spans="1:65" s="2" customFormat="1" ht="24.15" customHeight="1">
      <c r="A189" s="30"/>
      <c r="B189" s="148"/>
      <c r="C189" s="149" t="s">
        <v>198</v>
      </c>
      <c r="D189" s="149" t="s">
        <v>147</v>
      </c>
      <c r="E189" s="150" t="s">
        <v>985</v>
      </c>
      <c r="F189" s="151" t="s">
        <v>986</v>
      </c>
      <c r="G189" s="152" t="s">
        <v>280</v>
      </c>
      <c r="H189" s="153">
        <v>8</v>
      </c>
      <c r="I189" s="153"/>
      <c r="J189" s="154">
        <f>ROUND(I189*H189,2)</f>
        <v>0</v>
      </c>
      <c r="K189" s="155"/>
      <c r="L189" s="31"/>
      <c r="M189" s="156" t="s">
        <v>1</v>
      </c>
      <c r="N189" s="157" t="s">
        <v>39</v>
      </c>
      <c r="O189" s="158">
        <v>0.76</v>
      </c>
      <c r="P189" s="158">
        <f>O189*H189</f>
        <v>6.08</v>
      </c>
      <c r="Q189" s="158">
        <v>5.1000000000000004E-4</v>
      </c>
      <c r="R189" s="158">
        <f>Q189*H189</f>
        <v>4.0800000000000003E-3</v>
      </c>
      <c r="S189" s="158">
        <v>0</v>
      </c>
      <c r="T189" s="159">
        <f>S189*H189</f>
        <v>0</v>
      </c>
      <c r="U189" s="30"/>
      <c r="V189" s="30"/>
      <c r="W189" s="30"/>
      <c r="X189" s="30"/>
      <c r="Y189" s="30"/>
      <c r="Z189" s="30"/>
      <c r="AA189" s="30"/>
      <c r="AB189" s="30"/>
      <c r="AC189" s="30"/>
      <c r="AD189" s="30"/>
      <c r="AE189" s="30"/>
      <c r="AR189" s="160" t="s">
        <v>151</v>
      </c>
      <c r="AT189" s="160" t="s">
        <v>147</v>
      </c>
      <c r="AU189" s="160" t="s">
        <v>152</v>
      </c>
      <c r="AY189" s="18" t="s">
        <v>145</v>
      </c>
      <c r="BE189" s="161">
        <f>IF(N189="základná",J189,0)</f>
        <v>0</v>
      </c>
      <c r="BF189" s="161">
        <f>IF(N189="znížená",J189,0)</f>
        <v>0</v>
      </c>
      <c r="BG189" s="161">
        <f>IF(N189="zákl. prenesená",J189,0)</f>
        <v>0</v>
      </c>
      <c r="BH189" s="161">
        <f>IF(N189="zníž. prenesená",J189,0)</f>
        <v>0</v>
      </c>
      <c r="BI189" s="161">
        <f>IF(N189="nulová",J189,0)</f>
        <v>0</v>
      </c>
      <c r="BJ189" s="18" t="s">
        <v>152</v>
      </c>
      <c r="BK189" s="161">
        <f>ROUND(I189*H189,2)</f>
        <v>0</v>
      </c>
      <c r="BL189" s="18" t="s">
        <v>151</v>
      </c>
      <c r="BM189" s="160" t="s">
        <v>987</v>
      </c>
    </row>
    <row r="190" spans="1:65" s="14" customFormat="1" ht="20.399999999999999">
      <c r="B190" s="183"/>
      <c r="D190" s="177" t="s">
        <v>424</v>
      </c>
      <c r="E190" s="184" t="s">
        <v>1</v>
      </c>
      <c r="F190" s="185" t="s">
        <v>988</v>
      </c>
      <c r="H190" s="186">
        <v>8</v>
      </c>
      <c r="L190" s="183"/>
      <c r="M190" s="187"/>
      <c r="N190" s="188"/>
      <c r="O190" s="188"/>
      <c r="P190" s="188"/>
      <c r="Q190" s="188"/>
      <c r="R190" s="188"/>
      <c r="S190" s="188"/>
      <c r="T190" s="189"/>
      <c r="AT190" s="184" t="s">
        <v>424</v>
      </c>
      <c r="AU190" s="184" t="s">
        <v>152</v>
      </c>
      <c r="AV190" s="14" t="s">
        <v>152</v>
      </c>
      <c r="AW190" s="14" t="s">
        <v>29</v>
      </c>
      <c r="AX190" s="14" t="s">
        <v>73</v>
      </c>
      <c r="AY190" s="184" t="s">
        <v>145</v>
      </c>
    </row>
    <row r="191" spans="1:65" s="15" customFormat="1" ht="10.199999999999999">
      <c r="B191" s="190"/>
      <c r="D191" s="177" t="s">
        <v>424</v>
      </c>
      <c r="E191" s="191" t="s">
        <v>1</v>
      </c>
      <c r="F191" s="192" t="s">
        <v>427</v>
      </c>
      <c r="H191" s="193">
        <v>8</v>
      </c>
      <c r="L191" s="190"/>
      <c r="M191" s="194"/>
      <c r="N191" s="195"/>
      <c r="O191" s="195"/>
      <c r="P191" s="195"/>
      <c r="Q191" s="195"/>
      <c r="R191" s="195"/>
      <c r="S191" s="195"/>
      <c r="T191" s="196"/>
      <c r="AT191" s="191" t="s">
        <v>424</v>
      </c>
      <c r="AU191" s="191" t="s">
        <v>152</v>
      </c>
      <c r="AV191" s="15" t="s">
        <v>151</v>
      </c>
      <c r="AW191" s="15" t="s">
        <v>29</v>
      </c>
      <c r="AX191" s="15" t="s">
        <v>81</v>
      </c>
      <c r="AY191" s="191" t="s">
        <v>145</v>
      </c>
    </row>
    <row r="192" spans="1:65" s="2" customFormat="1" ht="67.8" customHeight="1">
      <c r="A192" s="30"/>
      <c r="B192" s="148"/>
      <c r="C192" s="162" t="s">
        <v>204</v>
      </c>
      <c r="D192" s="162" t="s">
        <v>199</v>
      </c>
      <c r="E192" s="163" t="s">
        <v>989</v>
      </c>
      <c r="F192" s="164" t="s">
        <v>1224</v>
      </c>
      <c r="G192" s="165" t="s">
        <v>280</v>
      </c>
      <c r="H192" s="166">
        <v>8</v>
      </c>
      <c r="I192" s="166"/>
      <c r="J192" s="167">
        <f>ROUND(I192*H192,2)</f>
        <v>0</v>
      </c>
      <c r="K192" s="168"/>
      <c r="L192" s="169"/>
      <c r="M192" s="170" t="s">
        <v>1</v>
      </c>
      <c r="N192" s="171" t="s">
        <v>39</v>
      </c>
      <c r="O192" s="158">
        <v>0</v>
      </c>
      <c r="P192" s="158">
        <f>O192*H192</f>
        <v>0</v>
      </c>
      <c r="Q192" s="158">
        <v>2.9000000000000001E-2</v>
      </c>
      <c r="R192" s="158">
        <f>Q192*H192</f>
        <v>0.23200000000000001</v>
      </c>
      <c r="S192" s="158">
        <v>0</v>
      </c>
      <c r="T192" s="159">
        <f>S192*H192</f>
        <v>0</v>
      </c>
      <c r="U192" s="30"/>
      <c r="V192" s="30"/>
      <c r="W192" s="30"/>
      <c r="X192" s="30"/>
      <c r="Y192" s="30"/>
      <c r="Z192" s="30"/>
      <c r="AA192" s="30"/>
      <c r="AB192" s="30"/>
      <c r="AC192" s="30"/>
      <c r="AD192" s="30"/>
      <c r="AE192" s="30"/>
      <c r="AR192" s="160" t="s">
        <v>178</v>
      </c>
      <c r="AT192" s="160" t="s">
        <v>199</v>
      </c>
      <c r="AU192" s="160" t="s">
        <v>152</v>
      </c>
      <c r="AY192" s="18" t="s">
        <v>145</v>
      </c>
      <c r="BE192" s="161">
        <f>IF(N192="základná",J192,0)</f>
        <v>0</v>
      </c>
      <c r="BF192" s="161">
        <f>IF(N192="znížená",J192,0)</f>
        <v>0</v>
      </c>
      <c r="BG192" s="161">
        <f>IF(N192="zákl. prenesená",J192,0)</f>
        <v>0</v>
      </c>
      <c r="BH192" s="161">
        <f>IF(N192="zníž. prenesená",J192,0)</f>
        <v>0</v>
      </c>
      <c r="BI192" s="161">
        <f>IF(N192="nulová",J192,0)</f>
        <v>0</v>
      </c>
      <c r="BJ192" s="18" t="s">
        <v>152</v>
      </c>
      <c r="BK192" s="161">
        <f>ROUND(I192*H192,2)</f>
        <v>0</v>
      </c>
      <c r="BL192" s="18" t="s">
        <v>151</v>
      </c>
      <c r="BM192" s="160" t="s">
        <v>990</v>
      </c>
    </row>
    <row r="193" spans="1:65" s="2" customFormat="1" ht="24.15" customHeight="1">
      <c r="A193" s="30"/>
      <c r="B193" s="148"/>
      <c r="C193" s="149" t="s">
        <v>208</v>
      </c>
      <c r="D193" s="149" t="s">
        <v>147</v>
      </c>
      <c r="E193" s="150" t="s">
        <v>991</v>
      </c>
      <c r="F193" s="151" t="s">
        <v>992</v>
      </c>
      <c r="G193" s="152" t="s">
        <v>280</v>
      </c>
      <c r="H193" s="153">
        <v>12</v>
      </c>
      <c r="I193" s="153"/>
      <c r="J193" s="154">
        <f>ROUND(I193*H193,2)</f>
        <v>0</v>
      </c>
      <c r="K193" s="155"/>
      <c r="L193" s="31"/>
      <c r="M193" s="156" t="s">
        <v>1</v>
      </c>
      <c r="N193" s="157" t="s">
        <v>39</v>
      </c>
      <c r="O193" s="158">
        <v>0.84</v>
      </c>
      <c r="P193" s="158">
        <f>O193*H193</f>
        <v>10.08</v>
      </c>
      <c r="Q193" s="158">
        <v>4.6999999999999999E-4</v>
      </c>
      <c r="R193" s="158">
        <f>Q193*H193</f>
        <v>5.64E-3</v>
      </c>
      <c r="S193" s="158">
        <v>0</v>
      </c>
      <c r="T193" s="159">
        <f>S193*H193</f>
        <v>0</v>
      </c>
      <c r="U193" s="30"/>
      <c r="V193" s="30"/>
      <c r="W193" s="30"/>
      <c r="X193" s="30"/>
      <c r="Y193" s="30"/>
      <c r="Z193" s="30"/>
      <c r="AA193" s="30"/>
      <c r="AB193" s="30"/>
      <c r="AC193" s="30"/>
      <c r="AD193" s="30"/>
      <c r="AE193" s="30"/>
      <c r="AR193" s="160" t="s">
        <v>151</v>
      </c>
      <c r="AT193" s="160" t="s">
        <v>147</v>
      </c>
      <c r="AU193" s="160" t="s">
        <v>152</v>
      </c>
      <c r="AY193" s="18" t="s">
        <v>145</v>
      </c>
      <c r="BE193" s="161">
        <f>IF(N193="základná",J193,0)</f>
        <v>0</v>
      </c>
      <c r="BF193" s="161">
        <f>IF(N193="znížená",J193,0)</f>
        <v>0</v>
      </c>
      <c r="BG193" s="161">
        <f>IF(N193="zákl. prenesená",J193,0)</f>
        <v>0</v>
      </c>
      <c r="BH193" s="161">
        <f>IF(N193="zníž. prenesená",J193,0)</f>
        <v>0</v>
      </c>
      <c r="BI193" s="161">
        <f>IF(N193="nulová",J193,0)</f>
        <v>0</v>
      </c>
      <c r="BJ193" s="18" t="s">
        <v>152</v>
      </c>
      <c r="BK193" s="161">
        <f>ROUND(I193*H193,2)</f>
        <v>0</v>
      </c>
      <c r="BL193" s="18" t="s">
        <v>151</v>
      </c>
      <c r="BM193" s="160" t="s">
        <v>993</v>
      </c>
    </row>
    <row r="194" spans="1:65" s="14" customFormat="1" ht="20.399999999999999">
      <c r="B194" s="183"/>
      <c r="D194" s="177" t="s">
        <v>424</v>
      </c>
      <c r="E194" s="184" t="s">
        <v>1</v>
      </c>
      <c r="F194" s="185" t="s">
        <v>994</v>
      </c>
      <c r="H194" s="186">
        <v>12</v>
      </c>
      <c r="L194" s="183"/>
      <c r="M194" s="187"/>
      <c r="N194" s="188"/>
      <c r="O194" s="188"/>
      <c r="P194" s="188"/>
      <c r="Q194" s="188"/>
      <c r="R194" s="188"/>
      <c r="S194" s="188"/>
      <c r="T194" s="189"/>
      <c r="AT194" s="184" t="s">
        <v>424</v>
      </c>
      <c r="AU194" s="184" t="s">
        <v>152</v>
      </c>
      <c r="AV194" s="14" t="s">
        <v>152</v>
      </c>
      <c r="AW194" s="14" t="s">
        <v>29</v>
      </c>
      <c r="AX194" s="14" t="s">
        <v>73</v>
      </c>
      <c r="AY194" s="184" t="s">
        <v>145</v>
      </c>
    </row>
    <row r="195" spans="1:65" s="15" customFormat="1" ht="10.199999999999999">
      <c r="B195" s="190"/>
      <c r="D195" s="177" t="s">
        <v>424</v>
      </c>
      <c r="E195" s="191" t="s">
        <v>1</v>
      </c>
      <c r="F195" s="192" t="s">
        <v>427</v>
      </c>
      <c r="H195" s="193">
        <v>12</v>
      </c>
      <c r="L195" s="190"/>
      <c r="M195" s="194"/>
      <c r="N195" s="195"/>
      <c r="O195" s="195"/>
      <c r="P195" s="195"/>
      <c r="Q195" s="195"/>
      <c r="R195" s="195"/>
      <c r="S195" s="195"/>
      <c r="T195" s="196"/>
      <c r="AT195" s="191" t="s">
        <v>424</v>
      </c>
      <c r="AU195" s="191" t="s">
        <v>152</v>
      </c>
      <c r="AV195" s="15" t="s">
        <v>151</v>
      </c>
      <c r="AW195" s="15" t="s">
        <v>29</v>
      </c>
      <c r="AX195" s="15" t="s">
        <v>81</v>
      </c>
      <c r="AY195" s="191" t="s">
        <v>145</v>
      </c>
    </row>
    <row r="196" spans="1:65" s="2" customFormat="1" ht="57" customHeight="1">
      <c r="A196" s="30"/>
      <c r="B196" s="148"/>
      <c r="C196" s="162" t="s">
        <v>212</v>
      </c>
      <c r="D196" s="162" t="s">
        <v>199</v>
      </c>
      <c r="E196" s="163" t="s">
        <v>995</v>
      </c>
      <c r="F196" s="164" t="s">
        <v>1225</v>
      </c>
      <c r="G196" s="165" t="s">
        <v>280</v>
      </c>
      <c r="H196" s="166">
        <v>12</v>
      </c>
      <c r="I196" s="166"/>
      <c r="J196" s="167">
        <f>ROUND(I196*H196,2)</f>
        <v>0</v>
      </c>
      <c r="K196" s="168"/>
      <c r="L196" s="169"/>
      <c r="M196" s="170" t="s">
        <v>1</v>
      </c>
      <c r="N196" s="171" t="s">
        <v>39</v>
      </c>
      <c r="O196" s="158">
        <v>0</v>
      </c>
      <c r="P196" s="158">
        <f>O196*H196</f>
        <v>0</v>
      </c>
      <c r="Q196" s="158">
        <v>5.1999999999999998E-2</v>
      </c>
      <c r="R196" s="158">
        <f>Q196*H196</f>
        <v>0.624</v>
      </c>
      <c r="S196" s="158">
        <v>0</v>
      </c>
      <c r="T196" s="159">
        <f>S196*H196</f>
        <v>0</v>
      </c>
      <c r="U196" s="30"/>
      <c r="V196" s="30"/>
      <c r="W196" s="30"/>
      <c r="X196" s="30"/>
      <c r="Y196" s="30"/>
      <c r="Z196" s="30"/>
      <c r="AA196" s="30"/>
      <c r="AB196" s="30"/>
      <c r="AC196" s="30"/>
      <c r="AD196" s="30"/>
      <c r="AE196" s="30"/>
      <c r="AR196" s="160" t="s">
        <v>178</v>
      </c>
      <c r="AT196" s="160" t="s">
        <v>199</v>
      </c>
      <c r="AU196" s="160" t="s">
        <v>152</v>
      </c>
      <c r="AY196" s="18" t="s">
        <v>145</v>
      </c>
      <c r="BE196" s="161">
        <f>IF(N196="základná",J196,0)</f>
        <v>0</v>
      </c>
      <c r="BF196" s="161">
        <f>IF(N196="znížená",J196,0)</f>
        <v>0</v>
      </c>
      <c r="BG196" s="161">
        <f>IF(N196="zákl. prenesená",J196,0)</f>
        <v>0</v>
      </c>
      <c r="BH196" s="161">
        <f>IF(N196="zníž. prenesená",J196,0)</f>
        <v>0</v>
      </c>
      <c r="BI196" s="161">
        <f>IF(N196="nulová",J196,0)</f>
        <v>0</v>
      </c>
      <c r="BJ196" s="18" t="s">
        <v>152</v>
      </c>
      <c r="BK196" s="161">
        <f>ROUND(I196*H196,2)</f>
        <v>0</v>
      </c>
      <c r="BL196" s="18" t="s">
        <v>151</v>
      </c>
      <c r="BM196" s="160" t="s">
        <v>996</v>
      </c>
    </row>
    <row r="197" spans="1:65" s="2" customFormat="1" ht="24.15" customHeight="1">
      <c r="A197" s="30"/>
      <c r="B197" s="148"/>
      <c r="C197" s="149" t="s">
        <v>216</v>
      </c>
      <c r="D197" s="149" t="s">
        <v>147</v>
      </c>
      <c r="E197" s="150" t="s">
        <v>997</v>
      </c>
      <c r="F197" s="151" t="s">
        <v>998</v>
      </c>
      <c r="G197" s="152" t="s">
        <v>280</v>
      </c>
      <c r="H197" s="153">
        <v>14</v>
      </c>
      <c r="I197" s="153"/>
      <c r="J197" s="154">
        <f>ROUND(I197*H197,2)</f>
        <v>0</v>
      </c>
      <c r="K197" s="155"/>
      <c r="L197" s="31"/>
      <c r="M197" s="156" t="s">
        <v>1</v>
      </c>
      <c r="N197" s="157" t="s">
        <v>39</v>
      </c>
      <c r="O197" s="158">
        <v>0.72499999999999998</v>
      </c>
      <c r="P197" s="158">
        <f>O197*H197</f>
        <v>10.15</v>
      </c>
      <c r="Q197" s="158">
        <v>6.7000000000000002E-4</v>
      </c>
      <c r="R197" s="158">
        <f>Q197*H197</f>
        <v>9.3799999999999994E-3</v>
      </c>
      <c r="S197" s="158">
        <v>0</v>
      </c>
      <c r="T197" s="159">
        <f>S197*H197</f>
        <v>0</v>
      </c>
      <c r="U197" s="30"/>
      <c r="V197" s="30"/>
      <c r="W197" s="30"/>
      <c r="X197" s="30"/>
      <c r="Y197" s="30"/>
      <c r="Z197" s="30"/>
      <c r="AA197" s="30"/>
      <c r="AB197" s="30"/>
      <c r="AC197" s="30"/>
      <c r="AD197" s="30"/>
      <c r="AE197" s="30"/>
      <c r="AR197" s="160" t="s">
        <v>151</v>
      </c>
      <c r="AT197" s="160" t="s">
        <v>147</v>
      </c>
      <c r="AU197" s="160" t="s">
        <v>152</v>
      </c>
      <c r="AY197" s="18" t="s">
        <v>145</v>
      </c>
      <c r="BE197" s="161">
        <f>IF(N197="základná",J197,0)</f>
        <v>0</v>
      </c>
      <c r="BF197" s="161">
        <f>IF(N197="znížená",J197,0)</f>
        <v>0</v>
      </c>
      <c r="BG197" s="161">
        <f>IF(N197="zákl. prenesená",J197,0)</f>
        <v>0</v>
      </c>
      <c r="BH197" s="161">
        <f>IF(N197="zníž. prenesená",J197,0)</f>
        <v>0</v>
      </c>
      <c r="BI197" s="161">
        <f>IF(N197="nulová",J197,0)</f>
        <v>0</v>
      </c>
      <c r="BJ197" s="18" t="s">
        <v>152</v>
      </c>
      <c r="BK197" s="161">
        <f>ROUND(I197*H197,2)</f>
        <v>0</v>
      </c>
      <c r="BL197" s="18" t="s">
        <v>151</v>
      </c>
      <c r="BM197" s="160" t="s">
        <v>999</v>
      </c>
    </row>
    <row r="198" spans="1:65" s="14" customFormat="1" ht="10.199999999999999">
      <c r="B198" s="183"/>
      <c r="D198" s="177" t="s">
        <v>424</v>
      </c>
      <c r="E198" s="184" t="s">
        <v>1</v>
      </c>
      <c r="F198" s="185" t="s">
        <v>1000</v>
      </c>
      <c r="H198" s="186">
        <v>14</v>
      </c>
      <c r="L198" s="183"/>
      <c r="M198" s="187"/>
      <c r="N198" s="188"/>
      <c r="O198" s="188"/>
      <c r="P198" s="188"/>
      <c r="Q198" s="188"/>
      <c r="R198" s="188"/>
      <c r="S198" s="188"/>
      <c r="T198" s="189"/>
      <c r="AT198" s="184" t="s">
        <v>424</v>
      </c>
      <c r="AU198" s="184" t="s">
        <v>152</v>
      </c>
      <c r="AV198" s="14" t="s">
        <v>152</v>
      </c>
      <c r="AW198" s="14" t="s">
        <v>29</v>
      </c>
      <c r="AX198" s="14" t="s">
        <v>73</v>
      </c>
      <c r="AY198" s="184" t="s">
        <v>145</v>
      </c>
    </row>
    <row r="199" spans="1:65" s="15" customFormat="1" ht="10.199999999999999">
      <c r="B199" s="190"/>
      <c r="D199" s="177" t="s">
        <v>424</v>
      </c>
      <c r="E199" s="191" t="s">
        <v>1</v>
      </c>
      <c r="F199" s="192" t="s">
        <v>427</v>
      </c>
      <c r="H199" s="193">
        <v>14</v>
      </c>
      <c r="L199" s="190"/>
      <c r="M199" s="194"/>
      <c r="N199" s="195"/>
      <c r="O199" s="195"/>
      <c r="P199" s="195"/>
      <c r="Q199" s="195"/>
      <c r="R199" s="195"/>
      <c r="S199" s="195"/>
      <c r="T199" s="196"/>
      <c r="AT199" s="191" t="s">
        <v>424</v>
      </c>
      <c r="AU199" s="191" t="s">
        <v>152</v>
      </c>
      <c r="AV199" s="15" t="s">
        <v>151</v>
      </c>
      <c r="AW199" s="15" t="s">
        <v>29</v>
      </c>
      <c r="AX199" s="15" t="s">
        <v>81</v>
      </c>
      <c r="AY199" s="191" t="s">
        <v>145</v>
      </c>
    </row>
    <row r="200" spans="1:65" s="2" customFormat="1" ht="41.4" customHeight="1">
      <c r="A200" s="30"/>
      <c r="B200" s="148"/>
      <c r="C200" s="162" t="s">
        <v>221</v>
      </c>
      <c r="D200" s="162" t="s">
        <v>199</v>
      </c>
      <c r="E200" s="163" t="s">
        <v>1001</v>
      </c>
      <c r="F200" s="164" t="s">
        <v>1226</v>
      </c>
      <c r="G200" s="165" t="s">
        <v>280</v>
      </c>
      <c r="H200" s="166">
        <v>14</v>
      </c>
      <c r="I200" s="166"/>
      <c r="J200" s="167">
        <f>ROUND(I200*H200,2)</f>
        <v>0</v>
      </c>
      <c r="K200" s="168"/>
      <c r="L200" s="169"/>
      <c r="M200" s="170" t="s">
        <v>1</v>
      </c>
      <c r="N200" s="171" t="s">
        <v>39</v>
      </c>
      <c r="O200" s="158">
        <v>0</v>
      </c>
      <c r="P200" s="158">
        <f>O200*H200</f>
        <v>0</v>
      </c>
      <c r="Q200" s="158">
        <v>1.0999999999999999E-2</v>
      </c>
      <c r="R200" s="158">
        <f>Q200*H200</f>
        <v>0.154</v>
      </c>
      <c r="S200" s="158">
        <v>0</v>
      </c>
      <c r="T200" s="159">
        <f>S200*H200</f>
        <v>0</v>
      </c>
      <c r="U200" s="30"/>
      <c r="V200" s="30"/>
      <c r="W200" s="30"/>
      <c r="X200" s="30"/>
      <c r="Y200" s="30"/>
      <c r="Z200" s="30"/>
      <c r="AA200" s="30"/>
      <c r="AB200" s="30"/>
      <c r="AC200" s="30"/>
      <c r="AD200" s="30"/>
      <c r="AE200" s="30"/>
      <c r="AR200" s="160" t="s">
        <v>178</v>
      </c>
      <c r="AT200" s="160" t="s">
        <v>199</v>
      </c>
      <c r="AU200" s="160" t="s">
        <v>152</v>
      </c>
      <c r="AY200" s="18" t="s">
        <v>145</v>
      </c>
      <c r="BE200" s="161">
        <f>IF(N200="základná",J200,0)</f>
        <v>0</v>
      </c>
      <c r="BF200" s="161">
        <f>IF(N200="znížená",J200,0)</f>
        <v>0</v>
      </c>
      <c r="BG200" s="161">
        <f>IF(N200="zákl. prenesená",J200,0)</f>
        <v>0</v>
      </c>
      <c r="BH200" s="161">
        <f>IF(N200="zníž. prenesená",J200,0)</f>
        <v>0</v>
      </c>
      <c r="BI200" s="161">
        <f>IF(N200="nulová",J200,0)</f>
        <v>0</v>
      </c>
      <c r="BJ200" s="18" t="s">
        <v>152</v>
      </c>
      <c r="BK200" s="161">
        <f>ROUND(I200*H200,2)</f>
        <v>0</v>
      </c>
      <c r="BL200" s="18" t="s">
        <v>151</v>
      </c>
      <c r="BM200" s="160" t="s">
        <v>1002</v>
      </c>
    </row>
    <row r="201" spans="1:65" s="2" customFormat="1" ht="24.15" customHeight="1">
      <c r="A201" s="30"/>
      <c r="B201" s="148"/>
      <c r="C201" s="149" t="s">
        <v>225</v>
      </c>
      <c r="D201" s="149" t="s">
        <v>147</v>
      </c>
      <c r="E201" s="150" t="s">
        <v>1003</v>
      </c>
      <c r="F201" s="151" t="s">
        <v>1004</v>
      </c>
      <c r="G201" s="152" t="s">
        <v>280</v>
      </c>
      <c r="H201" s="153">
        <v>6</v>
      </c>
      <c r="I201" s="153"/>
      <c r="J201" s="154">
        <f>ROUND(I201*H201,2)</f>
        <v>0</v>
      </c>
      <c r="K201" s="155"/>
      <c r="L201" s="31"/>
      <c r="M201" s="156" t="s">
        <v>1</v>
      </c>
      <c r="N201" s="157" t="s">
        <v>39</v>
      </c>
      <c r="O201" s="158">
        <v>1.054</v>
      </c>
      <c r="P201" s="158">
        <f>O201*H201</f>
        <v>6.3239999999999998</v>
      </c>
      <c r="Q201" s="158">
        <v>1.6999999999999999E-3</v>
      </c>
      <c r="R201" s="158">
        <f>Q201*H201</f>
        <v>1.0199999999999999E-2</v>
      </c>
      <c r="S201" s="158">
        <v>0</v>
      </c>
      <c r="T201" s="159">
        <f>S201*H201</f>
        <v>0</v>
      </c>
      <c r="U201" s="30"/>
      <c r="V201" s="30"/>
      <c r="W201" s="30"/>
      <c r="X201" s="30"/>
      <c r="Y201" s="30"/>
      <c r="Z201" s="30"/>
      <c r="AA201" s="30"/>
      <c r="AB201" s="30"/>
      <c r="AC201" s="30"/>
      <c r="AD201" s="30"/>
      <c r="AE201" s="30"/>
      <c r="AR201" s="160" t="s">
        <v>151</v>
      </c>
      <c r="AT201" s="160" t="s">
        <v>147</v>
      </c>
      <c r="AU201" s="160" t="s">
        <v>152</v>
      </c>
      <c r="AY201" s="18" t="s">
        <v>145</v>
      </c>
      <c r="BE201" s="161">
        <f>IF(N201="základná",J201,0)</f>
        <v>0</v>
      </c>
      <c r="BF201" s="161">
        <f>IF(N201="znížená",J201,0)</f>
        <v>0</v>
      </c>
      <c r="BG201" s="161">
        <f>IF(N201="zákl. prenesená",J201,0)</f>
        <v>0</v>
      </c>
      <c r="BH201" s="161">
        <f>IF(N201="zníž. prenesená",J201,0)</f>
        <v>0</v>
      </c>
      <c r="BI201" s="161">
        <f>IF(N201="nulová",J201,0)</f>
        <v>0</v>
      </c>
      <c r="BJ201" s="18" t="s">
        <v>152</v>
      </c>
      <c r="BK201" s="161">
        <f>ROUND(I201*H201,2)</f>
        <v>0</v>
      </c>
      <c r="BL201" s="18" t="s">
        <v>151</v>
      </c>
      <c r="BM201" s="160" t="s">
        <v>1005</v>
      </c>
    </row>
    <row r="202" spans="1:65" s="14" customFormat="1" ht="10.199999999999999">
      <c r="B202" s="183"/>
      <c r="D202" s="177" t="s">
        <v>424</v>
      </c>
      <c r="E202" s="184" t="s">
        <v>1</v>
      </c>
      <c r="F202" s="185" t="s">
        <v>1006</v>
      </c>
      <c r="H202" s="186">
        <v>6</v>
      </c>
      <c r="L202" s="183"/>
      <c r="M202" s="187"/>
      <c r="N202" s="188"/>
      <c r="O202" s="188"/>
      <c r="P202" s="188"/>
      <c r="Q202" s="188"/>
      <c r="R202" s="188"/>
      <c r="S202" s="188"/>
      <c r="T202" s="189"/>
      <c r="AT202" s="184" t="s">
        <v>424</v>
      </c>
      <c r="AU202" s="184" t="s">
        <v>152</v>
      </c>
      <c r="AV202" s="14" t="s">
        <v>152</v>
      </c>
      <c r="AW202" s="14" t="s">
        <v>29</v>
      </c>
      <c r="AX202" s="14" t="s">
        <v>73</v>
      </c>
      <c r="AY202" s="184" t="s">
        <v>145</v>
      </c>
    </row>
    <row r="203" spans="1:65" s="15" customFormat="1" ht="10.199999999999999">
      <c r="B203" s="190"/>
      <c r="D203" s="177" t="s">
        <v>424</v>
      </c>
      <c r="E203" s="191" t="s">
        <v>1</v>
      </c>
      <c r="F203" s="192" t="s">
        <v>427</v>
      </c>
      <c r="H203" s="193">
        <v>6</v>
      </c>
      <c r="L203" s="190"/>
      <c r="M203" s="194"/>
      <c r="N203" s="195"/>
      <c r="O203" s="195"/>
      <c r="P203" s="195"/>
      <c r="Q203" s="195"/>
      <c r="R203" s="195"/>
      <c r="S203" s="195"/>
      <c r="T203" s="196"/>
      <c r="AT203" s="191" t="s">
        <v>424</v>
      </c>
      <c r="AU203" s="191" t="s">
        <v>152</v>
      </c>
      <c r="AV203" s="15" t="s">
        <v>151</v>
      </c>
      <c r="AW203" s="15" t="s">
        <v>29</v>
      </c>
      <c r="AX203" s="15" t="s">
        <v>81</v>
      </c>
      <c r="AY203" s="191" t="s">
        <v>145</v>
      </c>
    </row>
    <row r="204" spans="1:65" s="2" customFormat="1" ht="33.6" customHeight="1">
      <c r="A204" s="30"/>
      <c r="B204" s="148"/>
      <c r="C204" s="162" t="s">
        <v>7</v>
      </c>
      <c r="D204" s="162" t="s">
        <v>199</v>
      </c>
      <c r="E204" s="163" t="s">
        <v>1007</v>
      </c>
      <c r="F204" s="164" t="s">
        <v>1227</v>
      </c>
      <c r="G204" s="165" t="s">
        <v>280</v>
      </c>
      <c r="H204" s="166">
        <v>6</v>
      </c>
      <c r="I204" s="166"/>
      <c r="J204" s="167">
        <f>ROUND(I204*H204,2)</f>
        <v>0</v>
      </c>
      <c r="K204" s="168"/>
      <c r="L204" s="169"/>
      <c r="M204" s="170" t="s">
        <v>1</v>
      </c>
      <c r="N204" s="171" t="s">
        <v>39</v>
      </c>
      <c r="O204" s="158">
        <v>0</v>
      </c>
      <c r="P204" s="158">
        <f>O204*H204</f>
        <v>0</v>
      </c>
      <c r="Q204" s="158">
        <v>1.0999999999999999E-2</v>
      </c>
      <c r="R204" s="158">
        <f>Q204*H204</f>
        <v>6.6000000000000003E-2</v>
      </c>
      <c r="S204" s="158">
        <v>0</v>
      </c>
      <c r="T204" s="159">
        <f>S204*H204</f>
        <v>0</v>
      </c>
      <c r="U204" s="30"/>
      <c r="V204" s="30"/>
      <c r="W204" s="30"/>
      <c r="X204" s="30"/>
      <c r="Y204" s="30"/>
      <c r="Z204" s="30"/>
      <c r="AA204" s="30"/>
      <c r="AB204" s="30"/>
      <c r="AC204" s="30"/>
      <c r="AD204" s="30"/>
      <c r="AE204" s="30"/>
      <c r="AR204" s="160" t="s">
        <v>178</v>
      </c>
      <c r="AT204" s="160" t="s">
        <v>199</v>
      </c>
      <c r="AU204" s="160" t="s">
        <v>152</v>
      </c>
      <c r="AY204" s="18" t="s">
        <v>145</v>
      </c>
      <c r="BE204" s="161">
        <f>IF(N204="základná",J204,0)</f>
        <v>0</v>
      </c>
      <c r="BF204" s="161">
        <f>IF(N204="znížená",J204,0)</f>
        <v>0</v>
      </c>
      <c r="BG204" s="161">
        <f>IF(N204="zákl. prenesená",J204,0)</f>
        <v>0</v>
      </c>
      <c r="BH204" s="161">
        <f>IF(N204="zníž. prenesená",J204,0)</f>
        <v>0</v>
      </c>
      <c r="BI204" s="161">
        <f>IF(N204="nulová",J204,0)</f>
        <v>0</v>
      </c>
      <c r="BJ204" s="18" t="s">
        <v>152</v>
      </c>
      <c r="BK204" s="161">
        <f>ROUND(I204*H204,2)</f>
        <v>0</v>
      </c>
      <c r="BL204" s="18" t="s">
        <v>151</v>
      </c>
      <c r="BM204" s="160" t="s">
        <v>1008</v>
      </c>
    </row>
    <row r="205" spans="1:65" s="2" customFormat="1" ht="37.799999999999997" customHeight="1">
      <c r="A205" s="30"/>
      <c r="B205" s="148"/>
      <c r="C205" s="149" t="s">
        <v>233</v>
      </c>
      <c r="D205" s="149" t="s">
        <v>147</v>
      </c>
      <c r="E205" s="150" t="s">
        <v>1009</v>
      </c>
      <c r="F205" s="151" t="s">
        <v>1010</v>
      </c>
      <c r="G205" s="152" t="s">
        <v>280</v>
      </c>
      <c r="H205" s="153">
        <v>6</v>
      </c>
      <c r="I205" s="153"/>
      <c r="J205" s="154">
        <f>ROUND(I205*H205,2)</f>
        <v>0</v>
      </c>
      <c r="K205" s="155"/>
      <c r="L205" s="31"/>
      <c r="M205" s="156" t="s">
        <v>1</v>
      </c>
      <c r="N205" s="157" t="s">
        <v>39</v>
      </c>
      <c r="O205" s="158">
        <v>0.52503</v>
      </c>
      <c r="P205" s="158">
        <f>O205*H205</f>
        <v>3.1501799999999998</v>
      </c>
      <c r="Q205" s="158">
        <v>2.5000000000000001E-4</v>
      </c>
      <c r="R205" s="158">
        <f>Q205*H205</f>
        <v>1.5E-3</v>
      </c>
      <c r="S205" s="158">
        <v>0</v>
      </c>
      <c r="T205" s="159">
        <f>S205*H205</f>
        <v>0</v>
      </c>
      <c r="U205" s="30"/>
      <c r="V205" s="30"/>
      <c r="W205" s="30"/>
      <c r="X205" s="30"/>
      <c r="Y205" s="30"/>
      <c r="Z205" s="30"/>
      <c r="AA205" s="30"/>
      <c r="AB205" s="30"/>
      <c r="AC205" s="30"/>
      <c r="AD205" s="30"/>
      <c r="AE205" s="30"/>
      <c r="AR205" s="160" t="s">
        <v>151</v>
      </c>
      <c r="AT205" s="160" t="s">
        <v>147</v>
      </c>
      <c r="AU205" s="160" t="s">
        <v>152</v>
      </c>
      <c r="AY205" s="18" t="s">
        <v>145</v>
      </c>
      <c r="BE205" s="161">
        <f>IF(N205="základná",J205,0)</f>
        <v>0</v>
      </c>
      <c r="BF205" s="161">
        <f>IF(N205="znížená",J205,0)</f>
        <v>0</v>
      </c>
      <c r="BG205" s="161">
        <f>IF(N205="zákl. prenesená",J205,0)</f>
        <v>0</v>
      </c>
      <c r="BH205" s="161">
        <f>IF(N205="zníž. prenesená",J205,0)</f>
        <v>0</v>
      </c>
      <c r="BI205" s="161">
        <f>IF(N205="nulová",J205,0)</f>
        <v>0</v>
      </c>
      <c r="BJ205" s="18" t="s">
        <v>152</v>
      </c>
      <c r="BK205" s="161">
        <f>ROUND(I205*H205,2)</f>
        <v>0</v>
      </c>
      <c r="BL205" s="18" t="s">
        <v>151</v>
      </c>
      <c r="BM205" s="160" t="s">
        <v>1011</v>
      </c>
    </row>
    <row r="206" spans="1:65" s="14" customFormat="1" ht="10.199999999999999">
      <c r="B206" s="183"/>
      <c r="D206" s="177" t="s">
        <v>424</v>
      </c>
      <c r="E206" s="184" t="s">
        <v>1</v>
      </c>
      <c r="F206" s="185" t="s">
        <v>1012</v>
      </c>
      <c r="H206" s="186">
        <v>6</v>
      </c>
      <c r="L206" s="183"/>
      <c r="M206" s="187"/>
      <c r="N206" s="188"/>
      <c r="O206" s="188"/>
      <c r="P206" s="188"/>
      <c r="Q206" s="188"/>
      <c r="R206" s="188"/>
      <c r="S206" s="188"/>
      <c r="T206" s="189"/>
      <c r="AT206" s="184" t="s">
        <v>424</v>
      </c>
      <c r="AU206" s="184" t="s">
        <v>152</v>
      </c>
      <c r="AV206" s="14" t="s">
        <v>152</v>
      </c>
      <c r="AW206" s="14" t="s">
        <v>29</v>
      </c>
      <c r="AX206" s="14" t="s">
        <v>73</v>
      </c>
      <c r="AY206" s="184" t="s">
        <v>145</v>
      </c>
    </row>
    <row r="207" spans="1:65" s="15" customFormat="1" ht="10.199999999999999">
      <c r="B207" s="190"/>
      <c r="D207" s="177" t="s">
        <v>424</v>
      </c>
      <c r="E207" s="191" t="s">
        <v>1</v>
      </c>
      <c r="F207" s="192" t="s">
        <v>427</v>
      </c>
      <c r="H207" s="193">
        <v>6</v>
      </c>
      <c r="L207" s="190"/>
      <c r="M207" s="194"/>
      <c r="N207" s="195"/>
      <c r="O207" s="195"/>
      <c r="P207" s="195"/>
      <c r="Q207" s="195"/>
      <c r="R207" s="195"/>
      <c r="S207" s="195"/>
      <c r="T207" s="196"/>
      <c r="AT207" s="191" t="s">
        <v>424</v>
      </c>
      <c r="AU207" s="191" t="s">
        <v>152</v>
      </c>
      <c r="AV207" s="15" t="s">
        <v>151</v>
      </c>
      <c r="AW207" s="15" t="s">
        <v>29</v>
      </c>
      <c r="AX207" s="15" t="s">
        <v>81</v>
      </c>
      <c r="AY207" s="191" t="s">
        <v>145</v>
      </c>
    </row>
    <row r="208" spans="1:65" s="12" customFormat="1" ht="22.8" customHeight="1">
      <c r="B208" s="136"/>
      <c r="D208" s="137" t="s">
        <v>72</v>
      </c>
      <c r="E208" s="146" t="s">
        <v>366</v>
      </c>
      <c r="F208" s="146" t="s">
        <v>367</v>
      </c>
      <c r="J208" s="147">
        <f>BK208</f>
        <v>0</v>
      </c>
      <c r="L208" s="136"/>
      <c r="M208" s="140"/>
      <c r="N208" s="141"/>
      <c r="O208" s="141"/>
      <c r="P208" s="142">
        <f>P209</f>
        <v>68.516963999999987</v>
      </c>
      <c r="Q208" s="141"/>
      <c r="R208" s="142">
        <f>R209</f>
        <v>0</v>
      </c>
      <c r="S208" s="141"/>
      <c r="T208" s="143">
        <f>T209</f>
        <v>0</v>
      </c>
      <c r="AR208" s="137" t="s">
        <v>81</v>
      </c>
      <c r="AT208" s="144" t="s">
        <v>72</v>
      </c>
      <c r="AU208" s="144" t="s">
        <v>81</v>
      </c>
      <c r="AY208" s="137" t="s">
        <v>145</v>
      </c>
      <c r="BK208" s="145">
        <f>BK209</f>
        <v>0</v>
      </c>
    </row>
    <row r="209" spans="1:65" s="2" customFormat="1" ht="33" customHeight="1">
      <c r="A209" s="30"/>
      <c r="B209" s="148"/>
      <c r="C209" s="149" t="s">
        <v>237</v>
      </c>
      <c r="D209" s="149" t="s">
        <v>147</v>
      </c>
      <c r="E209" s="150" t="s">
        <v>1013</v>
      </c>
      <c r="F209" s="151" t="s">
        <v>1014</v>
      </c>
      <c r="G209" s="152" t="s">
        <v>202</v>
      </c>
      <c r="H209" s="153">
        <v>34.921999999999997</v>
      </c>
      <c r="I209" s="153"/>
      <c r="J209" s="154">
        <f>ROUND(I209*H209,2)</f>
        <v>0</v>
      </c>
      <c r="K209" s="155"/>
      <c r="L209" s="31"/>
      <c r="M209" s="172" t="s">
        <v>1</v>
      </c>
      <c r="N209" s="173" t="s">
        <v>39</v>
      </c>
      <c r="O209" s="174">
        <v>1.962</v>
      </c>
      <c r="P209" s="174">
        <f>O209*H209</f>
        <v>68.516963999999987</v>
      </c>
      <c r="Q209" s="174">
        <v>0</v>
      </c>
      <c r="R209" s="174">
        <f>Q209*H209</f>
        <v>0</v>
      </c>
      <c r="S209" s="174">
        <v>0</v>
      </c>
      <c r="T209" s="175">
        <f>S209*H209</f>
        <v>0</v>
      </c>
      <c r="U209" s="30"/>
      <c r="V209" s="30"/>
      <c r="W209" s="30"/>
      <c r="X209" s="30"/>
      <c r="Y209" s="30"/>
      <c r="Z209" s="30"/>
      <c r="AA209" s="30"/>
      <c r="AB209" s="30"/>
      <c r="AC209" s="30"/>
      <c r="AD209" s="30"/>
      <c r="AE209" s="30"/>
      <c r="AR209" s="160" t="s">
        <v>151</v>
      </c>
      <c r="AT209" s="160" t="s">
        <v>147</v>
      </c>
      <c r="AU209" s="160" t="s">
        <v>152</v>
      </c>
      <c r="AY209" s="18" t="s">
        <v>145</v>
      </c>
      <c r="BE209" s="161">
        <f>IF(N209="základná",J209,0)</f>
        <v>0</v>
      </c>
      <c r="BF209" s="161">
        <f>IF(N209="znížená",J209,0)</f>
        <v>0</v>
      </c>
      <c r="BG209" s="161">
        <f>IF(N209="zákl. prenesená",J209,0)</f>
        <v>0</v>
      </c>
      <c r="BH209" s="161">
        <f>IF(N209="zníž. prenesená",J209,0)</f>
        <v>0</v>
      </c>
      <c r="BI209" s="161">
        <f>IF(N209="nulová",J209,0)</f>
        <v>0</v>
      </c>
      <c r="BJ209" s="18" t="s">
        <v>152</v>
      </c>
      <c r="BK209" s="161">
        <f>ROUND(I209*H209,2)</f>
        <v>0</v>
      </c>
      <c r="BL209" s="18" t="s">
        <v>151</v>
      </c>
      <c r="BM209" s="160" t="s">
        <v>1015</v>
      </c>
    </row>
    <row r="210" spans="1:65" s="2" customFormat="1" ht="6.9" customHeight="1">
      <c r="A210" s="30"/>
      <c r="B210" s="48"/>
      <c r="C210" s="49"/>
      <c r="D210" s="49"/>
      <c r="E210" s="49"/>
      <c r="F210" s="49"/>
      <c r="G210" s="49"/>
      <c r="H210" s="49"/>
      <c r="I210" s="49"/>
      <c r="J210" s="49"/>
      <c r="K210" s="49"/>
      <c r="L210" s="31"/>
      <c r="M210" s="30"/>
      <c r="O210" s="30"/>
      <c r="P210" s="30"/>
      <c r="Q210" s="30"/>
      <c r="R210" s="30"/>
      <c r="S210" s="30"/>
      <c r="T210" s="30"/>
      <c r="U210" s="30"/>
      <c r="V210" s="30"/>
      <c r="W210" s="30"/>
      <c r="X210" s="30"/>
      <c r="Y210" s="30"/>
      <c r="Z210" s="30"/>
      <c r="AA210" s="30"/>
      <c r="AB210" s="30"/>
      <c r="AC210" s="30"/>
      <c r="AD210" s="30"/>
      <c r="AE210" s="30"/>
    </row>
  </sheetData>
  <autoFilter ref="C120:K209" xr:uid="{00000000-0009-0000-0000-000008000000}"/>
  <mergeCells count="8">
    <mergeCell ref="E111:H111"/>
    <mergeCell ref="E113:H113"/>
    <mergeCell ref="L2:V2"/>
    <mergeCell ref="E7:H7"/>
    <mergeCell ref="E9:H9"/>
    <mergeCell ref="E27:H27"/>
    <mergeCell ref="E85:H85"/>
    <mergeCell ref="E87:H87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13</vt:i4>
      </vt:variant>
      <vt:variant>
        <vt:lpstr>Pomenované rozsahy</vt:lpstr>
      </vt:variant>
      <vt:variant>
        <vt:i4>26</vt:i4>
      </vt:variant>
    </vt:vector>
  </HeadingPairs>
  <TitlesOfParts>
    <vt:vector size="39" baseType="lpstr">
      <vt:lpstr>Rekapitulácia stavby</vt:lpstr>
      <vt:lpstr>SO01 - SO01  Oprava spevn...</vt:lpstr>
      <vt:lpstr>SO01.1 - SO01.1  Spevnené...</vt:lpstr>
      <vt:lpstr>SO01.2 - SO01.2  Oprava s...</vt:lpstr>
      <vt:lpstr>SO01.3 - SO01.3  Oprava s...</vt:lpstr>
      <vt:lpstr>SO01.4 - SO01.4  Oprava s...</vt:lpstr>
      <vt:lpstr>SO02 - SO02  Oplotenie</vt:lpstr>
      <vt:lpstr>SO03 - SO03  Kanalizácia</vt:lpstr>
      <vt:lpstr>SO04 - SO04  Drobná archi...</vt:lpstr>
      <vt:lpstr>SO05 - SO05  Sadovnícke ú...</vt:lpstr>
      <vt:lpstr>SO06.1 - SO06.1  Prekládk...</vt:lpstr>
      <vt:lpstr>SO06.2 - SO06.2  Areálové...</vt:lpstr>
      <vt:lpstr>SO06.3 - SO06.3  Nabíjaci...</vt:lpstr>
      <vt:lpstr>'Rekapitulácia stavby'!Názvy_tlače</vt:lpstr>
      <vt:lpstr>'SO01 - SO01  Oprava spevn...'!Názvy_tlače</vt:lpstr>
      <vt:lpstr>'SO01.1 - SO01.1  Spevnené...'!Názvy_tlače</vt:lpstr>
      <vt:lpstr>'SO01.2 - SO01.2  Oprava s...'!Názvy_tlače</vt:lpstr>
      <vt:lpstr>'SO01.3 - SO01.3  Oprava s...'!Názvy_tlače</vt:lpstr>
      <vt:lpstr>'SO01.4 - SO01.4  Oprava s...'!Názvy_tlače</vt:lpstr>
      <vt:lpstr>'SO02 - SO02  Oplotenie'!Názvy_tlače</vt:lpstr>
      <vt:lpstr>'SO03 - SO03  Kanalizácia'!Názvy_tlače</vt:lpstr>
      <vt:lpstr>'SO04 - SO04  Drobná archi...'!Názvy_tlače</vt:lpstr>
      <vt:lpstr>'SO05 - SO05  Sadovnícke ú...'!Názvy_tlače</vt:lpstr>
      <vt:lpstr>'SO06.1 - SO06.1  Prekládk...'!Názvy_tlače</vt:lpstr>
      <vt:lpstr>'SO06.2 - SO06.2  Areálové...'!Názvy_tlače</vt:lpstr>
      <vt:lpstr>'SO06.3 - SO06.3  Nabíjaci...'!Názvy_tlače</vt:lpstr>
      <vt:lpstr>'Rekapitulácia stavby'!Oblasť_tlače</vt:lpstr>
      <vt:lpstr>'SO01 - SO01  Oprava spevn...'!Oblasť_tlače</vt:lpstr>
      <vt:lpstr>'SO01.1 - SO01.1  Spevnené...'!Oblasť_tlače</vt:lpstr>
      <vt:lpstr>'SO01.2 - SO01.2  Oprava s...'!Oblasť_tlače</vt:lpstr>
      <vt:lpstr>'SO01.3 - SO01.3  Oprava s...'!Oblasť_tlače</vt:lpstr>
      <vt:lpstr>'SO01.4 - SO01.4  Oprava s...'!Oblasť_tlače</vt:lpstr>
      <vt:lpstr>'SO02 - SO02  Oplotenie'!Oblasť_tlače</vt:lpstr>
      <vt:lpstr>'SO03 - SO03  Kanalizácia'!Oblasť_tlače</vt:lpstr>
      <vt:lpstr>'SO04 - SO04  Drobná archi...'!Oblasť_tlače</vt:lpstr>
      <vt:lpstr>'SO05 - SO05  Sadovnícke ú...'!Oblasť_tlače</vt:lpstr>
      <vt:lpstr>'SO06.1 - SO06.1  Prekládk...'!Oblasť_tlače</vt:lpstr>
      <vt:lpstr>'SO06.2 - SO06.2  Areálové...'!Oblasť_tlače</vt:lpstr>
      <vt:lpstr>'SO06.3 - SO06.3  Nabíjaci...'!Oblasť_tlače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NBHP\User</dc:creator>
  <cp:lastModifiedBy>JANKO</cp:lastModifiedBy>
  <dcterms:created xsi:type="dcterms:W3CDTF">2021-10-28T07:36:28Z</dcterms:created>
  <dcterms:modified xsi:type="dcterms:W3CDTF">2021-12-03T10:28:30Z</dcterms:modified>
</cp:coreProperties>
</file>