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JANKO\Desktop\ACER2\MBB\Spevnené plochy ZŠ\"/>
    </mc:Choice>
  </mc:AlternateContent>
  <xr:revisionPtr revIDLastSave="0" documentId="13_ncr:1_{8BBD7948-F66B-423E-B63A-284680CD29B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kapitulácia stavby" sheetId="1" r:id="rId1"/>
    <sheet name="01 - Prekládk VO" sheetId="2" r:id="rId2"/>
    <sheet name="02 - Rozvody NN" sheetId="3" r:id="rId3"/>
    <sheet name="03 - Nabíjacia stanica " sheetId="4" r:id="rId4"/>
  </sheets>
  <definedNames>
    <definedName name="_xlnm._FilterDatabase" localSheetId="1" hidden="1">'01 - Prekládk VO'!$C$131:$K$189</definedName>
    <definedName name="_xlnm.Print_Titles" localSheetId="1">'01 - Prekládk VO'!$131:$131</definedName>
    <definedName name="_xlnm.Print_Titles" localSheetId="0">'Rekapitulácia stavby'!$92:$92</definedName>
    <definedName name="_xlnm.Print_Area" localSheetId="1">'01 - Prekládk VO'!$C$4:$J$76,'01 - Prekládk VO'!$C$82:$J$113,'01 - Prekládk VO'!$C$119:$K$191</definedName>
    <definedName name="_xlnm.Print_Area" localSheetId="0">'Rekapitulácia stavby'!$D$4:$AO$76,'Rekapitulácia stavby'!$C$82:$AQ$98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8" i="3" l="1"/>
  <c r="J161" i="3"/>
  <c r="C135" i="4" l="1"/>
  <c r="C136" i="4" s="1"/>
  <c r="C137" i="4" s="1"/>
  <c r="C138" i="4" s="1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2" i="4" s="1"/>
  <c r="C153" i="4" s="1"/>
  <c r="C154" i="4" s="1"/>
  <c r="C155" i="4" s="1"/>
  <c r="C156" i="4" s="1"/>
  <c r="C157" i="4" s="1"/>
  <c r="C158" i="4" s="1"/>
  <c r="C159" i="4" s="1"/>
  <c r="C160" i="4" s="1"/>
  <c r="C161" i="4" s="1"/>
  <c r="C162" i="4" s="1"/>
  <c r="C163" i="4" s="1"/>
  <c r="C164" i="4" s="1"/>
  <c r="C165" i="4" s="1"/>
  <c r="C166" i="4" s="1"/>
  <c r="C167" i="4" s="1"/>
  <c r="C168" i="4" s="1"/>
  <c r="C169" i="4" s="1"/>
  <c r="C170" i="4" s="1"/>
  <c r="C171" i="4" s="1"/>
  <c r="C172" i="4" s="1"/>
  <c r="C174" i="4" s="1"/>
  <c r="C175" i="4" s="1"/>
  <c r="C176" i="4" s="1"/>
  <c r="C177" i="4" s="1"/>
  <c r="C178" i="4" s="1"/>
  <c r="C179" i="4" s="1"/>
  <c r="C181" i="4" s="1"/>
  <c r="C182" i="4" s="1"/>
  <c r="C183" i="4" s="1"/>
  <c r="C184" i="4" s="1"/>
  <c r="C185" i="4" s="1"/>
  <c r="C186" i="4" s="1"/>
  <c r="C187" i="4" s="1"/>
  <c r="C188" i="4" s="1"/>
  <c r="C137" i="2"/>
  <c r="C138" i="2" s="1"/>
  <c r="C139" i="2" s="1"/>
  <c r="C140" i="2" s="1"/>
  <c r="C141" i="2" s="1"/>
  <c r="C142" i="2" s="1"/>
  <c r="C143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3" i="2" s="1"/>
  <c r="C174" i="2" s="1"/>
  <c r="C175" i="2" s="1"/>
  <c r="C176" i="2" s="1"/>
  <c r="C177" i="2" s="1"/>
  <c r="C178" i="2" s="1"/>
  <c r="C179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36" i="2"/>
  <c r="C135" i="3"/>
  <c r="C136" i="3" s="1"/>
  <c r="C137" i="3" s="1"/>
  <c r="C138" i="3" s="1"/>
  <c r="C139" i="3" s="1"/>
  <c r="C140" i="3" s="1"/>
  <c r="J137" i="3"/>
  <c r="J160" i="3"/>
  <c r="J159" i="3"/>
  <c r="J170" i="4"/>
  <c r="J175" i="3"/>
  <c r="J154" i="2"/>
  <c r="J169" i="2"/>
  <c r="J160" i="2"/>
  <c r="J161" i="2"/>
  <c r="J162" i="2"/>
  <c r="J163" i="2"/>
  <c r="J164" i="2"/>
  <c r="J165" i="2"/>
  <c r="J166" i="2"/>
  <c r="J170" i="2"/>
  <c r="J171" i="2"/>
  <c r="J159" i="2"/>
  <c r="J187" i="2"/>
  <c r="J186" i="2"/>
  <c r="J185" i="2"/>
  <c r="J184" i="2"/>
  <c r="J183" i="2"/>
  <c r="J182" i="2"/>
  <c r="J181" i="2"/>
  <c r="J179" i="2"/>
  <c r="J178" i="2"/>
  <c r="J177" i="2"/>
  <c r="J176" i="2"/>
  <c r="J175" i="2"/>
  <c r="J174" i="2"/>
  <c r="J173" i="2"/>
  <c r="J157" i="2"/>
  <c r="J156" i="2"/>
  <c r="J155" i="2"/>
  <c r="J151" i="2"/>
  <c r="J150" i="2"/>
  <c r="J149" i="2"/>
  <c r="J148" i="2"/>
  <c r="J145" i="2"/>
  <c r="J136" i="2"/>
  <c r="J137" i="2"/>
  <c r="J138" i="2"/>
  <c r="J139" i="2"/>
  <c r="J140" i="2"/>
  <c r="J141" i="2"/>
  <c r="J142" i="2"/>
  <c r="J143" i="2"/>
  <c r="J135" i="2"/>
  <c r="J168" i="2"/>
  <c r="J167" i="2"/>
  <c r="E180" i="4"/>
  <c r="J177" i="3"/>
  <c r="E173" i="4"/>
  <c r="E151" i="4"/>
  <c r="E133" i="4"/>
  <c r="J172" i="4"/>
  <c r="J171" i="4"/>
  <c r="J169" i="4"/>
  <c r="J168" i="4"/>
  <c r="J150" i="4"/>
  <c r="J136" i="4"/>
  <c r="J159" i="4"/>
  <c r="J143" i="4"/>
  <c r="J160" i="4"/>
  <c r="J153" i="2"/>
  <c r="J152" i="2"/>
  <c r="J147" i="2"/>
  <c r="J146" i="2"/>
  <c r="J126" i="2"/>
  <c r="F126" i="2"/>
  <c r="E124" i="2"/>
  <c r="E122" i="2"/>
  <c r="J39" i="2"/>
  <c r="J38" i="2"/>
  <c r="J37" i="2"/>
  <c r="C141" i="3" l="1"/>
  <c r="C142" i="3" s="1"/>
  <c r="C143" i="3" s="1"/>
  <c r="C144" i="3" s="1"/>
  <c r="C145" i="3" s="1"/>
  <c r="C146" i="3" s="1"/>
  <c r="C147" i="3" s="1"/>
  <c r="C148" i="3" s="1"/>
  <c r="C149" i="3" s="1"/>
  <c r="C150" i="3" s="1"/>
  <c r="C151" i="3" s="1"/>
  <c r="C152" i="3" s="1"/>
  <c r="C153" i="3" s="1"/>
  <c r="C155" i="3" s="1"/>
  <c r="C156" i="3" s="1"/>
  <c r="C157" i="3" s="1"/>
  <c r="C158" i="3" s="1"/>
  <c r="C159" i="3" s="1"/>
  <c r="C160" i="3" s="1"/>
  <c r="C161" i="3" s="1"/>
  <c r="C162" i="3" s="1"/>
  <c r="C163" i="3" s="1"/>
  <c r="C164" i="3" s="1"/>
  <c r="C165" i="3" s="1"/>
  <c r="C166" i="3" s="1"/>
  <c r="C167" i="3" s="1"/>
  <c r="C168" i="3" s="1"/>
  <c r="C169" i="3" s="1"/>
  <c r="C170" i="3" s="1"/>
  <c r="C171" i="3" s="1"/>
  <c r="C172" i="3" s="1"/>
  <c r="C173" i="3" s="1"/>
  <c r="C174" i="3" s="1"/>
  <c r="C175" i="3" s="1"/>
  <c r="C176" i="3" s="1"/>
  <c r="C177" i="3" s="1"/>
  <c r="C178" i="3" s="1"/>
  <c r="C180" i="3" s="1"/>
  <c r="C181" i="3" s="1"/>
  <c r="C182" i="3" s="1"/>
  <c r="C183" i="3" s="1"/>
  <c r="C184" i="3" s="1"/>
  <c r="C185" i="3" s="1"/>
  <c r="C186" i="3" s="1"/>
  <c r="C188" i="3" s="1"/>
  <c r="C189" i="3" s="1"/>
  <c r="C190" i="3" s="1"/>
  <c r="C191" i="3" s="1"/>
  <c r="C192" i="3" s="1"/>
  <c r="C193" i="3" s="1"/>
  <c r="C194" i="3" s="1"/>
  <c r="C195" i="3" s="1"/>
  <c r="C196" i="3" s="1"/>
  <c r="C197" i="3" s="1"/>
  <c r="C198" i="3" s="1"/>
  <c r="F39" i="2"/>
  <c r="F37" i="2"/>
  <c r="F38" i="2"/>
  <c r="F128" i="2"/>
  <c r="J128" i="2"/>
  <c r="J178" i="3"/>
  <c r="J176" i="3"/>
  <c r="J138" i="4"/>
  <c r="J162" i="4"/>
  <c r="J161" i="4"/>
  <c r="J154" i="4"/>
  <c r="F129" i="2"/>
  <c r="J129" i="2"/>
  <c r="J172" i="2" l="1"/>
  <c r="J144" i="2"/>
  <c r="J99" i="2" s="1"/>
  <c r="J158" i="2"/>
  <c r="J134" i="2"/>
  <c r="J101" i="2" l="1"/>
  <c r="J100" i="2"/>
  <c r="J98" i="2"/>
  <c r="J133" i="2"/>
  <c r="J189" i="2" l="1"/>
  <c r="J190" i="2"/>
  <c r="J188" i="2"/>
  <c r="J181" i="4" l="1"/>
  <c r="J176" i="4"/>
  <c r="J175" i="4"/>
  <c r="J174" i="4"/>
  <c r="J153" i="4"/>
  <c r="J125" i="4"/>
  <c r="F125" i="4"/>
  <c r="E123" i="4"/>
  <c r="E121" i="4"/>
  <c r="J89" i="4"/>
  <c r="F89" i="4"/>
  <c r="E87" i="4"/>
  <c r="E85" i="4"/>
  <c r="J39" i="4"/>
  <c r="J38" i="4"/>
  <c r="J37" i="4"/>
  <c r="J24" i="4"/>
  <c r="E24" i="4"/>
  <c r="J92" i="4" s="1"/>
  <c r="J23" i="4"/>
  <c r="J21" i="4"/>
  <c r="E21" i="4"/>
  <c r="J127" i="4" s="1"/>
  <c r="J20" i="4"/>
  <c r="J18" i="4"/>
  <c r="E18" i="4"/>
  <c r="F92" i="4" s="1"/>
  <c r="J17" i="4"/>
  <c r="J15" i="4"/>
  <c r="E15" i="4"/>
  <c r="F127" i="4" s="1"/>
  <c r="J14" i="4"/>
  <c r="J137" i="4" l="1"/>
  <c r="J135" i="4"/>
  <c r="J134" i="4"/>
  <c r="F37" i="4"/>
  <c r="F38" i="4"/>
  <c r="F128" i="4"/>
  <c r="F39" i="4"/>
  <c r="J128" i="4"/>
  <c r="J177" i="4"/>
  <c r="J179" i="4"/>
  <c r="J155" i="4"/>
  <c r="J156" i="4"/>
  <c r="J163" i="4"/>
  <c r="J166" i="4"/>
  <c r="J183" i="4"/>
  <c r="J157" i="4"/>
  <c r="J164" i="4"/>
  <c r="J167" i="4"/>
  <c r="J184" i="4"/>
  <c r="J152" i="4"/>
  <c r="J158" i="4"/>
  <c r="J165" i="4"/>
  <c r="J185" i="4"/>
  <c r="J139" i="4"/>
  <c r="J140" i="4"/>
  <c r="J141" i="4"/>
  <c r="J142" i="4"/>
  <c r="J144" i="4"/>
  <c r="J145" i="4"/>
  <c r="J146" i="4"/>
  <c r="J147" i="4"/>
  <c r="J148" i="4"/>
  <c r="J149" i="4"/>
  <c r="J91" i="4"/>
  <c r="J178" i="4"/>
  <c r="F91" i="4"/>
  <c r="J173" i="4" l="1"/>
  <c r="J100" i="4" s="1"/>
  <c r="J151" i="4"/>
  <c r="J133" i="4"/>
  <c r="J147" i="3"/>
  <c r="J132" i="4" l="1"/>
  <c r="J98" i="4"/>
  <c r="J99" i="4"/>
  <c r="J190" i="3"/>
  <c r="J188" i="4" l="1"/>
  <c r="J187" i="4"/>
  <c r="J97" i="4"/>
  <c r="J141" i="3"/>
  <c r="J142" i="3"/>
  <c r="J195" i="3"/>
  <c r="J193" i="3"/>
  <c r="J194" i="3"/>
  <c r="J184" i="3"/>
  <c r="J185" i="3"/>
  <c r="J182" i="4" l="1"/>
  <c r="J186" i="4" l="1"/>
  <c r="J180" i="4" l="1"/>
  <c r="J101" i="4" l="1"/>
  <c r="J131" i="4"/>
  <c r="J96" i="4" s="1"/>
  <c r="J30" i="4" l="1"/>
  <c r="J182" i="3"/>
  <c r="J192" i="3"/>
  <c r="J125" i="3"/>
  <c r="F125" i="3"/>
  <c r="E123" i="3"/>
  <c r="E121" i="3"/>
  <c r="J89" i="3"/>
  <c r="F89" i="3"/>
  <c r="E87" i="3"/>
  <c r="E85" i="3"/>
  <c r="J39" i="3"/>
  <c r="J38" i="3"/>
  <c r="J37" i="3"/>
  <c r="J24" i="3"/>
  <c r="E24" i="3"/>
  <c r="J92" i="3" s="1"/>
  <c r="J23" i="3"/>
  <c r="J21" i="3"/>
  <c r="E21" i="3"/>
  <c r="J91" i="3" s="1"/>
  <c r="J20" i="3"/>
  <c r="J18" i="3"/>
  <c r="E18" i="3"/>
  <c r="F128" i="3" s="1"/>
  <c r="J17" i="3"/>
  <c r="J15" i="3"/>
  <c r="E15" i="3"/>
  <c r="F91" i="3" s="1"/>
  <c r="J14" i="3"/>
  <c r="J31" i="4" l="1"/>
  <c r="J32" i="4" s="1"/>
  <c r="AG97" i="1" s="1"/>
  <c r="J112" i="4"/>
  <c r="J169" i="3"/>
  <c r="J180" i="3"/>
  <c r="J163" i="3"/>
  <c r="J164" i="3"/>
  <c r="J167" i="3"/>
  <c r="J168" i="3"/>
  <c r="J166" i="3"/>
  <c r="J165" i="3"/>
  <c r="J156" i="3"/>
  <c r="J157" i="3"/>
  <c r="J158" i="3"/>
  <c r="J162" i="3"/>
  <c r="J144" i="3"/>
  <c r="J145" i="3"/>
  <c r="J146" i="3"/>
  <c r="J150" i="3"/>
  <c r="J136" i="3"/>
  <c r="J139" i="3"/>
  <c r="F38" i="3"/>
  <c r="J128" i="3"/>
  <c r="F39" i="3"/>
  <c r="F92" i="3"/>
  <c r="F37" i="3"/>
  <c r="J181" i="3"/>
  <c r="J143" i="3"/>
  <c r="J148" i="3"/>
  <c r="J152" i="3"/>
  <c r="J155" i="3"/>
  <c r="J172" i="3"/>
  <c r="J174" i="3"/>
  <c r="J183" i="3"/>
  <c r="J186" i="3"/>
  <c r="J151" i="3"/>
  <c r="J171" i="3"/>
  <c r="J149" i="3"/>
  <c r="J153" i="3"/>
  <c r="J170" i="3"/>
  <c r="J173" i="3"/>
  <c r="J134" i="3"/>
  <c r="J135" i="3"/>
  <c r="J140" i="3"/>
  <c r="F127" i="3"/>
  <c r="J127" i="3"/>
  <c r="F36" i="4" l="1"/>
  <c r="J36" i="4" s="1"/>
  <c r="J41" i="4" s="1"/>
  <c r="AN97" i="1" s="1"/>
  <c r="J154" i="3"/>
  <c r="J179" i="3"/>
  <c r="J133" i="3"/>
  <c r="W33" i="1"/>
  <c r="W31" i="1"/>
  <c r="W32" i="1"/>
  <c r="J100" i="3" l="1"/>
  <c r="J99" i="3"/>
  <c r="J98" i="3"/>
  <c r="J132" i="3"/>
  <c r="J189" i="3"/>
  <c r="J188" i="3"/>
  <c r="J191" i="3" l="1"/>
  <c r="J197" i="3" l="1"/>
  <c r="J198" i="3" l="1"/>
  <c r="J97" i="3"/>
  <c r="J196" i="3" l="1"/>
  <c r="J187" i="3" s="1"/>
  <c r="J101" i="3" l="1"/>
  <c r="J131" i="3"/>
  <c r="J96" i="3" s="1"/>
  <c r="J30" i="3" s="1"/>
  <c r="J31" i="3" l="1"/>
  <c r="J32" i="3" s="1"/>
  <c r="J112" i="3"/>
  <c r="F36" i="3" l="1"/>
  <c r="J36" i="3" s="1"/>
  <c r="J41" i="3" s="1"/>
  <c r="AN96" i="1" s="1"/>
  <c r="AG96" i="1"/>
  <c r="J180" i="2"/>
  <c r="J102" i="2" l="1"/>
  <c r="J97" i="2" s="1"/>
  <c r="J132" i="2"/>
  <c r="J96" i="2" s="1"/>
  <c r="J30" i="2" s="1"/>
  <c r="J31" i="2" l="1"/>
  <c r="J32" i="2" s="1"/>
  <c r="F36" i="2" s="1"/>
  <c r="J113" i="2"/>
  <c r="AG95" i="1" l="1"/>
  <c r="AG94" i="1" s="1"/>
  <c r="AK26" i="1" s="1"/>
  <c r="W30" i="1" s="1"/>
  <c r="AK30" i="1" s="1"/>
  <c r="J36" i="2" l="1"/>
  <c r="J41" i="2" l="1"/>
  <c r="AN95" i="1" s="1"/>
  <c r="AN94" i="1" s="1"/>
  <c r="AK35" i="1" l="1"/>
</calcChain>
</file>

<file path=xl/sharedStrings.xml><?xml version="1.0" encoding="utf-8"?>
<sst xmlns="http://schemas.openxmlformats.org/spreadsheetml/2006/main" count="1058" uniqueCount="281">
  <si>
    <t>Export Komplet</t>
  </si>
  <si>
    <t/>
  </si>
  <si>
    <t>REKAPITULÁCIA STAVBY</t>
  </si>
  <si>
    <t>Kód: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</si>
  <si>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</si>
  <si>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</si>
  <si>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</si>
  <si>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</si>
  <si>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</si>
  <si>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</si>
  <si>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</si>
  <si>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</si>
  <si>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</si>
  <si>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</si>
  <si>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</si>
  <si>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</si>
  <si>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</si>
  <si>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</si>
  <si>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</si>
  <si>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</si>
  <si>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</si>
  <si>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</si>
  <si>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</si>
  <si>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</si>
  <si>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</si>
  <si>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</si>
  <si>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</si>
  <si>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</si>
  <si>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</si>
  <si>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</si>
  <si>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</si>
  <si>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</si>
  <si>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</si>
  <si>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</si>
  <si>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</si>
  <si>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</si>
  <si>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</si>
  <si>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</si>
  <si>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Kód</t>
  </si>
  <si>
    <t>Popis</t>
  </si>
  <si>
    <t>Cena bez DPH [EUR]</t>
  </si>
  <si>
    <t>Cena s DPH [EUR]</t>
  </si>
  <si>
    <t>Typ</t>
  </si>
  <si>
    <t>Náklady z rozpočtov</t>
  </si>
  <si>
    <t>D</t>
  </si>
  <si>
    <t>01</t>
  </si>
  <si>
    <t>STA</t>
  </si>
  <si>
    <t>KRYCÍ LIST ROZPOČTU</t>
  </si>
  <si>
    <t>Objekt: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</si>
  <si>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</si>
  <si>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</si>
  <si>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</si>
  <si>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</si>
  <si>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</si>
  <si>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</si>
  <si>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M - Práce a dodávky - M - Práce a dodávky</t>
  </si>
  <si>
    <t>OST - Ostatné</t>
  </si>
  <si>
    <t>2) Ostatné náklady</t>
  </si>
  <si>
    <t>GZS</t>
  </si>
  <si>
    <t>Projektové práce</t>
  </si>
  <si>
    <t>Sťažené podmienky</t>
  </si>
  <si>
    <t>Vplyv prostredia</t>
  </si>
  <si>
    <t>Iné VRN</t>
  </si>
  <si>
    <t>Kompletačná činnosť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</si>
  <si>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</si>
  <si>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</si>
  <si>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</si>
  <si>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</si>
  <si>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</si>
  <si>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</si>
  <si>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</si>
  <si>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K</t>
  </si>
  <si>
    <t>m3</t>
  </si>
  <si>
    <t>m2</t>
  </si>
  <si>
    <t>m</t>
  </si>
  <si>
    <t>M</t>
  </si>
  <si>
    <t>ks</t>
  </si>
  <si>
    <t>kpl</t>
  </si>
  <si>
    <t>M - Práce a dodávky</t>
  </si>
  <si>
    <t>21-M-20 - Elektr</t>
  </si>
  <si>
    <t>210204011</t>
  </si>
  <si>
    <t>210204103</t>
  </si>
  <si>
    <t>210204201</t>
  </si>
  <si>
    <t>Elektrovýstroj stožiara pre 1 okruh</t>
  </si>
  <si>
    <t>Silový kábel medený 750 - 1000 V /mm2/ voľne uložený CYKY-CYKYm 750 V 5x4</t>
  </si>
  <si>
    <t>210100251-3</t>
  </si>
  <si>
    <t>Ukončenie celoplastových káblov zmrašť. záklopkou alebo páskou do 3x4 mm2</t>
  </si>
  <si>
    <t>210100251-5</t>
  </si>
  <si>
    <t>Ukončenie celoplastových káblov zmrašť. záklopkou alebo páskou do 5x4mm2</t>
  </si>
  <si>
    <t>210220022</t>
  </si>
  <si>
    <t>Uzemňovacie vedenie v zemi včít. svoriek, prepojenia, izolácie spojov FeZn D 8 - 10 mm</t>
  </si>
  <si>
    <t>210220301</t>
  </si>
  <si>
    <t>Bleskozvodová svorka do 2 skrutiek (SS, SR 03,SP 1)</t>
  </si>
  <si>
    <t>212154-HZS</t>
  </si>
  <si>
    <t>Práca montážnej plošiny</t>
  </si>
  <si>
    <t>hod</t>
  </si>
  <si>
    <t>202015654</t>
  </si>
  <si>
    <t>Geodetické zameranie</t>
  </si>
  <si>
    <t>203201154</t>
  </si>
  <si>
    <t>Projekt skutočného vyhotovenia</t>
  </si>
  <si>
    <t>203210321</t>
  </si>
  <si>
    <t>Revízna správa</t>
  </si>
  <si>
    <t>PPV</t>
  </si>
  <si>
    <t>%</t>
  </si>
  <si>
    <t>21-M-21 - Elektr</t>
  </si>
  <si>
    <t>Kábel medený CYKY 5x4mm2</t>
  </si>
  <si>
    <t>Guľatina FeZn D10mm</t>
  </si>
  <si>
    <t>SR03-svorka uzemňovacia na spoj.vodič-vodič</t>
  </si>
  <si>
    <t>SP1-Hromozvodová svorka pripojovacia</t>
  </si>
  <si>
    <t>PM</t>
  </si>
  <si>
    <t>D1 - Zemné práce</t>
  </si>
  <si>
    <t>Hĺbenie káblovej ryhy 50 cm širokej a 100 cm hlbokej, v zemine triedy 3</t>
  </si>
  <si>
    <t>Ručný zásyp nezap. káblovej ryhy bez zhutn. zeminy, 50 cm širokej, 100 cm hlbokej v zemine tr. 3</t>
  </si>
  <si>
    <t>Zriad. káblového lôžka z piesku vrstvy 20 cm, ochrannými platňami v smere kábla na šírku 35 cm</t>
  </si>
  <si>
    <t>3203545477</t>
  </si>
  <si>
    <t>Rozvinutie a uloženie výstražnej fólie z PVC do ryhy, šírka 33 cm</t>
  </si>
  <si>
    <t>Výstražná fólia - červená</t>
  </si>
  <si>
    <t>OST</t>
  </si>
  <si>
    <t>Ostatné</t>
  </si>
  <si>
    <t>010101240</t>
  </si>
  <si>
    <t>Zariadenie staveniska</t>
  </si>
  <si>
    <t>sub</t>
  </si>
  <si>
    <t>110010</t>
  </si>
  <si>
    <t>Vytýčenie stavby geodetom</t>
  </si>
  <si>
    <t>Zimný štadión Banská Bystrica</t>
  </si>
  <si>
    <t>Ing. Jančovič Jozef</t>
  </si>
  <si>
    <t>Hod</t>
  </si>
  <si>
    <t xml:space="preserve">Montáž osvetľovací stožiar - oceľový do dľžky 12 </t>
  </si>
  <si>
    <t>01 - Prekládka VO</t>
  </si>
  <si>
    <t>Silový kábel medený 750 - 1000 V /mm2/ voľne uložený CYKY-CYKYm 750 V 3x1,5</t>
  </si>
  <si>
    <t>Silový kábel medený 750 - 1000 V /mm2/ voľne uložený CYKY-CYKYm 750 V 5x10</t>
  </si>
  <si>
    <t>Uskladnenie demontovanýh stožiarov počas výstavby</t>
  </si>
  <si>
    <t>Bleskozvodová svorka nad 2 skrutiek (SS, SR 03,SP 1)</t>
  </si>
  <si>
    <t>Kábel medený CYKY 3x1,5mm2</t>
  </si>
  <si>
    <t>Kábel medený CYKY 5x10mm2</t>
  </si>
  <si>
    <t>Pásovina FeZn 30x4mm</t>
  </si>
  <si>
    <t xml:space="preserve">SR02-svorka uzemňovacia </t>
  </si>
  <si>
    <t>Montáž stĺpikového osvetlenia</t>
  </si>
  <si>
    <t xml:space="preserve">Montáž zemnej škatuľe </t>
  </si>
  <si>
    <t>Uzemňovacie vedenie v zemi včít. svoriek, prepojenia, izolácie spojov FeZn  30/4 mm</t>
  </si>
  <si>
    <t>Kábel medený CYKY 3x2,5mm2</t>
  </si>
  <si>
    <t>Kábel medený CXKE-R  B2Ca..... 5x4mm2</t>
  </si>
  <si>
    <t>Chránička KOPOFLEX 63</t>
  </si>
  <si>
    <t xml:space="preserve">Chránička FXP 32 </t>
  </si>
  <si>
    <t xml:space="preserve">Doprava </t>
  </si>
  <si>
    <t>Montáž zemného svietidla</t>
  </si>
  <si>
    <t>Montáž chráničky 32</t>
  </si>
  <si>
    <t>Montáž chráničky 63</t>
  </si>
  <si>
    <t>Silový kábel medený 750 - 1000 V /mm2/ voľne uložený CYKY-CYKYm 750 V3x2,5</t>
  </si>
  <si>
    <t>Podiel pridružených výkonov s celkovej ceny montáže</t>
  </si>
  <si>
    <t>Spotrebný materiál s celkovej ceny  materiálu</t>
  </si>
  <si>
    <t>Dopojenie káblových vývovov do jestvujúcich rozvádzačov RMS1, RMS2 a dátového rozvádzača</t>
  </si>
  <si>
    <t>Oživenie a skúšky rozvodov</t>
  </si>
  <si>
    <t>Nepredvídané práce pri demontážach</t>
  </si>
  <si>
    <t>Nepredvídané práce ( rozobratie a zloženie kazetového stropu pri pokládke káblov do rozvádzačov v interieri a pod.)</t>
  </si>
  <si>
    <t>Označovací štítok na kábel</t>
  </si>
  <si>
    <t>Základ z prostého betónu s betonážou do prírodnej zeminy bez debnenia pre stĺpikové svietidlá</t>
  </si>
  <si>
    <t>Základ z prostého betónu s betonážou do prírodnej zeminy bez debnenia pre zemné svietidlá</t>
  </si>
  <si>
    <t>03 - Nabíjacia stanica</t>
  </si>
  <si>
    <t>Silový kábel medený 750 - 1000 V /mm2/ voľne uložený CYKY-CYKYm 750 V 5x150</t>
  </si>
  <si>
    <t>Ukončenie celoplastových káblov zmrašť. záklopkou alebo páskou do 4x240 mm2</t>
  </si>
  <si>
    <t>Montáž rozvádzača RPJ</t>
  </si>
  <si>
    <t>Doplnenie istiacich prvkov do hlavného rozvádzača objektu ZŠ BB "RH- 4pole" (z dôvodu záruk rozvádzača RH osloviť dodávateľa rozvádzača)</t>
  </si>
  <si>
    <t>950107001.S</t>
  </si>
  <si>
    <t>961043111.S</t>
  </si>
  <si>
    <t>Búranie základov alebo vybúranie otvorov plochy nad 4 m2 z betónu prostého alebo preloženého kameňom,  -2,20000t</t>
  </si>
  <si>
    <t>744139008</t>
  </si>
  <si>
    <t>Demontáž svietidla - výbojkové priemyslové stropné závesné priemys. na výložník</t>
  </si>
  <si>
    <t>210962084</t>
  </si>
  <si>
    <t>Demontáž výzbroja stožiarov pre 1 okruh</t>
  </si>
  <si>
    <t>210962070</t>
  </si>
  <si>
    <t>Demontáž stožiara osvetľovacieho ostatného oceľového do 18 m</t>
  </si>
  <si>
    <t>460080002</t>
  </si>
  <si>
    <t>Základ z prostého betónu s dopravou zmesi a betonážou do debnenia</t>
  </si>
  <si>
    <t>Výložník oceľový jednoramenný - do hmotn. 35 kg</t>
  </si>
  <si>
    <t>210800107.S</t>
  </si>
  <si>
    <t>210800123.S</t>
  </si>
  <si>
    <t>210201810</t>
  </si>
  <si>
    <t>Montáž a zapojenie svietidla 1x svetelný zdroj, uličného, LED</t>
  </si>
  <si>
    <t>210100258.S</t>
  </si>
  <si>
    <t>210220021.S</t>
  </si>
  <si>
    <t>Uzemňovacie vedenie v zemi FeZn vrátane izolácie spojov O 10 mm</t>
  </si>
  <si>
    <t>210220243.S</t>
  </si>
  <si>
    <t>210220253.S</t>
  </si>
  <si>
    <t>348370004900</t>
  </si>
  <si>
    <t>Svorkovnica stožiarová NTB 1 pre 1 poistku 80/16A</t>
  </si>
  <si>
    <t>341110000700.S</t>
  </si>
  <si>
    <t>341110002300.S</t>
  </si>
  <si>
    <t>354410058800.S</t>
  </si>
  <si>
    <t>Pásovina uzemňovacia FeZn 30 x 4 mm</t>
  </si>
  <si>
    <t>354410054800.S</t>
  </si>
  <si>
    <t>Drôt bleskozvodový FeZn, d 10 mm</t>
  </si>
  <si>
    <t>354410000600.S</t>
  </si>
  <si>
    <t>Svorka FeZn odbočovacia spojovacia označenie SR 02 (M8)</t>
  </si>
  <si>
    <t>354410001000.S</t>
  </si>
  <si>
    <t>Svorka FeZn uzemňovacia označenie SR 03 B</t>
  </si>
  <si>
    <t>354410004000.S</t>
  </si>
  <si>
    <t>Svorka FeZn pripájaca označenie SP 1</t>
  </si>
  <si>
    <t>589310006100.S</t>
  </si>
  <si>
    <t>348370004600</t>
  </si>
  <si>
    <t>Rošt základový ZR pre stožiar výšky 5-12 m</t>
  </si>
  <si>
    <t>460200283.S</t>
  </si>
  <si>
    <t>460560283.S</t>
  </si>
  <si>
    <t>460050703.S</t>
  </si>
  <si>
    <t>Výkop jamy pre stožiar verejného osvetlenia do 2 m3 vrátane, ručný výkop v zemina triedy 3</t>
  </si>
  <si>
    <t>460420371.S</t>
  </si>
  <si>
    <t>583310002300.S</t>
  </si>
  <si>
    <t>Kamenivo ťažené drobné predrvené frakcia 0-4 mm</t>
  </si>
  <si>
    <t>460490012.S</t>
  </si>
  <si>
    <t>283230008400.S</t>
  </si>
  <si>
    <t>Rozvádzač RPJ</t>
  </si>
  <si>
    <t>Kábel medený CXKE-R  B2Ca..... 1x150mm2mm2</t>
  </si>
  <si>
    <t>Kábel medený CYKY 5x150 mm2</t>
  </si>
  <si>
    <t>Príchytka SONAP 14-28</t>
  </si>
  <si>
    <t>Príchytka SONAP 41-54</t>
  </si>
  <si>
    <t xml:space="preserve">Príchytka SONAP </t>
  </si>
  <si>
    <t>Káblový štítok</t>
  </si>
  <si>
    <t>Oko káblové 150 Cu M12 KU-L lisovacie neizolované</t>
  </si>
  <si>
    <t>Požiarne upchávky 300x200</t>
  </si>
  <si>
    <t>Požiarna upchávka komplet (požiarna vlna, požiarny tmel, štítok)</t>
  </si>
  <si>
    <t xml:space="preserve">Zrealizovanie dokumentácie prestupov  </t>
  </si>
  <si>
    <t>Nepredvídané práce ( rozobratie a zloženie kazetového stropu pri pokládke káblov do rozvádzačov v interieri, ochrana sedadiel na východnej tribúne a pod)</t>
  </si>
  <si>
    <t>Káblové prestupy</t>
  </si>
  <si>
    <t>Chránička KOPOFLEX 160</t>
  </si>
  <si>
    <t>Montáž chráničky 160</t>
  </si>
  <si>
    <t>Silový vodič medený 750 - 1000 V /mm2/ voľne uložený CXKE -R B2Ca... 1x150</t>
  </si>
  <si>
    <t xml:space="preserve">    21-M-20 - Elektromontáže</t>
  </si>
  <si>
    <t xml:space="preserve">    21-M-21 - Materiál</t>
  </si>
  <si>
    <t xml:space="preserve">    D1 - Zemné práce </t>
  </si>
  <si>
    <t xml:space="preserve">Zemná krabica IP 68 </t>
  </si>
  <si>
    <t xml:space="preserve">    21-M-19 - Demontáže</t>
  </si>
  <si>
    <t>Nabíjacia stanica</t>
  </si>
  <si>
    <t>Prekládka VO</t>
  </si>
  <si>
    <t>Ing. Jozef Jančovič</t>
  </si>
  <si>
    <t>Vypnutie vedenia, preskúšanie a zaistenie vypnutého stavu, zapnutie v jednom objekte</t>
  </si>
  <si>
    <t>Naloženie, odvoz a deponácia sute na skládku</t>
  </si>
  <si>
    <t xml:space="preserve">Dopojenie prívodného kábla do novovybudovaného Verejné osvetlenia </t>
  </si>
  <si>
    <t>Ukončenie celoplastových káblov zmrašť. záklopkou alebo páskou do 5x10mm2</t>
  </si>
  <si>
    <t>02 - Areálové rozvody NN</t>
  </si>
  <si>
    <t>Areálové rozvody NN</t>
  </si>
  <si>
    <t xml:space="preserve">Betón STN EN 206-1-C 25/30-XC3 (SK) - vrátane dopravy, vykládky </t>
  </si>
  <si>
    <t xml:space="preserve">Vytýčenie inžinierskych sieti zrealizuje investor staby pred začatím výkopopvých prác </t>
  </si>
  <si>
    <t>Doplnenie istiacich prvkov do hlavného rozvádzača objektu ZŠ BB "RH- 4pole" - Deón 250A EATON, pripojovacie svorky, vodiče  (z dôvodu záruk rozvádzača RH osloviť dodávateľa rozvádzača)</t>
  </si>
  <si>
    <t>283130000600</t>
  </si>
  <si>
    <t>460620013.S</t>
  </si>
  <si>
    <t>Proviz. úprava terénu v zemine tr. 3, aby nerovnosti terénu neboli väčšie ako 2 cm od vodor.hladiny</t>
  </si>
  <si>
    <t>171151101.S</t>
  </si>
  <si>
    <t>Hutnenie bokov násypov z hornín súdržných a sypkých</t>
  </si>
  <si>
    <t>460080001</t>
  </si>
  <si>
    <t>210204061</t>
  </si>
  <si>
    <t>210800108.S</t>
  </si>
  <si>
    <t>210800121.S</t>
  </si>
  <si>
    <t>220511034</t>
  </si>
  <si>
    <t>210192722.S</t>
  </si>
  <si>
    <t>345710009300</t>
  </si>
  <si>
    <t>286130073500</t>
  </si>
  <si>
    <t>341110000800.S</t>
  </si>
  <si>
    <t>341110002100.S</t>
  </si>
  <si>
    <t>210881166.S</t>
  </si>
  <si>
    <t>210810119</t>
  </si>
  <si>
    <t>220261148</t>
  </si>
  <si>
    <t>210100257.S</t>
  </si>
  <si>
    <t>286130074000</t>
  </si>
  <si>
    <t>354310027400.S</t>
  </si>
  <si>
    <t>345710036700</t>
  </si>
  <si>
    <t>345710036900</t>
  </si>
  <si>
    <t>Rozvádzač RBP2</t>
  </si>
  <si>
    <t>Montáž rozvádzačov RBP</t>
  </si>
  <si>
    <t>ROZVÁDZAČE 632.2222-004</t>
  </si>
  <si>
    <t xml:space="preserve">Montáž zásuvkovej skrine </t>
  </si>
  <si>
    <t>Rozvádzač RBP3</t>
  </si>
  <si>
    <t>Doska krycia káblová DEKAB alebo ekvivalent 250/2 PVC červená 1m</t>
  </si>
  <si>
    <t>Kábel Cat.6A, LEGRAND alebo ekvivalen LCS-KÁBEL F/UTP CAT.6A LSOH B2Ca.....</t>
  </si>
  <si>
    <t>Kábel Cat.6A, LEGRAND alebo ekvivalen  LCS-KÁBEL F/UTP CAT.6A LSOH B2Ca.....</t>
  </si>
  <si>
    <t>Doska krycia káblová DEKAB alebo ekvivalen 250/2 PVC červená 1m</t>
  </si>
  <si>
    <t>LED svietidlo stĺpikové IP65 MIMIK 10 POST 600 alebo ekvivalent</t>
  </si>
  <si>
    <t>LED svietidlo zemné IP67 CRICKET + 15 C/I alebo ekvivalent</t>
  </si>
  <si>
    <t>LED svietidlo zemné IP67 CRICKET + 20 C/I alebo ekvivalent</t>
  </si>
  <si>
    <t>LED svietidlo zemné IP67 CRICKET + 15 A/M alebo ekvivalent</t>
  </si>
  <si>
    <t>Kábel Cat.6A, LEGRAND alebo ekvivalent  LCS-KÁBEL F/UTP CAT.6A LSOH B2Ca.....</t>
  </si>
  <si>
    <t>Dopojenie vývodu pre očítavanie elektromerov do systému LOXON, doprogramovanie systému LOXON alebo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</si>
</sst>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"/>
  </numFmts>
  <fonts count="30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0"/>
      <color rgb="FF464646"/>
      <name val="Arial CE"/>
      <family val="2"/>
      <charset val="238"/>
    </font>
    <font>
      <b/>
      <sz val="12"/>
      <color rgb="FF800000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8"/>
      <name val="Arial Narrow"/>
      <family val="2"/>
    </font>
    <font>
      <sz val="8"/>
      <name val="Trebuchet MS"/>
      <family val="2"/>
    </font>
    <font>
      <sz val="8"/>
      <name val="Arial CE"/>
      <family val="2"/>
    </font>
    <font>
      <sz val="8"/>
      <name val="Trebuchet MS"/>
      <family val="2"/>
      <charset val="238"/>
    </font>
    <font>
      <sz val="16"/>
      <color rgb="FFFF0000"/>
      <name val="Arial CE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rgb="FF969696"/>
      </top>
      <bottom/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/>
      <diagonal/>
    </border>
    <border>
      <left/>
      <right style="thin">
        <color indexed="64"/>
      </right>
      <top/>
      <bottom style="hair">
        <color rgb="FF000000"/>
      </bottom>
      <diagonal/>
    </border>
  </borders>
  <cellStyleXfs count="5">
    <xf numFmtId="0" fontId="0" fillId="0" borderId="0"/>
    <xf numFmtId="0" fontId="24" fillId="0" borderId="0" applyNumberFormat="0" applyFill="0" applyBorder="0" applyAlignment="0" applyProtection="0"/>
    <xf numFmtId="0" fontId="26" fillId="0" borderId="0"/>
    <xf numFmtId="0" fontId="28" fillId="0" borderId="0" applyAlignment="0">
      <alignment vertical="top" wrapText="1"/>
      <protection locked="0"/>
    </xf>
    <xf numFmtId="0" fontId="27" fillId="0" borderId="0"/>
  </cellStyleXfs>
  <cellXfs count="28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vertical="center"/>
    </xf>
    <xf numFmtId="4" fontId="6" fillId="0" borderId="15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4" fontId="7" fillId="0" borderId="15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4" fontId="7" fillId="2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6" fillId="4" borderId="0" xfId="0" applyFont="1" applyFill="1" applyAlignment="1">
      <alignment horizontal="left" vertical="center"/>
    </xf>
    <xf numFmtId="4" fontId="16" fillId="4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6" fontId="16" fillId="0" borderId="0" xfId="0" applyNumberFormat="1" applyFont="1" applyAlignment="1"/>
    <xf numFmtId="0" fontId="8" fillId="0" borderId="3" xfId="0" applyFont="1" applyBorder="1" applyAlignment="1"/>
    <xf numFmtId="0" fontId="8" fillId="0" borderId="0" xfId="0" applyFont="1" applyAlignment="1" applyProtection="1">
      <protection locked="0"/>
    </xf>
    <xf numFmtId="166" fontId="6" fillId="0" borderId="0" xfId="0" applyNumberFormat="1" applyFont="1" applyAlignment="1"/>
    <xf numFmtId="166" fontId="7" fillId="0" borderId="0" xfId="0" applyNumberFormat="1" applyFont="1" applyAlignment="1"/>
    <xf numFmtId="0" fontId="15" fillId="0" borderId="16" xfId="0" applyFont="1" applyBorder="1" applyAlignment="1" applyProtection="1">
      <alignment horizontal="center" vertical="center"/>
      <protection locked="0"/>
    </xf>
    <xf numFmtId="49" fontId="15" fillId="0" borderId="16" xfId="0" applyNumberFormat="1" applyFont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166" fontId="15" fillId="2" borderId="16" xfId="0" applyNumberFormat="1" applyFont="1" applyFill="1" applyBorder="1" applyAlignment="1" applyProtection="1">
      <alignment vertical="center"/>
      <protection locked="0"/>
    </xf>
    <xf numFmtId="166" fontId="15" fillId="0" borderId="16" xfId="0" applyNumberFormat="1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166" fontId="22" fillId="2" borderId="16" xfId="0" applyNumberFormat="1" applyFont="1" applyFill="1" applyBorder="1" applyAlignment="1" applyProtection="1">
      <alignment vertical="center"/>
      <protection locked="0"/>
    </xf>
    <xf numFmtId="166" fontId="22" fillId="0" borderId="16" xfId="0" applyNumberFormat="1" applyFont="1" applyBorder="1" applyAlignment="1" applyProtection="1">
      <alignment vertical="center"/>
      <protection locked="0"/>
    </xf>
    <xf numFmtId="0" fontId="23" fillId="0" borderId="16" xfId="0" applyFont="1" applyBorder="1" applyAlignment="1" applyProtection="1">
      <alignment vertical="center"/>
      <protection locked="0"/>
    </xf>
    <xf numFmtId="0" fontId="23" fillId="0" borderId="3" xfId="0" applyFont="1" applyBorder="1" applyAlignment="1">
      <alignment vertical="center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49" fontId="15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6" xfId="0" applyFont="1" applyFill="1" applyBorder="1" applyAlignment="1" applyProtection="1">
      <alignment horizontal="left" vertical="center" wrapText="1"/>
      <protection locked="0"/>
    </xf>
    <xf numFmtId="0" fontId="15" fillId="0" borderId="16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Fill="1" applyBorder="1" applyAlignment="1" applyProtection="1">
      <alignment horizontal="center" vertical="center"/>
      <protection locked="0"/>
    </xf>
    <xf numFmtId="49" fontId="22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16" xfId="0" applyFont="1" applyFill="1" applyBorder="1" applyAlignment="1" applyProtection="1">
      <alignment horizontal="left" vertical="center" wrapText="1"/>
      <protection locked="0"/>
    </xf>
    <xf numFmtId="0" fontId="22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4" fontId="16" fillId="0" borderId="0" xfId="0" applyNumberFormat="1" applyFont="1" applyAlignment="1">
      <alignment vertical="center"/>
    </xf>
    <xf numFmtId="0" fontId="0" fillId="0" borderId="0" xfId="0"/>
    <xf numFmtId="165" fontId="2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0" fillId="0" borderId="0" xfId="0"/>
    <xf numFmtId="0" fontId="14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4" borderId="7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/>
    <xf numFmtId="166" fontId="25" fillId="5" borderId="0" xfId="2" applyNumberFormat="1" applyFont="1" applyFill="1" applyAlignment="1" applyProtection="1">
      <alignment vertical="center"/>
      <protection locked="0" hidden="1"/>
    </xf>
    <xf numFmtId="49" fontId="15" fillId="5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vertical="center"/>
      <protection locked="0"/>
    </xf>
    <xf numFmtId="4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0" fontId="22" fillId="0" borderId="16" xfId="0" applyFont="1" applyBorder="1" applyAlignment="1" applyProtection="1">
      <alignment horizontal="center" vertical="center"/>
      <protection locked="0"/>
    </xf>
    <xf numFmtId="49" fontId="22" fillId="5" borderId="16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16" xfId="0" applyFont="1" applyBorder="1" applyAlignment="1" applyProtection="1">
      <alignment horizontal="left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49" fontId="22" fillId="0" borderId="16" xfId="0" applyNumberFormat="1" applyFont="1" applyBorder="1" applyAlignment="1" applyProtection="1">
      <alignment horizontal="left" vertical="center" wrapText="1"/>
      <protection locked="0"/>
    </xf>
    <xf numFmtId="16" fontId="2" fillId="2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166" fontId="16" fillId="0" borderId="0" xfId="0" applyNumberFormat="1" applyFont="1" applyBorder="1"/>
    <xf numFmtId="0" fontId="8" fillId="0" borderId="2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Protection="1">
      <protection locked="0"/>
    </xf>
    <xf numFmtId="166" fontId="6" fillId="0" borderId="0" xfId="0" applyNumberFormat="1" applyFont="1" applyBorder="1"/>
    <xf numFmtId="0" fontId="8" fillId="0" borderId="21" xfId="0" applyFont="1" applyBorder="1"/>
    <xf numFmtId="0" fontId="7" fillId="0" borderId="0" xfId="0" applyFont="1" applyBorder="1" applyAlignment="1">
      <alignment horizontal="left"/>
    </xf>
    <xf numFmtId="166" fontId="7" fillId="0" borderId="0" xfId="0" applyNumberFormat="1" applyFont="1" applyBorder="1"/>
    <xf numFmtId="0" fontId="0" fillId="0" borderId="20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15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vertical="center"/>
    </xf>
    <xf numFmtId="0" fontId="15" fillId="4" borderId="0" xfId="0" applyFont="1" applyFill="1" applyBorder="1" applyAlignment="1">
      <alignment horizontal="right" vertical="center"/>
    </xf>
    <xf numFmtId="0" fontId="0" fillId="4" borderId="21" xfId="0" applyFill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4" fontId="16" fillId="0" borderId="0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4" fontId="7" fillId="2" borderId="0" xfId="0" applyNumberFormat="1" applyFont="1" applyFill="1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6" fillId="4" borderId="0" xfId="0" applyFont="1" applyFill="1" applyBorder="1" applyAlignment="1">
      <alignment horizontal="left" vertical="center"/>
    </xf>
    <xf numFmtId="4" fontId="16" fillId="4" borderId="0" xfId="0" applyNumberFormat="1" applyFont="1" applyFill="1" applyBorder="1" applyAlignment="1">
      <alignment vertic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Border="1"/>
    <xf numFmtId="0" fontId="0" fillId="0" borderId="21" xfId="0" applyBorder="1"/>
    <xf numFmtId="0" fontId="2" fillId="2" borderId="0" xfId="0" applyFont="1" applyFill="1" applyBorder="1" applyAlignment="1" applyProtection="1">
      <alignment horizontal="left" vertical="center"/>
      <protection locked="0"/>
    </xf>
    <xf numFmtId="0" fontId="0" fillId="0" borderId="2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6" xfId="0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4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horizontal="right" vertical="center"/>
    </xf>
    <xf numFmtId="0" fontId="0" fillId="4" borderId="27" xfId="0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29" fillId="0" borderId="0" xfId="0" applyFont="1"/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1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" fontId="16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left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right" vertical="center"/>
    </xf>
    <xf numFmtId="0" fontId="15" fillId="4" borderId="8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</cellXfs>
  <cellStyles count="5">
    <cellStyle name="Hypertextové prepojenie" xfId="1" builtinId="8"/>
    <cellStyle name="Normálna" xfId="0" builtinId="0" customBuiltin="1"/>
    <cellStyle name="Normálna 2" xfId="4" xr:uid="{D0CF03AB-8F2F-6442-8314-E91060ED55A1}"/>
    <cellStyle name="normálne 2 3" xfId="2" xr:uid="{6F90E078-D92B-4F7A-836A-309E7D806254}"/>
    <cellStyle name="normálne 5" xfId="3" xr:uid="{A059A6A1-5432-A74A-A055-2B5061A6FB69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03"/>
  <sheetViews>
    <sheetView showGridLines="0" tabSelected="1" topLeftCell="A16" workbookViewId="0">
      <selection activeCell="AU8" sqref="AU8"/>
    </sheetView>
  </sheetViews>
  <sheetFormatPr defaultColWidth="8.7109375" defaultRowHeight="10.199999999999999" x14ac:dyDescent="0.2"/>
  <cols>
    <col min="1" max="2" width="1.7109375" style="1" customWidth="1"/>
    <col min="3" max="3" width="4.28515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28515625" style="1" customWidth="1"/>
    <col min="43" max="43" width="15.7109375" style="1" customWidth="1"/>
    <col min="44" max="44" width="13.7109375" style="1" customWidth="1"/>
  </cols>
  <sheetData>
    <row r="1" spans="1:44" x14ac:dyDescent="0.2">
      <c r="A1" s="13" t="s">
        <v>0</v>
      </c>
    </row>
    <row r="2" spans="1:44" s="1" customFormat="1" ht="37.049999999999997" customHeight="1" x14ac:dyDescent="0.2">
      <c r="AR2" s="235"/>
    </row>
    <row r="3" spans="1:44" s="1" customFormat="1" ht="7.0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</row>
    <row r="4" spans="1:44" s="1" customFormat="1" ht="25.05" customHeight="1" x14ac:dyDescent="0.2">
      <c r="B4" s="16"/>
      <c r="D4" s="17" t="s">
        <v>2</v>
      </c>
      <c r="AR4" s="16"/>
    </row>
    <row r="5" spans="1:44" s="1" customFormat="1" ht="12" customHeight="1" x14ac:dyDescent="0.2">
      <c r="B5" s="16"/>
      <c r="D5" s="18" t="s">
        <v>3</v>
      </c>
      <c r="K5" s="237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R5" s="16"/>
    </row>
    <row r="6" spans="1:44" s="1" customFormat="1" ht="37.049999999999997" customHeight="1" x14ac:dyDescent="0.2">
      <c r="B6" s="16"/>
      <c r="D6" s="20" t="s">
        <v>4</v>
      </c>
      <c r="K6" s="239" t="s">
        <v>124</v>
      </c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R6" s="16"/>
    </row>
    <row r="7" spans="1:44" s="1" customFormat="1" ht="12" customHeight="1" x14ac:dyDescent="0.2">
      <c r="B7" s="16"/>
      <c r="D7" s="21" t="s">
        <v>5</v>
      </c>
      <c r="K7" s="19" t="s">
        <v>1</v>
      </c>
      <c r="AK7" s="21" t="s">
        <v>6</v>
      </c>
      <c r="AN7" s="19" t="s">
        <v>1</v>
      </c>
      <c r="AR7" s="16"/>
    </row>
    <row r="8" spans="1:44" s="1" customFormat="1" ht="12" customHeight="1" x14ac:dyDescent="0.2">
      <c r="B8" s="16"/>
      <c r="D8" s="21" t="s">
        <v>7</v>
      </c>
      <c r="K8" s="19" t="s">
        <v>8</v>
      </c>
      <c r="AK8" s="21" t="s">
        <v>9</v>
      </c>
      <c r="AN8" s="161">
        <v>44473</v>
      </c>
      <c r="AR8" s="16"/>
    </row>
    <row r="9" spans="1:44" s="1" customFormat="1" ht="14.55" customHeight="1" x14ac:dyDescent="0.2">
      <c r="B9" s="16"/>
      <c r="AR9" s="16"/>
    </row>
    <row r="10" spans="1:44" s="1" customFormat="1" ht="12" customHeight="1" x14ac:dyDescent="0.2">
      <c r="B10" s="16"/>
      <c r="D10" s="21" t="s">
        <v>10</v>
      </c>
      <c r="AK10" s="21" t="s">
        <v>11</v>
      </c>
      <c r="AN10" s="19" t="s">
        <v>1</v>
      </c>
      <c r="AR10" s="16"/>
    </row>
    <row r="11" spans="1:44" s="1" customFormat="1" ht="18.45" customHeight="1" x14ac:dyDescent="0.2">
      <c r="B11" s="16"/>
      <c r="E11" s="19" t="s">
        <v>8</v>
      </c>
      <c r="AK11" s="21" t="s">
        <v>12</v>
      </c>
      <c r="AN11" s="19" t="s">
        <v>1</v>
      </c>
      <c r="AR11" s="16"/>
    </row>
    <row r="12" spans="1:44" s="1" customFormat="1" ht="7.05" customHeight="1" x14ac:dyDescent="0.2">
      <c r="B12" s="16"/>
      <c r="AR12" s="16"/>
    </row>
    <row r="13" spans="1:44" s="1" customFormat="1" ht="12" customHeight="1" x14ac:dyDescent="0.2">
      <c r="B13" s="16"/>
      <c r="D13" s="21" t="s">
        <v>13</v>
      </c>
      <c r="AK13" s="21" t="s">
        <v>11</v>
      </c>
      <c r="AN13" s="22" t="s">
        <v>14</v>
      </c>
      <c r="AR13" s="16"/>
    </row>
    <row r="14" spans="1:44" ht="13.2" x14ac:dyDescent="0.2">
      <c r="B14" s="16"/>
      <c r="E14" s="240" t="s">
        <v>14</v>
      </c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1" t="s">
        <v>12</v>
      </c>
      <c r="AN14" s="22" t="s">
        <v>14</v>
      </c>
      <c r="AR14" s="16"/>
    </row>
    <row r="15" spans="1:44" s="1" customFormat="1" ht="7.05" customHeight="1" x14ac:dyDescent="0.2">
      <c r="B15" s="16"/>
      <c r="AR15" s="16"/>
    </row>
    <row r="16" spans="1:44" s="1" customFormat="1" ht="12" customHeight="1" x14ac:dyDescent="0.2">
      <c r="B16" s="16"/>
      <c r="D16" s="21" t="s">
        <v>15</v>
      </c>
      <c r="K16" s="1" t="s">
        <v>233</v>
      </c>
      <c r="AK16" s="21" t="s">
        <v>11</v>
      </c>
      <c r="AN16" s="19" t="s">
        <v>1</v>
      </c>
      <c r="AR16" s="16"/>
    </row>
    <row r="17" spans="1:44" s="1" customFormat="1" ht="18.45" customHeight="1" x14ac:dyDescent="0.2">
      <c r="B17" s="16"/>
      <c r="E17" s="19" t="s">
        <v>8</v>
      </c>
      <c r="AK17" s="21" t="s">
        <v>12</v>
      </c>
      <c r="AN17" s="19" t="s">
        <v>1</v>
      </c>
      <c r="AR17" s="16"/>
    </row>
    <row r="18" spans="1:44" s="1" customFormat="1" ht="7.05" customHeight="1" x14ac:dyDescent="0.2">
      <c r="B18" s="16"/>
      <c r="AR18" s="16"/>
    </row>
    <row r="19" spans="1:44" s="1" customFormat="1" ht="12" customHeight="1" x14ac:dyDescent="0.2">
      <c r="B19" s="16"/>
      <c r="D19" s="21" t="s">
        <v>16</v>
      </c>
      <c r="AK19" s="21" t="s">
        <v>11</v>
      </c>
      <c r="AN19" s="19" t="s">
        <v>1</v>
      </c>
      <c r="AR19" s="16"/>
    </row>
    <row r="20" spans="1:44" s="1" customFormat="1" ht="18.45" customHeight="1" x14ac:dyDescent="0.2">
      <c r="B20" s="16"/>
      <c r="E20" s="19" t="s">
        <v>8</v>
      </c>
      <c r="AK20" s="21" t="s">
        <v>12</v>
      </c>
      <c r="AN20" s="19" t="s">
        <v>1</v>
      </c>
      <c r="AR20" s="16"/>
    </row>
    <row r="21" spans="1:44" s="1" customFormat="1" ht="7.05" customHeight="1" x14ac:dyDescent="0.2">
      <c r="B21" s="16"/>
      <c r="AR21" s="16"/>
    </row>
    <row r="22" spans="1:44" s="1" customFormat="1" ht="12" customHeight="1" x14ac:dyDescent="0.2">
      <c r="B22" s="16"/>
      <c r="D22" s="21" t="s">
        <v>17</v>
      </c>
      <c r="AR22" s="16"/>
    </row>
    <row r="23" spans="1:44" s="1" customFormat="1" ht="16.5" customHeight="1" x14ac:dyDescent="0.2">
      <c r="B23" s="16"/>
      <c r="E23" s="242" t="s">
        <v>1</v>
      </c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R23" s="16"/>
    </row>
    <row r="24" spans="1:44" s="1" customFormat="1" ht="7.05" customHeight="1" x14ac:dyDescent="0.2">
      <c r="B24" s="16"/>
      <c r="AR24" s="16"/>
    </row>
    <row r="25" spans="1:44" s="1" customFormat="1" ht="7.05" customHeight="1" x14ac:dyDescent="0.2">
      <c r="B25" s="16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R25" s="16"/>
    </row>
    <row r="26" spans="1:44" s="2" customFormat="1" ht="25.95" customHeight="1" x14ac:dyDescent="0.2">
      <c r="A26" s="24"/>
      <c r="B26" s="25"/>
      <c r="C26" s="24"/>
      <c r="D26" s="26" t="s">
        <v>18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43">
        <f>ROUND(AG94,2)</f>
        <v>0</v>
      </c>
      <c r="AL26" s="244"/>
      <c r="AM26" s="244"/>
      <c r="AN26" s="244"/>
      <c r="AO26" s="244"/>
      <c r="AP26" s="24"/>
      <c r="AQ26" s="24"/>
      <c r="AR26" s="25"/>
    </row>
    <row r="27" spans="1:44" s="2" customFormat="1" ht="7.05" customHeight="1" x14ac:dyDescent="0.2">
      <c r="A27" s="24"/>
      <c r="B27" s="25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5"/>
    </row>
    <row r="28" spans="1:44" s="2" customFormat="1" ht="13.2" x14ac:dyDescent="0.2">
      <c r="A28" s="24"/>
      <c r="B28" s="25"/>
      <c r="C28" s="24"/>
      <c r="D28" s="24"/>
      <c r="E28" s="24"/>
      <c r="F28" s="24"/>
      <c r="G28" s="24"/>
      <c r="H28" s="24"/>
      <c r="I28" s="24"/>
      <c r="J28" s="24"/>
      <c r="K28" s="24"/>
      <c r="L28" s="245" t="s">
        <v>19</v>
      </c>
      <c r="M28" s="245"/>
      <c r="N28" s="245"/>
      <c r="O28" s="245"/>
      <c r="P28" s="245"/>
      <c r="Q28" s="24"/>
      <c r="R28" s="24"/>
      <c r="S28" s="24"/>
      <c r="T28" s="24"/>
      <c r="U28" s="24"/>
      <c r="V28" s="24"/>
      <c r="W28" s="245" t="s">
        <v>20</v>
      </c>
      <c r="X28" s="245"/>
      <c r="Y28" s="245"/>
      <c r="Z28" s="245"/>
      <c r="AA28" s="245"/>
      <c r="AB28" s="245"/>
      <c r="AC28" s="245"/>
      <c r="AD28" s="245"/>
      <c r="AE28" s="245"/>
      <c r="AF28" s="24"/>
      <c r="AG28" s="24"/>
      <c r="AH28" s="24"/>
      <c r="AI28" s="24"/>
      <c r="AJ28" s="24"/>
      <c r="AK28" s="245" t="s">
        <v>21</v>
      </c>
      <c r="AL28" s="245"/>
      <c r="AM28" s="245"/>
      <c r="AN28" s="245"/>
      <c r="AO28" s="245"/>
      <c r="AP28" s="24"/>
      <c r="AQ28" s="24"/>
      <c r="AR28" s="25"/>
    </row>
    <row r="29" spans="1:44" s="3" customFormat="1" ht="14.55" customHeight="1" x14ac:dyDescent="0.2">
      <c r="B29" s="28"/>
      <c r="D29" s="21" t="s">
        <v>22</v>
      </c>
      <c r="F29" s="21" t="s">
        <v>23</v>
      </c>
      <c r="L29" s="248">
        <v>0.2</v>
      </c>
      <c r="M29" s="247"/>
      <c r="N29" s="247"/>
      <c r="O29" s="247"/>
      <c r="P29" s="247"/>
      <c r="W29" s="246">
        <v>0</v>
      </c>
      <c r="X29" s="247"/>
      <c r="Y29" s="247"/>
      <c r="Z29" s="247"/>
      <c r="AA29" s="247"/>
      <c r="AB29" s="247"/>
      <c r="AC29" s="247"/>
      <c r="AD29" s="247"/>
      <c r="AE29" s="247"/>
      <c r="AK29" s="246">
        <v>0</v>
      </c>
      <c r="AL29" s="247"/>
      <c r="AM29" s="247"/>
      <c r="AN29" s="247"/>
      <c r="AO29" s="247"/>
      <c r="AR29" s="28"/>
    </row>
    <row r="30" spans="1:44" s="3" customFormat="1" ht="14.55" customHeight="1" x14ac:dyDescent="0.2">
      <c r="B30" s="28"/>
      <c r="F30" s="21" t="s">
        <v>24</v>
      </c>
      <c r="L30" s="248">
        <v>0.2</v>
      </c>
      <c r="M30" s="247"/>
      <c r="N30" s="247"/>
      <c r="O30" s="247"/>
      <c r="P30" s="247"/>
      <c r="W30" s="246">
        <f>AK26</f>
        <v>0</v>
      </c>
      <c r="X30" s="247"/>
      <c r="Y30" s="247"/>
      <c r="Z30" s="247"/>
      <c r="AA30" s="247"/>
      <c r="AB30" s="247"/>
      <c r="AC30" s="247"/>
      <c r="AD30" s="247"/>
      <c r="AE30" s="247"/>
      <c r="AK30" s="246">
        <f>20%*SUM(W30)</f>
        <v>0</v>
      </c>
      <c r="AL30" s="247"/>
      <c r="AM30" s="247"/>
      <c r="AN30" s="247"/>
      <c r="AO30" s="247"/>
      <c r="AR30" s="28"/>
    </row>
    <row r="31" spans="1:44" s="3" customFormat="1" ht="14.55" hidden="1" customHeight="1" x14ac:dyDescent="0.2">
      <c r="B31" s="28"/>
      <c r="F31" s="21" t="s">
        <v>25</v>
      </c>
      <c r="L31" s="248">
        <v>0.2</v>
      </c>
      <c r="M31" s="247"/>
      <c r="N31" s="247"/>
      <c r="O31" s="247"/>
      <c r="P31" s="247"/>
      <c r="W31" s="246" t="e">
        <f>ROUND(#REF!, 2)</f>
        <v>#REF!</v>
      </c>
      <c r="X31" s="247"/>
      <c r="Y31" s="247"/>
      <c r="Z31" s="247"/>
      <c r="AA31" s="247"/>
      <c r="AB31" s="247"/>
      <c r="AC31" s="247"/>
      <c r="AD31" s="247"/>
      <c r="AE31" s="247"/>
      <c r="AK31" s="246">
        <v>0</v>
      </c>
      <c r="AL31" s="247"/>
      <c r="AM31" s="247"/>
      <c r="AN31" s="247"/>
      <c r="AO31" s="247"/>
      <c r="AR31" s="28"/>
    </row>
    <row r="32" spans="1:44" s="3" customFormat="1" ht="14.55" hidden="1" customHeight="1" x14ac:dyDescent="0.2">
      <c r="B32" s="28"/>
      <c r="F32" s="21" t="s">
        <v>26</v>
      </c>
      <c r="L32" s="248">
        <v>0.2</v>
      </c>
      <c r="M32" s="247"/>
      <c r="N32" s="247"/>
      <c r="O32" s="247"/>
      <c r="P32" s="247"/>
      <c r="W32" s="246" t="e">
        <f>ROUND(#REF!, 2)</f>
        <v>#REF!</v>
      </c>
      <c r="X32" s="247"/>
      <c r="Y32" s="247"/>
      <c r="Z32" s="247"/>
      <c r="AA32" s="247"/>
      <c r="AB32" s="247"/>
      <c r="AC32" s="247"/>
      <c r="AD32" s="247"/>
      <c r="AE32" s="247"/>
      <c r="AK32" s="246">
        <v>0</v>
      </c>
      <c r="AL32" s="247"/>
      <c r="AM32" s="247"/>
      <c r="AN32" s="247"/>
      <c r="AO32" s="247"/>
      <c r="AR32" s="28"/>
    </row>
    <row r="33" spans="1:44" s="3" customFormat="1" ht="14.55" hidden="1" customHeight="1" x14ac:dyDescent="0.2">
      <c r="B33" s="28"/>
      <c r="F33" s="21" t="s">
        <v>27</v>
      </c>
      <c r="L33" s="248">
        <v>0</v>
      </c>
      <c r="M33" s="247"/>
      <c r="N33" s="247"/>
      <c r="O33" s="247"/>
      <c r="P33" s="247"/>
      <c r="W33" s="246" t="e">
        <f>ROUND(#REF!, 2)</f>
        <v>#REF!</v>
      </c>
      <c r="X33" s="247"/>
      <c r="Y33" s="247"/>
      <c r="Z33" s="247"/>
      <c r="AA33" s="247"/>
      <c r="AB33" s="247"/>
      <c r="AC33" s="247"/>
      <c r="AD33" s="247"/>
      <c r="AE33" s="247"/>
      <c r="AK33" s="246">
        <v>0</v>
      </c>
      <c r="AL33" s="247"/>
      <c r="AM33" s="247"/>
      <c r="AN33" s="247"/>
      <c r="AO33" s="247"/>
      <c r="AR33" s="28"/>
    </row>
    <row r="34" spans="1:44" s="2" customFormat="1" ht="7.05" customHeight="1" x14ac:dyDescent="0.2">
      <c r="A34" s="24"/>
      <c r="B34" s="25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5"/>
    </row>
    <row r="35" spans="1:44" s="2" customFormat="1" ht="25.95" customHeight="1" x14ac:dyDescent="0.2">
      <c r="A35" s="24"/>
      <c r="B35" s="25"/>
      <c r="C35" s="29"/>
      <c r="D35" s="30" t="s">
        <v>28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2" t="s">
        <v>29</v>
      </c>
      <c r="U35" s="31"/>
      <c r="V35" s="31"/>
      <c r="W35" s="31"/>
      <c r="X35" s="251" t="s">
        <v>30</v>
      </c>
      <c r="Y35" s="252"/>
      <c r="Z35" s="252"/>
      <c r="AA35" s="252"/>
      <c r="AB35" s="252"/>
      <c r="AC35" s="31"/>
      <c r="AD35" s="31"/>
      <c r="AE35" s="31"/>
      <c r="AF35" s="31"/>
      <c r="AG35" s="31"/>
      <c r="AH35" s="31"/>
      <c r="AI35" s="31"/>
      <c r="AJ35" s="31"/>
      <c r="AK35" s="253">
        <f>SUM(AK26:AK33)</f>
        <v>0</v>
      </c>
      <c r="AL35" s="252"/>
      <c r="AM35" s="252"/>
      <c r="AN35" s="252"/>
      <c r="AO35" s="254"/>
      <c r="AP35" s="29"/>
      <c r="AQ35" s="29"/>
      <c r="AR35" s="25"/>
    </row>
    <row r="36" spans="1:44" s="2" customFormat="1" ht="7.05" customHeight="1" x14ac:dyDescent="0.2">
      <c r="A36" s="24"/>
      <c r="B36" s="25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5"/>
    </row>
    <row r="37" spans="1:44" s="2" customFormat="1" ht="14.55" customHeight="1" x14ac:dyDescent="0.2">
      <c r="A37" s="24"/>
      <c r="B37" s="25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5"/>
    </row>
    <row r="38" spans="1:44" s="1" customFormat="1" ht="14.55" customHeight="1" x14ac:dyDescent="0.2">
      <c r="B38" s="16"/>
      <c r="AR38" s="16"/>
    </row>
    <row r="39" spans="1:44" s="1" customFormat="1" ht="14.55" customHeight="1" x14ac:dyDescent="0.2">
      <c r="B39" s="16"/>
      <c r="AR39" s="16"/>
    </row>
    <row r="40" spans="1:44" s="1" customFormat="1" ht="14.55" customHeight="1" x14ac:dyDescent="0.2">
      <c r="B40" s="16"/>
      <c r="AR40" s="16"/>
    </row>
    <row r="41" spans="1:44" s="1" customFormat="1" ht="14.55" customHeight="1" x14ac:dyDescent="0.2">
      <c r="B41" s="16"/>
      <c r="AR41" s="16"/>
    </row>
    <row r="42" spans="1:44" s="1" customFormat="1" ht="14.55" customHeight="1" x14ac:dyDescent="0.2">
      <c r="B42" s="16"/>
      <c r="AR42" s="16"/>
    </row>
    <row r="43" spans="1:44" s="1" customFormat="1" ht="14.55" customHeight="1" x14ac:dyDescent="0.2">
      <c r="B43" s="16"/>
      <c r="AR43" s="16"/>
    </row>
    <row r="44" spans="1:44" s="1" customFormat="1" ht="14.55" customHeight="1" x14ac:dyDescent="0.2">
      <c r="B44" s="16"/>
      <c r="AR44" s="16"/>
    </row>
    <row r="45" spans="1:44" s="1" customFormat="1" ht="14.55" customHeight="1" x14ac:dyDescent="0.2">
      <c r="B45" s="16"/>
      <c r="AR45" s="16"/>
    </row>
    <row r="46" spans="1:44" s="1" customFormat="1" ht="14.55" customHeight="1" x14ac:dyDescent="0.2">
      <c r="B46" s="16"/>
      <c r="AR46" s="16"/>
    </row>
    <row r="47" spans="1:44" s="1" customFormat="1" ht="14.55" customHeight="1" x14ac:dyDescent="0.2">
      <c r="B47" s="16"/>
      <c r="AR47" s="16"/>
    </row>
    <row r="48" spans="1:44" s="1" customFormat="1" ht="14.55" customHeight="1" x14ac:dyDescent="0.2">
      <c r="B48" s="16"/>
      <c r="AR48" s="16"/>
    </row>
    <row r="49" spans="1:44" s="2" customFormat="1" ht="14.55" customHeight="1" x14ac:dyDescent="0.2">
      <c r="B49" s="33"/>
      <c r="D49" s="34" t="s">
        <v>31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32</v>
      </c>
      <c r="AI49" s="35"/>
      <c r="AJ49" s="35"/>
      <c r="AK49" s="35"/>
      <c r="AL49" s="35"/>
      <c r="AM49" s="35"/>
      <c r="AN49" s="35"/>
      <c r="AO49" s="35"/>
      <c r="AR49" s="33"/>
    </row>
    <row r="50" spans="1:44" x14ac:dyDescent="0.2">
      <c r="B50" s="16"/>
      <c r="AR50" s="16"/>
    </row>
    <row r="51" spans="1:44" x14ac:dyDescent="0.2">
      <c r="B51" s="16"/>
      <c r="AR51" s="16"/>
    </row>
    <row r="52" spans="1:44" x14ac:dyDescent="0.2">
      <c r="B52" s="16"/>
      <c r="AR52" s="16"/>
    </row>
    <row r="53" spans="1:44" x14ac:dyDescent="0.2">
      <c r="B53" s="16"/>
      <c r="AR53" s="16"/>
    </row>
    <row r="54" spans="1:44" x14ac:dyDescent="0.2">
      <c r="B54" s="16"/>
      <c r="AR54" s="16"/>
    </row>
    <row r="55" spans="1:44" x14ac:dyDescent="0.2">
      <c r="B55" s="16"/>
      <c r="AR55" s="16"/>
    </row>
    <row r="56" spans="1:44" x14ac:dyDescent="0.2">
      <c r="B56" s="16"/>
      <c r="AR56" s="16"/>
    </row>
    <row r="57" spans="1:44" x14ac:dyDescent="0.2">
      <c r="B57" s="16"/>
      <c r="AR57" s="16"/>
    </row>
    <row r="58" spans="1:44" x14ac:dyDescent="0.2">
      <c r="B58" s="16"/>
      <c r="AR58" s="16"/>
    </row>
    <row r="59" spans="1:44" x14ac:dyDescent="0.2">
      <c r="B59" s="16"/>
      <c r="AR59" s="16"/>
    </row>
    <row r="60" spans="1:44" s="2" customFormat="1" ht="13.2" x14ac:dyDescent="0.2">
      <c r="A60" s="24"/>
      <c r="B60" s="25"/>
      <c r="C60" s="24"/>
      <c r="D60" s="36" t="s">
        <v>33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34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33</v>
      </c>
      <c r="AI60" s="27"/>
      <c r="AJ60" s="27"/>
      <c r="AK60" s="27"/>
      <c r="AL60" s="27"/>
      <c r="AM60" s="36" t="s">
        <v>34</v>
      </c>
      <c r="AN60" s="27"/>
      <c r="AO60" s="27"/>
      <c r="AP60" s="24"/>
      <c r="AQ60" s="24"/>
      <c r="AR60" s="25"/>
    </row>
    <row r="61" spans="1:44" x14ac:dyDescent="0.2">
      <c r="B61" s="16"/>
      <c r="AR61" s="16"/>
    </row>
    <row r="62" spans="1:44" x14ac:dyDescent="0.2">
      <c r="B62" s="16"/>
      <c r="AR62" s="16"/>
    </row>
    <row r="63" spans="1:44" x14ac:dyDescent="0.2">
      <c r="B63" s="16"/>
      <c r="AR63" s="16"/>
    </row>
    <row r="64" spans="1:44" s="2" customFormat="1" ht="13.2" x14ac:dyDescent="0.2">
      <c r="A64" s="24"/>
      <c r="B64" s="25"/>
      <c r="C64" s="24"/>
      <c r="D64" s="34" t="s">
        <v>35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4" t="s">
        <v>36</v>
      </c>
      <c r="AI64" s="37"/>
      <c r="AJ64" s="37"/>
      <c r="AK64" s="37"/>
      <c r="AL64" s="37"/>
      <c r="AM64" s="37"/>
      <c r="AN64" s="37"/>
      <c r="AO64" s="37"/>
      <c r="AP64" s="24"/>
      <c r="AQ64" s="24"/>
      <c r="AR64" s="25"/>
    </row>
    <row r="65" spans="1:44" x14ac:dyDescent="0.2">
      <c r="B65" s="16"/>
      <c r="AR65" s="16"/>
    </row>
    <row r="66" spans="1:44" x14ac:dyDescent="0.2">
      <c r="B66" s="16"/>
      <c r="AR66" s="16"/>
    </row>
    <row r="67" spans="1:44" x14ac:dyDescent="0.2">
      <c r="B67" s="16"/>
      <c r="AR67" s="16"/>
    </row>
    <row r="68" spans="1:44" x14ac:dyDescent="0.2">
      <c r="B68" s="16"/>
      <c r="AR68" s="16"/>
    </row>
    <row r="69" spans="1:44" x14ac:dyDescent="0.2">
      <c r="B69" s="16"/>
      <c r="AR69" s="16"/>
    </row>
    <row r="70" spans="1:44" x14ac:dyDescent="0.2">
      <c r="B70" s="16"/>
      <c r="AR70" s="16"/>
    </row>
    <row r="71" spans="1:44" x14ac:dyDescent="0.2">
      <c r="B71" s="16"/>
      <c r="AR71" s="16"/>
    </row>
    <row r="72" spans="1:44" x14ac:dyDescent="0.2">
      <c r="B72" s="16"/>
      <c r="AR72" s="16"/>
    </row>
    <row r="73" spans="1:44" x14ac:dyDescent="0.2">
      <c r="B73" s="16"/>
      <c r="AR73" s="16"/>
    </row>
    <row r="74" spans="1:44" x14ac:dyDescent="0.2">
      <c r="B74" s="16"/>
      <c r="AR74" s="16"/>
    </row>
    <row r="75" spans="1:44" s="2" customFormat="1" ht="13.2" x14ac:dyDescent="0.2">
      <c r="A75" s="24"/>
      <c r="B75" s="25"/>
      <c r="C75" s="24"/>
      <c r="D75" s="36" t="s">
        <v>33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34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33</v>
      </c>
      <c r="AI75" s="27"/>
      <c r="AJ75" s="27"/>
      <c r="AK75" s="27"/>
      <c r="AL75" s="27"/>
      <c r="AM75" s="36" t="s">
        <v>34</v>
      </c>
      <c r="AN75" s="27"/>
      <c r="AO75" s="27"/>
      <c r="AP75" s="24"/>
      <c r="AQ75" s="24"/>
      <c r="AR75" s="25"/>
    </row>
    <row r="76" spans="1:44" s="2" customFormat="1" x14ac:dyDescent="0.2">
      <c r="A76" s="24"/>
      <c r="B76" s="25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5"/>
    </row>
    <row r="77" spans="1:44" s="2" customFormat="1" ht="7.05" customHeight="1" x14ac:dyDescent="0.2">
      <c r="A77" s="24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25"/>
    </row>
    <row r="81" spans="1:44" s="2" customFormat="1" ht="7.05" customHeight="1" x14ac:dyDescent="0.2">
      <c r="A81" s="24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25"/>
    </row>
    <row r="82" spans="1:44" s="2" customFormat="1" ht="25.05" customHeight="1" x14ac:dyDescent="0.2">
      <c r="A82" s="24"/>
      <c r="B82" s="25"/>
      <c r="C82" s="17" t="s">
        <v>37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5"/>
    </row>
    <row r="83" spans="1:44" s="2" customFormat="1" ht="7.05" customHeight="1" x14ac:dyDescent="0.2">
      <c r="A83" s="24"/>
      <c r="B83" s="25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5"/>
    </row>
    <row r="84" spans="1:44" s="4" customFormat="1" ht="12" customHeight="1" x14ac:dyDescent="0.2">
      <c r="B84" s="42"/>
      <c r="C84" s="21" t="s">
        <v>3</v>
      </c>
      <c r="L84" s="4">
        <v>0</v>
      </c>
      <c r="AR84" s="42"/>
    </row>
    <row r="85" spans="1:44" s="5" customFormat="1" ht="37.049999999999997" customHeight="1" x14ac:dyDescent="0.2">
      <c r="B85" s="43"/>
      <c r="C85" s="44" t="s">
        <v>4</v>
      </c>
      <c r="L85" s="255" t="s">
        <v>124</v>
      </c>
      <c r="M85" s="256"/>
      <c r="N85" s="256"/>
      <c r="O85" s="256"/>
      <c r="P85" s="256"/>
      <c r="Q85" s="256"/>
      <c r="R85" s="256"/>
      <c r="S85" s="256"/>
      <c r="T85" s="256"/>
      <c r="U85" s="256"/>
      <c r="V85" s="256"/>
      <c r="W85" s="256"/>
      <c r="X85" s="256"/>
      <c r="Y85" s="256"/>
      <c r="Z85" s="256"/>
      <c r="AA85" s="256"/>
      <c r="AB85" s="256"/>
      <c r="AC85" s="256"/>
      <c r="AD85" s="256"/>
      <c r="AE85" s="256"/>
      <c r="AF85" s="256"/>
      <c r="AG85" s="256"/>
      <c r="AH85" s="256"/>
      <c r="AI85" s="256"/>
      <c r="AJ85" s="256"/>
      <c r="AK85" s="256"/>
      <c r="AL85" s="256"/>
      <c r="AM85" s="256"/>
      <c r="AN85" s="256"/>
      <c r="AO85" s="256"/>
      <c r="AR85" s="43"/>
    </row>
    <row r="86" spans="1:44" s="2" customFormat="1" ht="7.05" customHeight="1" x14ac:dyDescent="0.2">
      <c r="A86" s="24"/>
      <c r="B86" s="25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5"/>
    </row>
    <row r="87" spans="1:44" s="2" customFormat="1" ht="12" customHeight="1" x14ac:dyDescent="0.2">
      <c r="A87" s="24"/>
      <c r="B87" s="25"/>
      <c r="C87" s="21" t="s">
        <v>7</v>
      </c>
      <c r="D87" s="24"/>
      <c r="E87" s="24"/>
      <c r="F87" s="24"/>
      <c r="G87" s="24"/>
      <c r="H87" s="24"/>
      <c r="I87" s="24"/>
      <c r="J87" s="24"/>
      <c r="K87" s="24"/>
      <c r="L87" s="45" t="s">
        <v>8</v>
      </c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1" t="s">
        <v>9</v>
      </c>
      <c r="AJ87" s="24"/>
      <c r="AK87" s="24"/>
      <c r="AL87" s="24"/>
      <c r="AM87" s="257">
        <v>44473</v>
      </c>
      <c r="AN87" s="257"/>
      <c r="AO87" s="24"/>
      <c r="AP87" s="24"/>
      <c r="AQ87" s="24"/>
      <c r="AR87" s="25"/>
    </row>
    <row r="88" spans="1:44" s="2" customFormat="1" ht="7.05" customHeight="1" x14ac:dyDescent="0.2">
      <c r="A88" s="24"/>
      <c r="B88" s="25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5"/>
    </row>
    <row r="89" spans="1:44" s="2" customFormat="1" ht="15.3" customHeight="1" x14ac:dyDescent="0.2">
      <c r="A89" s="24"/>
      <c r="B89" s="25"/>
      <c r="C89" s="21" t="s">
        <v>10</v>
      </c>
      <c r="D89" s="24"/>
      <c r="E89" s="24"/>
      <c r="F89" s="24"/>
      <c r="G89" s="24"/>
      <c r="H89" s="24"/>
      <c r="I89" s="24"/>
      <c r="J89" s="24"/>
      <c r="K89" s="24"/>
      <c r="L89" s="4" t="s">
        <v>8</v>
      </c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1" t="s">
        <v>15</v>
      </c>
      <c r="AJ89" s="24"/>
      <c r="AK89" s="24"/>
      <c r="AL89" s="24"/>
      <c r="AM89" s="266" t="s">
        <v>8</v>
      </c>
      <c r="AN89" s="267"/>
      <c r="AO89" s="267"/>
      <c r="AP89" s="267"/>
      <c r="AQ89" s="24"/>
      <c r="AR89" s="25"/>
    </row>
    <row r="90" spans="1:44" s="2" customFormat="1" ht="15.3" customHeight="1" x14ac:dyDescent="0.2">
      <c r="A90" s="24"/>
      <c r="B90" s="25"/>
      <c r="C90" s="21" t="s">
        <v>13</v>
      </c>
      <c r="D90" s="24"/>
      <c r="E90" s="24"/>
      <c r="F90" s="24"/>
      <c r="G90" s="24"/>
      <c r="H90" s="24"/>
      <c r="I90" s="24"/>
      <c r="J90" s="24"/>
      <c r="K90" s="24"/>
      <c r="L90" s="4" t="s">
        <v>1</v>
      </c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1" t="s">
        <v>16</v>
      </c>
      <c r="AJ90" s="24"/>
      <c r="AK90" s="24"/>
      <c r="AL90" s="24"/>
      <c r="AM90" s="266" t="s">
        <v>8</v>
      </c>
      <c r="AN90" s="267"/>
      <c r="AO90" s="267"/>
      <c r="AP90" s="267"/>
      <c r="AQ90" s="24"/>
      <c r="AR90" s="25"/>
    </row>
    <row r="91" spans="1:44" s="2" customFormat="1" ht="10.95" customHeight="1" x14ac:dyDescent="0.2">
      <c r="A91" s="24"/>
      <c r="B91" s="25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5"/>
    </row>
    <row r="92" spans="1:44" s="2" customFormat="1" ht="29.25" customHeight="1" x14ac:dyDescent="0.2">
      <c r="A92" s="24"/>
      <c r="B92" s="25"/>
      <c r="C92" s="261" t="s">
        <v>38</v>
      </c>
      <c r="D92" s="262"/>
      <c r="E92" s="262"/>
      <c r="F92" s="262"/>
      <c r="G92" s="262"/>
      <c r="H92" s="48"/>
      <c r="I92" s="263" t="s">
        <v>39</v>
      </c>
      <c r="J92" s="262"/>
      <c r="K92" s="262"/>
      <c r="L92" s="262"/>
      <c r="M92" s="262"/>
      <c r="N92" s="262"/>
      <c r="O92" s="262"/>
      <c r="P92" s="262"/>
      <c r="Q92" s="262"/>
      <c r="R92" s="262"/>
      <c r="S92" s="262"/>
      <c r="T92" s="262"/>
      <c r="U92" s="262"/>
      <c r="V92" s="262"/>
      <c r="W92" s="262"/>
      <c r="X92" s="262"/>
      <c r="Y92" s="262"/>
      <c r="Z92" s="262"/>
      <c r="AA92" s="262"/>
      <c r="AB92" s="262"/>
      <c r="AC92" s="262"/>
      <c r="AD92" s="262"/>
      <c r="AE92" s="262"/>
      <c r="AF92" s="262"/>
      <c r="AG92" s="264" t="s">
        <v>40</v>
      </c>
      <c r="AH92" s="262"/>
      <c r="AI92" s="262"/>
      <c r="AJ92" s="262"/>
      <c r="AK92" s="262"/>
      <c r="AL92" s="262"/>
      <c r="AM92" s="262"/>
      <c r="AN92" s="263" t="s">
        <v>41</v>
      </c>
      <c r="AO92" s="262"/>
      <c r="AP92" s="265"/>
      <c r="AQ92" s="49" t="s">
        <v>42</v>
      </c>
      <c r="AR92" s="25"/>
    </row>
    <row r="93" spans="1:44" s="2" customFormat="1" ht="10.95" customHeight="1" x14ac:dyDescent="0.2">
      <c r="A93" s="24"/>
      <c r="B93" s="25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5"/>
    </row>
    <row r="94" spans="1:44" s="6" customFormat="1" ht="32.549999999999997" customHeight="1" x14ac:dyDescent="0.2">
      <c r="B94" s="51"/>
      <c r="C94" s="52" t="s">
        <v>43</v>
      </c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259">
        <f>SUM(AG95:AM97)</f>
        <v>0</v>
      </c>
      <c r="AH94" s="259"/>
      <c r="AI94" s="259"/>
      <c r="AJ94" s="259"/>
      <c r="AK94" s="259"/>
      <c r="AL94" s="259"/>
      <c r="AM94" s="259"/>
      <c r="AN94" s="260">
        <f>SUM(AN95:AP97)</f>
        <v>0</v>
      </c>
      <c r="AO94" s="260"/>
      <c r="AP94" s="260"/>
      <c r="AQ94" s="54" t="s">
        <v>1</v>
      </c>
      <c r="AR94" s="51"/>
    </row>
    <row r="95" spans="1:44" s="7" customFormat="1" ht="24.75" customHeight="1" x14ac:dyDescent="0.2">
      <c r="A95" s="55"/>
      <c r="B95" s="56"/>
      <c r="C95" s="57"/>
      <c r="D95" s="258" t="s">
        <v>45</v>
      </c>
      <c r="E95" s="258"/>
      <c r="F95" s="258"/>
      <c r="G95" s="258"/>
      <c r="H95" s="258"/>
      <c r="I95" s="58"/>
      <c r="J95" s="258" t="s">
        <v>232</v>
      </c>
      <c r="K95" s="258"/>
      <c r="L95" s="258"/>
      <c r="M95" s="258"/>
      <c r="N95" s="258"/>
      <c r="O95" s="258"/>
      <c r="P95" s="258"/>
      <c r="Q95" s="258"/>
      <c r="R95" s="258"/>
      <c r="S95" s="258"/>
      <c r="T95" s="258"/>
      <c r="U95" s="258"/>
      <c r="V95" s="258"/>
      <c r="W95" s="258"/>
      <c r="X95" s="258"/>
      <c r="Y95" s="258"/>
      <c r="Z95" s="258"/>
      <c r="AA95" s="258"/>
      <c r="AB95" s="258"/>
      <c r="AC95" s="258"/>
      <c r="AD95" s="258"/>
      <c r="AE95" s="258"/>
      <c r="AF95" s="258"/>
      <c r="AG95" s="249">
        <f>'01 - Prekládk VO'!J32</f>
        <v>0</v>
      </c>
      <c r="AH95" s="250"/>
      <c r="AI95" s="250"/>
      <c r="AJ95" s="250"/>
      <c r="AK95" s="250"/>
      <c r="AL95" s="250"/>
      <c r="AM95" s="250"/>
      <c r="AN95" s="249">
        <f>'01 - Prekládk VO'!J41</f>
        <v>0</v>
      </c>
      <c r="AO95" s="250"/>
      <c r="AP95" s="250"/>
      <c r="AQ95" s="59" t="s">
        <v>46</v>
      </c>
      <c r="AR95" s="56"/>
    </row>
    <row r="96" spans="1:44" s="7" customFormat="1" ht="24.75" customHeight="1" x14ac:dyDescent="0.2">
      <c r="A96" s="55"/>
      <c r="B96" s="56"/>
      <c r="C96" s="57"/>
      <c r="D96" s="258">
        <v>2</v>
      </c>
      <c r="E96" s="258"/>
      <c r="F96" s="258"/>
      <c r="G96" s="258"/>
      <c r="H96" s="258"/>
      <c r="I96" s="134"/>
      <c r="J96" s="258" t="s">
        <v>239</v>
      </c>
      <c r="K96" s="258"/>
      <c r="L96" s="258"/>
      <c r="M96" s="258"/>
      <c r="N96" s="258"/>
      <c r="O96" s="258"/>
      <c r="P96" s="258"/>
      <c r="Q96" s="258"/>
      <c r="R96" s="258"/>
      <c r="S96" s="258"/>
      <c r="T96" s="258"/>
      <c r="U96" s="258"/>
      <c r="V96" s="258"/>
      <c r="W96" s="258"/>
      <c r="X96" s="258"/>
      <c r="Y96" s="258"/>
      <c r="Z96" s="258"/>
      <c r="AA96" s="258"/>
      <c r="AB96" s="258"/>
      <c r="AC96" s="258"/>
      <c r="AD96" s="258"/>
      <c r="AE96" s="258"/>
      <c r="AF96" s="258"/>
      <c r="AG96" s="249">
        <f>'02 - Rozvody NN'!J32</f>
        <v>0</v>
      </c>
      <c r="AH96" s="250"/>
      <c r="AI96" s="250"/>
      <c r="AJ96" s="250"/>
      <c r="AK96" s="250"/>
      <c r="AL96" s="250"/>
      <c r="AM96" s="250"/>
      <c r="AN96" s="249">
        <f>'02 - Rozvody NN'!J41</f>
        <v>0</v>
      </c>
      <c r="AO96" s="250"/>
      <c r="AP96" s="250"/>
      <c r="AQ96" s="59" t="s">
        <v>46</v>
      </c>
      <c r="AR96" s="56"/>
    </row>
    <row r="97" spans="1:44" s="7" customFormat="1" ht="24.75" customHeight="1" x14ac:dyDescent="0.2">
      <c r="A97" s="55"/>
      <c r="B97" s="56"/>
      <c r="C97" s="57"/>
      <c r="D97" s="258">
        <v>3</v>
      </c>
      <c r="E97" s="258"/>
      <c r="F97" s="258"/>
      <c r="G97" s="258"/>
      <c r="H97" s="258"/>
      <c r="I97" s="134"/>
      <c r="J97" s="258" t="s">
        <v>231</v>
      </c>
      <c r="K97" s="258"/>
      <c r="L97" s="258"/>
      <c r="M97" s="258"/>
      <c r="N97" s="258"/>
      <c r="O97" s="258"/>
      <c r="P97" s="258"/>
      <c r="Q97" s="258"/>
      <c r="R97" s="258"/>
      <c r="S97" s="258"/>
      <c r="T97" s="258"/>
      <c r="U97" s="258"/>
      <c r="V97" s="258"/>
      <c r="W97" s="258"/>
      <c r="X97" s="258"/>
      <c r="Y97" s="258"/>
      <c r="Z97" s="258"/>
      <c r="AA97" s="258"/>
      <c r="AB97" s="258"/>
      <c r="AC97" s="258"/>
      <c r="AD97" s="258"/>
      <c r="AE97" s="258"/>
      <c r="AF97" s="258"/>
      <c r="AG97" s="249">
        <f>'03 - Nabíjacia stanica '!J32</f>
        <v>0</v>
      </c>
      <c r="AH97" s="250"/>
      <c r="AI97" s="250"/>
      <c r="AJ97" s="250"/>
      <c r="AK97" s="250"/>
      <c r="AL97" s="250"/>
      <c r="AM97" s="250"/>
      <c r="AN97" s="249">
        <f>'03 - Nabíjacia stanica '!J41</f>
        <v>0</v>
      </c>
      <c r="AO97" s="250"/>
      <c r="AP97" s="250"/>
      <c r="AQ97" s="59" t="s">
        <v>46</v>
      </c>
      <c r="AR97" s="56"/>
    </row>
    <row r="98" spans="1:44" s="2" customFormat="1" ht="30" customHeight="1" x14ac:dyDescent="0.2">
      <c r="A98" s="24"/>
      <c r="B98" s="25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5"/>
    </row>
    <row r="99" spans="1:44" s="2" customFormat="1" ht="7.05" customHeight="1" x14ac:dyDescent="0.2">
      <c r="A99" s="24"/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25"/>
    </row>
    <row r="103" spans="1:44" ht="20.399999999999999" x14ac:dyDescent="0.35">
      <c r="D103" s="234" t="s">
        <v>241</v>
      </c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3"/>
      <c r="AL103" s="143"/>
    </row>
  </sheetData>
  <mergeCells count="47">
    <mergeCell ref="D97:H97"/>
    <mergeCell ref="J97:AF97"/>
    <mergeCell ref="AG97:AM97"/>
    <mergeCell ref="AN97:AP97"/>
    <mergeCell ref="AM89:AP89"/>
    <mergeCell ref="AM90:AP90"/>
    <mergeCell ref="W33:AE33"/>
    <mergeCell ref="AK33:AO33"/>
    <mergeCell ref="D96:H96"/>
    <mergeCell ref="J96:AF96"/>
    <mergeCell ref="AG96:AM96"/>
    <mergeCell ref="AN96:AP96"/>
    <mergeCell ref="D95:H95"/>
    <mergeCell ref="J95:AF95"/>
    <mergeCell ref="AG94:AM94"/>
    <mergeCell ref="AN94:AP94"/>
    <mergeCell ref="C92:G92"/>
    <mergeCell ref="I92:AF92"/>
    <mergeCell ref="AG92:AM92"/>
    <mergeCell ref="AN92:AP92"/>
    <mergeCell ref="W30:AE30"/>
    <mergeCell ref="AK30:AO30"/>
    <mergeCell ref="L30:P30"/>
    <mergeCell ref="W31:AE31"/>
    <mergeCell ref="AN95:AP95"/>
    <mergeCell ref="AG95:AM95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L85:AO85"/>
    <mergeCell ref="AM87:AN87"/>
    <mergeCell ref="L28:P28"/>
    <mergeCell ref="W28:AE28"/>
    <mergeCell ref="AK28:AO28"/>
    <mergeCell ref="W29:AE29"/>
    <mergeCell ref="AK29:AO29"/>
    <mergeCell ref="L29:P29"/>
    <mergeCell ref="K5:AO5"/>
    <mergeCell ref="K6:AO6"/>
    <mergeCell ref="E14:AJ14"/>
    <mergeCell ref="E23:AN23"/>
    <mergeCell ref="AK26:AO26"/>
  </mergeCells>
  <pageMargins left="0.39374999999999999" right="0.39374999999999999" top="0.39374999999999999" bottom="0.39374999999999999" header="0" footer="0"/>
  <pageSetup paperSize="9" scale="68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91"/>
  <sheetViews>
    <sheetView showGridLines="0" view="pageBreakPreview" topLeftCell="A174" zoomScale="125" zoomScaleNormal="100" zoomScaleSheetLayoutView="90" workbookViewId="0">
      <selection activeCell="F162" sqref="F162"/>
    </sheetView>
  </sheetViews>
  <sheetFormatPr defaultColWidth="8.7109375" defaultRowHeight="10.199999999999999" x14ac:dyDescent="0.2"/>
  <cols>
    <col min="1" max="1" width="3.42578125" style="132" customWidth="1"/>
    <col min="2" max="2" width="1.28515625" style="132" customWidth="1"/>
    <col min="3" max="3" width="5.42578125" style="132" customWidth="1"/>
    <col min="4" max="4" width="4.28515625" style="132" customWidth="1"/>
    <col min="5" max="5" width="25.28515625" style="132" customWidth="1"/>
    <col min="6" max="6" width="50.7109375" style="132" customWidth="1"/>
    <col min="7" max="7" width="7.42578125" style="132" customWidth="1"/>
    <col min="8" max="8" width="14" style="132" customWidth="1"/>
    <col min="9" max="9" width="13.42578125" style="132" customWidth="1"/>
    <col min="10" max="10" width="22.28515625" style="132" customWidth="1"/>
    <col min="11" max="11" width="3.7109375" style="132" customWidth="1"/>
    <col min="12" max="16384" width="8.7109375" style="132"/>
  </cols>
  <sheetData>
    <row r="2" spans="2:11" ht="37.049999999999997" customHeight="1" x14ac:dyDescent="0.2"/>
    <row r="3" spans="2:11" ht="7.05" customHeight="1" x14ac:dyDescent="0.2">
      <c r="B3" s="214"/>
      <c r="C3" s="215"/>
      <c r="D3" s="215"/>
      <c r="E3" s="215"/>
      <c r="F3" s="215"/>
      <c r="G3" s="215"/>
      <c r="H3" s="215"/>
      <c r="I3" s="215"/>
      <c r="J3" s="215"/>
      <c r="K3" s="216"/>
    </row>
    <row r="4" spans="2:11" ht="25.05" customHeight="1" x14ac:dyDescent="0.2">
      <c r="B4" s="217"/>
      <c r="C4" s="218"/>
      <c r="D4" s="167" t="s">
        <v>47</v>
      </c>
      <c r="E4" s="218"/>
      <c r="F4" s="218"/>
      <c r="G4" s="218"/>
      <c r="H4" s="218"/>
      <c r="I4" s="218"/>
      <c r="J4" s="218"/>
      <c r="K4" s="219"/>
    </row>
    <row r="5" spans="2:11" ht="7.05" customHeight="1" x14ac:dyDescent="0.2">
      <c r="B5" s="217"/>
      <c r="C5" s="218"/>
      <c r="D5" s="218"/>
      <c r="E5" s="218"/>
      <c r="F5" s="218"/>
      <c r="G5" s="218"/>
      <c r="H5" s="218"/>
      <c r="I5" s="218"/>
      <c r="J5" s="218"/>
      <c r="K5" s="219"/>
    </row>
    <row r="6" spans="2:11" ht="12" customHeight="1" x14ac:dyDescent="0.2">
      <c r="B6" s="217"/>
      <c r="C6" s="218"/>
      <c r="D6" s="170" t="s">
        <v>4</v>
      </c>
      <c r="E6" s="218"/>
      <c r="F6" s="218"/>
      <c r="G6" s="218"/>
      <c r="H6" s="218"/>
      <c r="I6" s="218"/>
      <c r="J6" s="218"/>
      <c r="K6" s="219"/>
    </row>
    <row r="7" spans="2:11" ht="26.25" customHeight="1" x14ac:dyDescent="0.2">
      <c r="B7" s="217"/>
      <c r="C7" s="218"/>
      <c r="D7" s="218"/>
      <c r="E7" s="268" t="s">
        <v>124</v>
      </c>
      <c r="F7" s="269"/>
      <c r="G7" s="269"/>
      <c r="H7" s="269"/>
      <c r="I7" s="218"/>
      <c r="J7" s="218"/>
      <c r="K7" s="219"/>
    </row>
    <row r="8" spans="2:11" s="2" customFormat="1" ht="12" customHeight="1" x14ac:dyDescent="0.2">
      <c r="B8" s="166"/>
      <c r="C8" s="168"/>
      <c r="D8" s="170" t="s">
        <v>48</v>
      </c>
      <c r="E8" s="168"/>
      <c r="F8" s="168"/>
      <c r="G8" s="168"/>
      <c r="H8" s="168"/>
      <c r="I8" s="168"/>
      <c r="J8" s="168"/>
      <c r="K8" s="169"/>
    </row>
    <row r="9" spans="2:11" s="2" customFormat="1" ht="16.5" customHeight="1" x14ac:dyDescent="0.2">
      <c r="B9" s="166"/>
      <c r="C9" s="168"/>
      <c r="D9" s="168"/>
      <c r="E9" s="270" t="s">
        <v>128</v>
      </c>
      <c r="F9" s="271"/>
      <c r="G9" s="271"/>
      <c r="H9" s="271"/>
      <c r="I9" s="168"/>
      <c r="J9" s="168"/>
      <c r="K9" s="169"/>
    </row>
    <row r="10" spans="2:11" s="2" customFormat="1" x14ac:dyDescent="0.2">
      <c r="B10" s="166"/>
      <c r="C10" s="168"/>
      <c r="D10" s="168"/>
      <c r="E10" s="168"/>
      <c r="F10" s="168"/>
      <c r="G10" s="168"/>
      <c r="H10" s="168"/>
      <c r="I10" s="168"/>
      <c r="J10" s="168"/>
      <c r="K10" s="169"/>
    </row>
    <row r="11" spans="2:11" s="2" customFormat="1" ht="12" customHeight="1" x14ac:dyDescent="0.2">
      <c r="B11" s="166"/>
      <c r="C11" s="168"/>
      <c r="D11" s="170" t="s">
        <v>5</v>
      </c>
      <c r="E11" s="168"/>
      <c r="F11" s="171" t="s">
        <v>1</v>
      </c>
      <c r="G11" s="168"/>
      <c r="H11" s="168"/>
      <c r="I11" s="170" t="s">
        <v>6</v>
      </c>
      <c r="J11" s="171" t="s">
        <v>1</v>
      </c>
      <c r="K11" s="169"/>
    </row>
    <row r="12" spans="2:11" s="2" customFormat="1" ht="12" customHeight="1" x14ac:dyDescent="0.2">
      <c r="B12" s="166"/>
      <c r="C12" s="168"/>
      <c r="D12" s="170" t="s">
        <v>7</v>
      </c>
      <c r="E12" s="168"/>
      <c r="F12" s="171" t="s">
        <v>8</v>
      </c>
      <c r="G12" s="168"/>
      <c r="H12" s="168"/>
      <c r="I12" s="170" t="s">
        <v>9</v>
      </c>
      <c r="J12" s="172">
        <v>44470</v>
      </c>
      <c r="K12" s="169"/>
    </row>
    <row r="13" spans="2:11" s="2" customFormat="1" ht="10.95" customHeight="1" x14ac:dyDescent="0.2">
      <c r="B13" s="166"/>
      <c r="C13" s="168"/>
      <c r="D13" s="168"/>
      <c r="E13" s="168"/>
      <c r="F13" s="168"/>
      <c r="G13" s="168"/>
      <c r="H13" s="168"/>
      <c r="I13" s="168"/>
      <c r="J13" s="168"/>
      <c r="K13" s="169"/>
    </row>
    <row r="14" spans="2:11" s="2" customFormat="1" ht="12" customHeight="1" x14ac:dyDescent="0.2">
      <c r="B14" s="166"/>
      <c r="C14" s="168"/>
      <c r="D14" s="170" t="s">
        <v>10</v>
      </c>
      <c r="E14" s="168"/>
      <c r="F14" s="168"/>
      <c r="G14" s="168"/>
      <c r="H14" s="168"/>
      <c r="I14" s="170" t="s">
        <v>11</v>
      </c>
      <c r="J14" s="171" t="s">
        <v>1</v>
      </c>
      <c r="K14" s="169"/>
    </row>
    <row r="15" spans="2:11" s="2" customFormat="1" ht="18" customHeight="1" x14ac:dyDescent="0.2">
      <c r="B15" s="166"/>
      <c r="C15" s="168"/>
      <c r="D15" s="168"/>
      <c r="E15" s="171" t="s">
        <v>8</v>
      </c>
      <c r="F15" s="168"/>
      <c r="G15" s="168"/>
      <c r="H15" s="168"/>
      <c r="I15" s="170" t="s">
        <v>12</v>
      </c>
      <c r="J15" s="171" t="s">
        <v>1</v>
      </c>
      <c r="K15" s="169"/>
    </row>
    <row r="16" spans="2:11" s="2" customFormat="1" ht="7.05" customHeight="1" x14ac:dyDescent="0.2">
      <c r="B16" s="166"/>
      <c r="C16" s="168"/>
      <c r="D16" s="168"/>
      <c r="E16" s="168"/>
      <c r="F16" s="168"/>
      <c r="G16" s="168"/>
      <c r="H16" s="168"/>
      <c r="I16" s="168"/>
      <c r="J16" s="168"/>
      <c r="K16" s="169"/>
    </row>
    <row r="17" spans="2:11" s="2" customFormat="1" ht="12" customHeight="1" x14ac:dyDescent="0.2">
      <c r="B17" s="166"/>
      <c r="C17" s="168"/>
      <c r="D17" s="170" t="s">
        <v>13</v>
      </c>
      <c r="E17" s="168"/>
      <c r="F17" s="168"/>
      <c r="G17" s="168"/>
      <c r="H17" s="168"/>
      <c r="I17" s="170" t="s">
        <v>11</v>
      </c>
      <c r="J17" s="220" t="s">
        <v>14</v>
      </c>
      <c r="K17" s="169"/>
    </row>
    <row r="18" spans="2:11" s="2" customFormat="1" ht="18" customHeight="1" x14ac:dyDescent="0.2">
      <c r="B18" s="166"/>
      <c r="C18" s="168"/>
      <c r="D18" s="168"/>
      <c r="E18" s="272" t="s">
        <v>14</v>
      </c>
      <c r="F18" s="273"/>
      <c r="G18" s="273"/>
      <c r="H18" s="273"/>
      <c r="I18" s="170" t="s">
        <v>12</v>
      </c>
      <c r="J18" s="220" t="s">
        <v>14</v>
      </c>
      <c r="K18" s="169"/>
    </row>
    <row r="19" spans="2:11" s="2" customFormat="1" ht="7.05" customHeight="1" x14ac:dyDescent="0.2">
      <c r="B19" s="166"/>
      <c r="C19" s="168"/>
      <c r="D19" s="168"/>
      <c r="E19" s="168"/>
      <c r="F19" s="168"/>
      <c r="G19" s="168"/>
      <c r="H19" s="168"/>
      <c r="I19" s="168"/>
      <c r="J19" s="168"/>
      <c r="K19" s="169"/>
    </row>
    <row r="20" spans="2:11" s="2" customFormat="1" ht="12" customHeight="1" x14ac:dyDescent="0.2">
      <c r="B20" s="166"/>
      <c r="C20" s="168"/>
      <c r="D20" s="170" t="s">
        <v>15</v>
      </c>
      <c r="E20" s="168"/>
      <c r="F20" s="168" t="s">
        <v>125</v>
      </c>
      <c r="G20" s="168"/>
      <c r="H20" s="168"/>
      <c r="I20" s="170" t="s">
        <v>11</v>
      </c>
      <c r="J20" s="171" t="s">
        <v>1</v>
      </c>
      <c r="K20" s="169"/>
    </row>
    <row r="21" spans="2:11" s="2" customFormat="1" ht="18" customHeight="1" x14ac:dyDescent="0.2">
      <c r="B21" s="166"/>
      <c r="C21" s="168"/>
      <c r="D21" s="168"/>
      <c r="E21" s="171" t="s">
        <v>8</v>
      </c>
      <c r="F21" s="168"/>
      <c r="G21" s="168"/>
      <c r="H21" s="168"/>
      <c r="I21" s="170" t="s">
        <v>12</v>
      </c>
      <c r="J21" s="171" t="s">
        <v>1</v>
      </c>
      <c r="K21" s="169"/>
    </row>
    <row r="22" spans="2:11" s="2" customFormat="1" ht="7.05" customHeight="1" x14ac:dyDescent="0.2">
      <c r="B22" s="166"/>
      <c r="C22" s="168"/>
      <c r="D22" s="168"/>
      <c r="E22" s="168"/>
      <c r="F22" s="168"/>
      <c r="G22" s="168"/>
      <c r="H22" s="168"/>
      <c r="I22" s="168"/>
      <c r="J22" s="168"/>
      <c r="K22" s="169"/>
    </row>
    <row r="23" spans="2:11" s="2" customFormat="1" ht="12" customHeight="1" x14ac:dyDescent="0.2">
      <c r="B23" s="166"/>
      <c r="C23" s="168"/>
      <c r="D23" s="170" t="s">
        <v>16</v>
      </c>
      <c r="E23" s="168"/>
      <c r="F23" s="168"/>
      <c r="G23" s="168"/>
      <c r="H23" s="168"/>
      <c r="I23" s="170" t="s">
        <v>11</v>
      </c>
      <c r="J23" s="171" t="s">
        <v>1</v>
      </c>
      <c r="K23" s="169"/>
    </row>
    <row r="24" spans="2:11" s="2" customFormat="1" ht="18" customHeight="1" x14ac:dyDescent="0.2">
      <c r="B24" s="166"/>
      <c r="C24" s="168"/>
      <c r="D24" s="168"/>
      <c r="E24" s="171" t="s">
        <v>8</v>
      </c>
      <c r="F24" s="168"/>
      <c r="G24" s="168"/>
      <c r="H24" s="168"/>
      <c r="I24" s="170" t="s">
        <v>12</v>
      </c>
      <c r="J24" s="171" t="s">
        <v>1</v>
      </c>
      <c r="K24" s="169"/>
    </row>
    <row r="25" spans="2:11" s="2" customFormat="1" ht="7.05" customHeight="1" x14ac:dyDescent="0.2">
      <c r="B25" s="166"/>
      <c r="C25" s="168"/>
      <c r="D25" s="168"/>
      <c r="E25" s="168"/>
      <c r="F25" s="168"/>
      <c r="G25" s="168"/>
      <c r="H25" s="168"/>
      <c r="I25" s="168"/>
      <c r="J25" s="168"/>
      <c r="K25" s="169"/>
    </row>
    <row r="26" spans="2:11" s="2" customFormat="1" ht="12" customHeight="1" x14ac:dyDescent="0.2">
      <c r="B26" s="166"/>
      <c r="C26" s="168"/>
      <c r="D26" s="170" t="s">
        <v>17</v>
      </c>
      <c r="E26" s="168"/>
      <c r="F26" s="168"/>
      <c r="G26" s="168"/>
      <c r="H26" s="168"/>
      <c r="I26" s="168"/>
      <c r="J26" s="168"/>
      <c r="K26" s="169"/>
    </row>
    <row r="27" spans="2:11" s="8" customFormat="1" ht="16.5" customHeight="1" x14ac:dyDescent="0.2">
      <c r="B27" s="221"/>
      <c r="C27" s="222"/>
      <c r="D27" s="222"/>
      <c r="E27" s="274" t="s">
        <v>1</v>
      </c>
      <c r="F27" s="274"/>
      <c r="G27" s="274"/>
      <c r="H27" s="274"/>
      <c r="I27" s="222"/>
      <c r="J27" s="222"/>
      <c r="K27" s="223"/>
    </row>
    <row r="28" spans="2:11" s="2" customFormat="1" ht="7.05" customHeight="1" x14ac:dyDescent="0.2">
      <c r="B28" s="166"/>
      <c r="C28" s="168"/>
      <c r="D28" s="168"/>
      <c r="E28" s="168"/>
      <c r="F28" s="168"/>
      <c r="G28" s="168"/>
      <c r="H28" s="168"/>
      <c r="I28" s="168"/>
      <c r="J28" s="168"/>
      <c r="K28" s="169"/>
    </row>
    <row r="29" spans="2:11" s="2" customFormat="1" ht="7.05" customHeight="1" x14ac:dyDescent="0.2">
      <c r="B29" s="166"/>
      <c r="C29" s="168"/>
      <c r="D29" s="46"/>
      <c r="E29" s="46"/>
      <c r="F29" s="46"/>
      <c r="G29" s="46"/>
      <c r="H29" s="46"/>
      <c r="I29" s="46"/>
      <c r="J29" s="46"/>
      <c r="K29" s="224"/>
    </row>
    <row r="30" spans="2:11" s="2" customFormat="1" ht="14.55" customHeight="1" x14ac:dyDescent="0.2">
      <c r="B30" s="166"/>
      <c r="C30" s="168"/>
      <c r="D30" s="171" t="s">
        <v>49</v>
      </c>
      <c r="E30" s="168"/>
      <c r="F30" s="168"/>
      <c r="G30" s="168"/>
      <c r="H30" s="168"/>
      <c r="I30" s="168"/>
      <c r="J30" s="225">
        <f>J96</f>
        <v>0</v>
      </c>
      <c r="K30" s="169"/>
    </row>
    <row r="31" spans="2:11" s="2" customFormat="1" ht="14.55" customHeight="1" x14ac:dyDescent="0.2">
      <c r="B31" s="166"/>
      <c r="C31" s="168"/>
      <c r="D31" s="226" t="s">
        <v>50</v>
      </c>
      <c r="E31" s="168"/>
      <c r="F31" s="168"/>
      <c r="G31" s="168"/>
      <c r="H31" s="168"/>
      <c r="I31" s="168"/>
      <c r="J31" s="225">
        <f>J105</f>
        <v>0</v>
      </c>
      <c r="K31" s="169"/>
    </row>
    <row r="32" spans="2:11" s="2" customFormat="1" ht="25.2" customHeight="1" x14ac:dyDescent="0.2">
      <c r="B32" s="166"/>
      <c r="C32" s="168"/>
      <c r="D32" s="227" t="s">
        <v>18</v>
      </c>
      <c r="E32" s="168"/>
      <c r="F32" s="168"/>
      <c r="G32" s="168"/>
      <c r="H32" s="168"/>
      <c r="I32" s="168"/>
      <c r="J32" s="200">
        <f>ROUND(J30 + J31, 2)</f>
        <v>0</v>
      </c>
      <c r="K32" s="169"/>
    </row>
    <row r="33" spans="2:11" s="2" customFormat="1" ht="7.05" customHeight="1" x14ac:dyDescent="0.2">
      <c r="B33" s="166"/>
      <c r="C33" s="168"/>
      <c r="D33" s="46"/>
      <c r="E33" s="46"/>
      <c r="F33" s="46"/>
      <c r="G33" s="46"/>
      <c r="H33" s="46"/>
      <c r="I33" s="46"/>
      <c r="J33" s="46"/>
      <c r="K33" s="224"/>
    </row>
    <row r="34" spans="2:11" s="2" customFormat="1" ht="14.55" customHeight="1" x14ac:dyDescent="0.2">
      <c r="B34" s="166"/>
      <c r="C34" s="168"/>
      <c r="D34" s="168"/>
      <c r="E34" s="168"/>
      <c r="F34" s="228" t="s">
        <v>20</v>
      </c>
      <c r="G34" s="168"/>
      <c r="H34" s="168"/>
      <c r="I34" s="228" t="s">
        <v>19</v>
      </c>
      <c r="J34" s="228" t="s">
        <v>21</v>
      </c>
      <c r="K34" s="169"/>
    </row>
    <row r="35" spans="2:11" s="2" customFormat="1" ht="14.55" customHeight="1" x14ac:dyDescent="0.2">
      <c r="B35" s="166"/>
      <c r="C35" s="168"/>
      <c r="D35" s="144" t="s">
        <v>22</v>
      </c>
      <c r="E35" s="170" t="s">
        <v>23</v>
      </c>
      <c r="F35" s="229">
        <v>0</v>
      </c>
      <c r="G35" s="168"/>
      <c r="H35" s="168"/>
      <c r="I35" s="230">
        <v>0.2</v>
      </c>
      <c r="J35" s="229">
        <v>0</v>
      </c>
      <c r="K35" s="169"/>
    </row>
    <row r="36" spans="2:11" s="2" customFormat="1" ht="14.55" customHeight="1" x14ac:dyDescent="0.2">
      <c r="B36" s="166"/>
      <c r="C36" s="168"/>
      <c r="D36" s="168"/>
      <c r="E36" s="170" t="s">
        <v>24</v>
      </c>
      <c r="F36" s="229">
        <f>J32</f>
        <v>0</v>
      </c>
      <c r="G36" s="168"/>
      <c r="H36" s="168"/>
      <c r="I36" s="230">
        <v>0.2</v>
      </c>
      <c r="J36" s="229">
        <f>20%*SUM(F36)</f>
        <v>0</v>
      </c>
      <c r="K36" s="169"/>
    </row>
    <row r="37" spans="2:11" s="2" customFormat="1" ht="14.55" hidden="1" customHeight="1" x14ac:dyDescent="0.2">
      <c r="B37" s="166"/>
      <c r="C37" s="168"/>
      <c r="D37" s="168"/>
      <c r="E37" s="170" t="s">
        <v>25</v>
      </c>
      <c r="F37" s="229" t="e">
        <f>ROUND((SUM(#REF!) + SUM(#REF!)),  2)</f>
        <v>#REF!</v>
      </c>
      <c r="G37" s="168"/>
      <c r="H37" s="168"/>
      <c r="I37" s="230">
        <v>0.2</v>
      </c>
      <c r="J37" s="229">
        <f>0</f>
        <v>0</v>
      </c>
      <c r="K37" s="169"/>
    </row>
    <row r="38" spans="2:11" s="2" customFormat="1" ht="14.55" hidden="1" customHeight="1" x14ac:dyDescent="0.2">
      <c r="B38" s="166"/>
      <c r="C38" s="168"/>
      <c r="D38" s="168"/>
      <c r="E38" s="170" t="s">
        <v>26</v>
      </c>
      <c r="F38" s="229" t="e">
        <f>ROUND((SUM(#REF!) + SUM(#REF!)),  2)</f>
        <v>#REF!</v>
      </c>
      <c r="G38" s="168"/>
      <c r="H38" s="168"/>
      <c r="I38" s="230">
        <v>0.2</v>
      </c>
      <c r="J38" s="229">
        <f>0</f>
        <v>0</v>
      </c>
      <c r="K38" s="169"/>
    </row>
    <row r="39" spans="2:11" s="2" customFormat="1" ht="14.55" hidden="1" customHeight="1" x14ac:dyDescent="0.2">
      <c r="B39" s="166"/>
      <c r="C39" s="168"/>
      <c r="D39" s="168"/>
      <c r="E39" s="170" t="s">
        <v>27</v>
      </c>
      <c r="F39" s="229" t="e">
        <f>ROUND((SUM(#REF!) + SUM(#REF!)),  2)</f>
        <v>#REF!</v>
      </c>
      <c r="G39" s="168"/>
      <c r="H39" s="168"/>
      <c r="I39" s="230">
        <v>0</v>
      </c>
      <c r="J39" s="229">
        <f>0</f>
        <v>0</v>
      </c>
      <c r="K39" s="169"/>
    </row>
    <row r="40" spans="2:11" s="2" customFormat="1" ht="7.05" customHeight="1" x14ac:dyDescent="0.2">
      <c r="B40" s="166"/>
      <c r="C40" s="168"/>
      <c r="D40" s="168"/>
      <c r="E40" s="168"/>
      <c r="F40" s="168"/>
      <c r="G40" s="168"/>
      <c r="H40" s="168"/>
      <c r="I40" s="168"/>
      <c r="J40" s="168"/>
      <c r="K40" s="169"/>
    </row>
    <row r="41" spans="2:11" s="2" customFormat="1" ht="25.2" customHeight="1" x14ac:dyDescent="0.2">
      <c r="B41" s="166"/>
      <c r="C41" s="196"/>
      <c r="D41" s="70" t="s">
        <v>28</v>
      </c>
      <c r="E41" s="148"/>
      <c r="F41" s="148"/>
      <c r="G41" s="71" t="s">
        <v>29</v>
      </c>
      <c r="H41" s="72" t="s">
        <v>30</v>
      </c>
      <c r="I41" s="148"/>
      <c r="J41" s="73">
        <f>SUM(J32:J39)</f>
        <v>0</v>
      </c>
      <c r="K41" s="231"/>
    </row>
    <row r="42" spans="2:11" s="2" customFormat="1" ht="14.55" customHeight="1" x14ac:dyDescent="0.2">
      <c r="B42" s="166"/>
      <c r="C42" s="168"/>
      <c r="D42" s="168"/>
      <c r="E42" s="168"/>
      <c r="F42" s="168"/>
      <c r="G42" s="168"/>
      <c r="H42" s="168"/>
      <c r="I42" s="168"/>
      <c r="J42" s="168"/>
      <c r="K42" s="169"/>
    </row>
    <row r="43" spans="2:11" ht="14.55" customHeight="1" x14ac:dyDescent="0.2">
      <c r="B43" s="217"/>
      <c r="C43" s="218"/>
      <c r="D43" s="218"/>
      <c r="E43" s="218"/>
      <c r="F43" s="218"/>
      <c r="G43" s="218"/>
      <c r="H43" s="218"/>
      <c r="I43" s="218"/>
      <c r="J43" s="218"/>
      <c r="K43" s="219"/>
    </row>
    <row r="44" spans="2:11" ht="14.55" customHeight="1" x14ac:dyDescent="0.2">
      <c r="B44" s="217"/>
      <c r="C44" s="218"/>
      <c r="D44" s="218"/>
      <c r="E44" s="218"/>
      <c r="F44" s="218"/>
      <c r="G44" s="218"/>
      <c r="H44" s="218"/>
      <c r="I44" s="218"/>
      <c r="J44" s="218"/>
      <c r="K44" s="219"/>
    </row>
    <row r="45" spans="2:11" ht="14.55" customHeight="1" x14ac:dyDescent="0.2">
      <c r="B45" s="217"/>
      <c r="C45" s="218"/>
      <c r="D45" s="218"/>
      <c r="E45" s="218"/>
      <c r="F45" s="218"/>
      <c r="G45" s="218"/>
      <c r="H45" s="218"/>
      <c r="I45" s="218"/>
      <c r="J45" s="218"/>
      <c r="K45" s="219"/>
    </row>
    <row r="46" spans="2:11" ht="14.55" customHeight="1" x14ac:dyDescent="0.2">
      <c r="B46" s="217"/>
      <c r="C46" s="218"/>
      <c r="D46" s="218"/>
      <c r="E46" s="218"/>
      <c r="F46" s="218"/>
      <c r="G46" s="218"/>
      <c r="H46" s="218"/>
      <c r="I46" s="218"/>
      <c r="J46" s="218"/>
      <c r="K46" s="219"/>
    </row>
    <row r="47" spans="2:11" ht="14.55" customHeight="1" x14ac:dyDescent="0.2">
      <c r="B47" s="217"/>
      <c r="C47" s="218"/>
      <c r="D47" s="218"/>
      <c r="E47" s="218"/>
      <c r="F47" s="218"/>
      <c r="G47" s="218"/>
      <c r="H47" s="218"/>
      <c r="I47" s="218"/>
      <c r="J47" s="218"/>
      <c r="K47" s="219"/>
    </row>
    <row r="48" spans="2:11" ht="14.55" customHeight="1" x14ac:dyDescent="0.2">
      <c r="B48" s="217"/>
      <c r="C48" s="218"/>
      <c r="D48" s="218"/>
      <c r="E48" s="218"/>
      <c r="F48" s="218"/>
      <c r="G48" s="218"/>
      <c r="H48" s="218"/>
      <c r="I48" s="218"/>
      <c r="J48" s="218"/>
      <c r="K48" s="219"/>
    </row>
    <row r="49" spans="2:11" ht="14.55" customHeight="1" x14ac:dyDescent="0.2">
      <c r="B49" s="217"/>
      <c r="C49" s="218"/>
      <c r="D49" s="218"/>
      <c r="E49" s="218"/>
      <c r="F49" s="218"/>
      <c r="G49" s="218"/>
      <c r="H49" s="218"/>
      <c r="I49" s="218"/>
      <c r="J49" s="218"/>
      <c r="K49" s="219"/>
    </row>
    <row r="50" spans="2:11" s="2" customFormat="1" ht="14.55" customHeight="1" x14ac:dyDescent="0.2">
      <c r="B50" s="166"/>
      <c r="C50" s="168"/>
      <c r="D50" s="34" t="s">
        <v>31</v>
      </c>
      <c r="E50" s="35"/>
      <c r="F50" s="35"/>
      <c r="G50" s="34" t="s">
        <v>32</v>
      </c>
      <c r="H50" s="35"/>
      <c r="I50" s="35"/>
      <c r="J50" s="35"/>
      <c r="K50" s="232"/>
    </row>
    <row r="51" spans="2:11" x14ac:dyDescent="0.2">
      <c r="B51" s="217"/>
      <c r="C51" s="218"/>
      <c r="D51" s="218"/>
      <c r="E51" s="218"/>
      <c r="F51" s="218"/>
      <c r="G51" s="218"/>
      <c r="H51" s="218"/>
      <c r="I51" s="218"/>
      <c r="J51" s="218"/>
      <c r="K51" s="219"/>
    </row>
    <row r="52" spans="2:11" x14ac:dyDescent="0.2">
      <c r="B52" s="217"/>
      <c r="C52" s="218"/>
      <c r="D52" s="218"/>
      <c r="E52" s="218"/>
      <c r="F52" s="218"/>
      <c r="G52" s="218"/>
      <c r="H52" s="218"/>
      <c r="I52" s="218"/>
      <c r="J52" s="218"/>
      <c r="K52" s="219"/>
    </row>
    <row r="53" spans="2:11" x14ac:dyDescent="0.2">
      <c r="B53" s="217"/>
      <c r="C53" s="218"/>
      <c r="D53" s="218"/>
      <c r="E53" s="218"/>
      <c r="F53" s="218"/>
      <c r="G53" s="218"/>
      <c r="H53" s="218"/>
      <c r="I53" s="218"/>
      <c r="J53" s="218"/>
      <c r="K53" s="219"/>
    </row>
    <row r="54" spans="2:11" x14ac:dyDescent="0.2">
      <c r="B54" s="217"/>
      <c r="C54" s="218"/>
      <c r="D54" s="218"/>
      <c r="E54" s="218"/>
      <c r="F54" s="218"/>
      <c r="G54" s="218"/>
      <c r="H54" s="218"/>
      <c r="I54" s="218"/>
      <c r="J54" s="218"/>
      <c r="K54" s="219"/>
    </row>
    <row r="55" spans="2:11" x14ac:dyDescent="0.2">
      <c r="B55" s="217"/>
      <c r="C55" s="218"/>
      <c r="D55" s="218"/>
      <c r="E55" s="218"/>
      <c r="F55" s="218"/>
      <c r="G55" s="218"/>
      <c r="H55" s="218"/>
      <c r="I55" s="218"/>
      <c r="J55" s="218"/>
      <c r="K55" s="219"/>
    </row>
    <row r="56" spans="2:11" x14ac:dyDescent="0.2">
      <c r="B56" s="217"/>
      <c r="C56" s="218"/>
      <c r="D56" s="218"/>
      <c r="E56" s="218"/>
      <c r="F56" s="218"/>
      <c r="G56" s="218"/>
      <c r="H56" s="218"/>
      <c r="I56" s="218"/>
      <c r="J56" s="218"/>
      <c r="K56" s="219"/>
    </row>
    <row r="57" spans="2:11" x14ac:dyDescent="0.2">
      <c r="B57" s="217"/>
      <c r="C57" s="218"/>
      <c r="D57" s="218"/>
      <c r="E57" s="218"/>
      <c r="F57" s="218"/>
      <c r="G57" s="218"/>
      <c r="H57" s="218"/>
      <c r="I57" s="218"/>
      <c r="J57" s="218"/>
      <c r="K57" s="219"/>
    </row>
    <row r="58" spans="2:11" x14ac:dyDescent="0.2">
      <c r="B58" s="217"/>
      <c r="C58" s="218"/>
      <c r="D58" s="218"/>
      <c r="E58" s="218"/>
      <c r="F58" s="218"/>
      <c r="G58" s="218"/>
      <c r="H58" s="218"/>
      <c r="I58" s="218"/>
      <c r="J58" s="218"/>
      <c r="K58" s="219"/>
    </row>
    <row r="59" spans="2:11" x14ac:dyDescent="0.2">
      <c r="B59" s="217"/>
      <c r="C59" s="218"/>
      <c r="D59" s="218"/>
      <c r="E59" s="218"/>
      <c r="F59" s="218"/>
      <c r="G59" s="218"/>
      <c r="H59" s="218"/>
      <c r="I59" s="218"/>
      <c r="J59" s="218"/>
      <c r="K59" s="219"/>
    </row>
    <row r="60" spans="2:11" x14ac:dyDescent="0.2">
      <c r="B60" s="217"/>
      <c r="C60" s="218"/>
      <c r="D60" s="218"/>
      <c r="E60" s="218"/>
      <c r="F60" s="218"/>
      <c r="G60" s="218"/>
      <c r="H60" s="218"/>
      <c r="I60" s="218"/>
      <c r="J60" s="218"/>
      <c r="K60" s="219"/>
    </row>
    <row r="61" spans="2:11" s="2" customFormat="1" ht="13.2" x14ac:dyDescent="0.2">
      <c r="B61" s="166"/>
      <c r="C61" s="168"/>
      <c r="D61" s="36" t="s">
        <v>33</v>
      </c>
      <c r="E61" s="149"/>
      <c r="F61" s="75" t="s">
        <v>34</v>
      </c>
      <c r="G61" s="36" t="s">
        <v>33</v>
      </c>
      <c r="H61" s="149"/>
      <c r="I61" s="149"/>
      <c r="J61" s="76" t="s">
        <v>34</v>
      </c>
      <c r="K61" s="233"/>
    </row>
    <row r="62" spans="2:11" x14ac:dyDescent="0.2">
      <c r="B62" s="217"/>
      <c r="C62" s="218"/>
      <c r="D62" s="218"/>
      <c r="E62" s="218"/>
      <c r="F62" s="218"/>
      <c r="G62" s="218"/>
      <c r="H62" s="218"/>
      <c r="I62" s="218"/>
      <c r="J62" s="218"/>
      <c r="K62" s="219"/>
    </row>
    <row r="63" spans="2:11" x14ac:dyDescent="0.2">
      <c r="B63" s="217"/>
      <c r="C63" s="218"/>
      <c r="D63" s="218"/>
      <c r="E63" s="218"/>
      <c r="F63" s="218"/>
      <c r="G63" s="218"/>
      <c r="H63" s="218"/>
      <c r="I63" s="218"/>
      <c r="J63" s="218"/>
      <c r="K63" s="219"/>
    </row>
    <row r="64" spans="2:11" x14ac:dyDescent="0.2">
      <c r="B64" s="217"/>
      <c r="C64" s="218"/>
      <c r="D64" s="218"/>
      <c r="E64" s="218"/>
      <c r="F64" s="218"/>
      <c r="G64" s="218"/>
      <c r="H64" s="218"/>
      <c r="I64" s="218"/>
      <c r="J64" s="218"/>
      <c r="K64" s="219"/>
    </row>
    <row r="65" spans="2:11" s="2" customFormat="1" ht="13.2" x14ac:dyDescent="0.2">
      <c r="B65" s="166"/>
      <c r="C65" s="168"/>
      <c r="D65" s="34" t="s">
        <v>35</v>
      </c>
      <c r="E65" s="35"/>
      <c r="F65" s="35"/>
      <c r="G65" s="34" t="s">
        <v>36</v>
      </c>
      <c r="H65" s="35"/>
      <c r="I65" s="35"/>
      <c r="J65" s="35"/>
      <c r="K65" s="232"/>
    </row>
    <row r="66" spans="2:11" x14ac:dyDescent="0.2">
      <c r="B66" s="217"/>
      <c r="C66" s="218"/>
      <c r="D66" s="218"/>
      <c r="E66" s="218"/>
      <c r="F66" s="218"/>
      <c r="G66" s="218"/>
      <c r="H66" s="218"/>
      <c r="I66" s="218"/>
      <c r="J66" s="218"/>
      <c r="K66" s="219"/>
    </row>
    <row r="67" spans="2:11" x14ac:dyDescent="0.2">
      <c r="B67" s="217"/>
      <c r="C67" s="218"/>
      <c r="D67" s="218"/>
      <c r="E67" s="218"/>
      <c r="F67" s="218"/>
      <c r="G67" s="218"/>
      <c r="H67" s="218"/>
      <c r="I67" s="218"/>
      <c r="J67" s="218"/>
      <c r="K67" s="219"/>
    </row>
    <row r="68" spans="2:11" x14ac:dyDescent="0.2">
      <c r="B68" s="217"/>
      <c r="C68" s="218"/>
      <c r="D68" s="218"/>
      <c r="E68" s="218"/>
      <c r="F68" s="218"/>
      <c r="G68" s="218"/>
      <c r="H68" s="218"/>
      <c r="I68" s="218"/>
      <c r="J68" s="218"/>
      <c r="K68" s="219"/>
    </row>
    <row r="69" spans="2:11" x14ac:dyDescent="0.2">
      <c r="B69" s="217"/>
      <c r="C69" s="218"/>
      <c r="D69" s="218"/>
      <c r="E69" s="218"/>
      <c r="F69" s="218"/>
      <c r="G69" s="218"/>
      <c r="H69" s="218"/>
      <c r="I69" s="218"/>
      <c r="J69" s="218"/>
      <c r="K69" s="219"/>
    </row>
    <row r="70" spans="2:11" x14ac:dyDescent="0.2">
      <c r="B70" s="217"/>
      <c r="C70" s="218"/>
      <c r="D70" s="218"/>
      <c r="E70" s="218"/>
      <c r="F70" s="218"/>
      <c r="G70" s="218"/>
      <c r="H70" s="218"/>
      <c r="I70" s="218"/>
      <c r="J70" s="218"/>
      <c r="K70" s="219"/>
    </row>
    <row r="71" spans="2:11" x14ac:dyDescent="0.2">
      <c r="B71" s="217"/>
      <c r="C71" s="218"/>
      <c r="D71" s="218"/>
      <c r="E71" s="218"/>
      <c r="F71" s="218"/>
      <c r="G71" s="218"/>
      <c r="H71" s="218"/>
      <c r="I71" s="218"/>
      <c r="J71" s="218"/>
      <c r="K71" s="219"/>
    </row>
    <row r="72" spans="2:11" x14ac:dyDescent="0.2">
      <c r="B72" s="217"/>
      <c r="C72" s="218"/>
      <c r="D72" s="218"/>
      <c r="E72" s="218"/>
      <c r="F72" s="218"/>
      <c r="G72" s="218"/>
      <c r="H72" s="218"/>
      <c r="I72" s="218"/>
      <c r="J72" s="218"/>
      <c r="K72" s="219"/>
    </row>
    <row r="73" spans="2:11" x14ac:dyDescent="0.2">
      <c r="B73" s="217"/>
      <c r="C73" s="218"/>
      <c r="D73" s="218"/>
      <c r="E73" s="218"/>
      <c r="F73" s="218"/>
      <c r="G73" s="218"/>
      <c r="H73" s="218"/>
      <c r="I73" s="218"/>
      <c r="J73" s="218"/>
      <c r="K73" s="219"/>
    </row>
    <row r="74" spans="2:11" x14ac:dyDescent="0.2">
      <c r="B74" s="217"/>
      <c r="C74" s="218"/>
      <c r="D74" s="218"/>
      <c r="E74" s="218"/>
      <c r="F74" s="218"/>
      <c r="G74" s="218"/>
      <c r="H74" s="218"/>
      <c r="I74" s="218"/>
      <c r="J74" s="218"/>
      <c r="K74" s="219"/>
    </row>
    <row r="75" spans="2:11" x14ac:dyDescent="0.2">
      <c r="B75" s="217"/>
      <c r="C75" s="218"/>
      <c r="D75" s="218"/>
      <c r="E75" s="218"/>
      <c r="F75" s="218"/>
      <c r="G75" s="218"/>
      <c r="H75" s="218"/>
      <c r="I75" s="218"/>
      <c r="J75" s="218"/>
      <c r="K75" s="219"/>
    </row>
    <row r="76" spans="2:11" s="2" customFormat="1" ht="13.2" x14ac:dyDescent="0.2">
      <c r="B76" s="166"/>
      <c r="C76" s="168"/>
      <c r="D76" s="36" t="s">
        <v>33</v>
      </c>
      <c r="E76" s="149"/>
      <c r="F76" s="75" t="s">
        <v>34</v>
      </c>
      <c r="G76" s="36" t="s">
        <v>33</v>
      </c>
      <c r="H76" s="149"/>
      <c r="I76" s="149"/>
      <c r="J76" s="76" t="s">
        <v>34</v>
      </c>
      <c r="K76" s="233"/>
    </row>
    <row r="77" spans="2:11" s="2" customFormat="1" ht="14.55" customHeight="1" x14ac:dyDescent="0.2">
      <c r="B77" s="192"/>
      <c r="C77" s="193"/>
      <c r="D77" s="193"/>
      <c r="E77" s="193"/>
      <c r="F77" s="193"/>
      <c r="G77" s="193"/>
      <c r="H77" s="193"/>
      <c r="I77" s="193"/>
      <c r="J77" s="193"/>
      <c r="K77" s="194"/>
    </row>
    <row r="81" spans="2:11" s="2" customFormat="1" ht="7.05" customHeight="1" x14ac:dyDescent="0.2">
      <c r="B81" s="163"/>
      <c r="C81" s="164"/>
      <c r="D81" s="164"/>
      <c r="E81" s="164"/>
      <c r="F81" s="164"/>
      <c r="G81" s="164"/>
      <c r="H81" s="164"/>
      <c r="I81" s="164"/>
      <c r="J81" s="164"/>
      <c r="K81" s="165"/>
    </row>
    <row r="82" spans="2:11" s="2" customFormat="1" ht="25.05" customHeight="1" x14ac:dyDescent="0.2">
      <c r="B82" s="166"/>
      <c r="C82" s="167" t="s">
        <v>51</v>
      </c>
      <c r="D82" s="168"/>
      <c r="E82" s="168"/>
      <c r="F82" s="168"/>
      <c r="G82" s="168"/>
      <c r="H82" s="168"/>
      <c r="I82" s="168"/>
      <c r="J82" s="168"/>
      <c r="K82" s="169"/>
    </row>
    <row r="83" spans="2:11" s="2" customFormat="1" ht="7.05" customHeight="1" x14ac:dyDescent="0.2">
      <c r="B83" s="166"/>
      <c r="C83" s="168"/>
      <c r="D83" s="168"/>
      <c r="E83" s="168"/>
      <c r="F83" s="168"/>
      <c r="G83" s="168"/>
      <c r="H83" s="168"/>
      <c r="I83" s="168"/>
      <c r="J83" s="168"/>
      <c r="K83" s="169"/>
    </row>
    <row r="84" spans="2:11" s="2" customFormat="1" ht="12" customHeight="1" x14ac:dyDescent="0.2">
      <c r="B84" s="166"/>
      <c r="C84" s="170" t="s">
        <v>4</v>
      </c>
      <c r="D84" s="168"/>
      <c r="E84" s="168"/>
      <c r="F84" s="168"/>
      <c r="G84" s="168"/>
      <c r="H84" s="168"/>
      <c r="I84" s="168"/>
      <c r="J84" s="168"/>
      <c r="K84" s="169"/>
    </row>
    <row r="85" spans="2:11" s="2" customFormat="1" ht="26.25" customHeight="1" x14ac:dyDescent="0.2">
      <c r="B85" s="166"/>
      <c r="C85" s="168"/>
      <c r="D85" s="168"/>
      <c r="E85" s="268" t="s">
        <v>124</v>
      </c>
      <c r="F85" s="269"/>
      <c r="G85" s="269"/>
      <c r="H85" s="269"/>
      <c r="I85" s="168"/>
      <c r="J85" s="168"/>
      <c r="K85" s="169"/>
    </row>
    <row r="86" spans="2:11" s="2" customFormat="1" ht="12" customHeight="1" x14ac:dyDescent="0.2">
      <c r="B86" s="166"/>
      <c r="C86" s="170" t="s">
        <v>48</v>
      </c>
      <c r="D86" s="168"/>
      <c r="E86" s="168"/>
      <c r="F86" s="168"/>
      <c r="G86" s="168"/>
      <c r="H86" s="168"/>
      <c r="I86" s="168"/>
      <c r="J86" s="168"/>
      <c r="K86" s="169"/>
    </row>
    <row r="87" spans="2:11" s="2" customFormat="1" ht="16.5" customHeight="1" x14ac:dyDescent="0.2">
      <c r="B87" s="166"/>
      <c r="C87" s="168"/>
      <c r="D87" s="168"/>
      <c r="E87" s="270" t="s">
        <v>128</v>
      </c>
      <c r="F87" s="271"/>
      <c r="G87" s="271"/>
      <c r="H87" s="271"/>
      <c r="I87" s="168"/>
      <c r="J87" s="168"/>
      <c r="K87" s="169"/>
    </row>
    <row r="88" spans="2:11" s="2" customFormat="1" ht="7.05" customHeight="1" x14ac:dyDescent="0.2">
      <c r="B88" s="166"/>
      <c r="C88" s="168"/>
      <c r="D88" s="168"/>
      <c r="E88" s="168"/>
      <c r="F88" s="168"/>
      <c r="G88" s="168"/>
      <c r="H88" s="168"/>
      <c r="I88" s="168"/>
      <c r="J88" s="168"/>
      <c r="K88" s="169"/>
    </row>
    <row r="89" spans="2:11" s="2" customFormat="1" ht="12" customHeight="1" x14ac:dyDescent="0.2">
      <c r="B89" s="166"/>
      <c r="C89" s="170" t="s">
        <v>7</v>
      </c>
      <c r="D89" s="168"/>
      <c r="E89" s="168"/>
      <c r="F89" s="171" t="s">
        <v>8</v>
      </c>
      <c r="G89" s="168"/>
      <c r="H89" s="168"/>
      <c r="I89" s="170" t="s">
        <v>9</v>
      </c>
      <c r="J89" s="172">
        <v>44470</v>
      </c>
      <c r="K89" s="169"/>
    </row>
    <row r="90" spans="2:11" s="2" customFormat="1" ht="7.05" customHeight="1" x14ac:dyDescent="0.2">
      <c r="B90" s="166"/>
      <c r="C90" s="168"/>
      <c r="D90" s="168"/>
      <c r="E90" s="168"/>
      <c r="F90" s="168"/>
      <c r="G90" s="168"/>
      <c r="H90" s="168"/>
      <c r="I90" s="168"/>
      <c r="J90" s="168"/>
      <c r="K90" s="169"/>
    </row>
    <row r="91" spans="2:11" s="2" customFormat="1" ht="15.3" customHeight="1" x14ac:dyDescent="0.2">
      <c r="B91" s="166"/>
      <c r="C91" s="170" t="s">
        <v>10</v>
      </c>
      <c r="D91" s="168"/>
      <c r="E91" s="168"/>
      <c r="F91" s="171" t="s">
        <v>8</v>
      </c>
      <c r="G91" s="168"/>
      <c r="H91" s="168"/>
      <c r="I91" s="170" t="s">
        <v>15</v>
      </c>
      <c r="J91" s="173" t="s">
        <v>8</v>
      </c>
      <c r="K91" s="169"/>
    </row>
    <row r="92" spans="2:11" s="2" customFormat="1" ht="15.3" customHeight="1" x14ac:dyDescent="0.2">
      <c r="B92" s="166"/>
      <c r="C92" s="170" t="s">
        <v>13</v>
      </c>
      <c r="D92" s="168"/>
      <c r="E92" s="168"/>
      <c r="F92" s="171" t="s">
        <v>14</v>
      </c>
      <c r="G92" s="168"/>
      <c r="H92" s="168"/>
      <c r="I92" s="170" t="s">
        <v>16</v>
      </c>
      <c r="J92" s="173" t="s">
        <v>8</v>
      </c>
      <c r="K92" s="169"/>
    </row>
    <row r="93" spans="2:11" s="2" customFormat="1" ht="10.199999999999999" customHeight="1" x14ac:dyDescent="0.2">
      <c r="B93" s="166"/>
      <c r="C93" s="168"/>
      <c r="D93" s="168"/>
      <c r="E93" s="168"/>
      <c r="F93" s="168"/>
      <c r="G93" s="168"/>
      <c r="H93" s="168"/>
      <c r="I93" s="168"/>
      <c r="J93" s="168"/>
      <c r="K93" s="169"/>
    </row>
    <row r="94" spans="2:11" s="2" customFormat="1" ht="29.25" customHeight="1" x14ac:dyDescent="0.2">
      <c r="B94" s="166"/>
      <c r="C94" s="195" t="s">
        <v>52</v>
      </c>
      <c r="D94" s="196"/>
      <c r="E94" s="196"/>
      <c r="F94" s="196"/>
      <c r="G94" s="196"/>
      <c r="H94" s="196"/>
      <c r="I94" s="196"/>
      <c r="J94" s="197" t="s">
        <v>53</v>
      </c>
      <c r="K94" s="198"/>
    </row>
    <row r="95" spans="2:11" s="2" customFormat="1" ht="10.199999999999999" customHeight="1" x14ac:dyDescent="0.2">
      <c r="B95" s="166"/>
      <c r="C95" s="168"/>
      <c r="D95" s="168"/>
      <c r="E95" s="168"/>
      <c r="F95" s="168"/>
      <c r="G95" s="168"/>
      <c r="H95" s="168"/>
      <c r="I95" s="168"/>
      <c r="J95" s="168"/>
      <c r="K95" s="169"/>
    </row>
    <row r="96" spans="2:11" s="2" customFormat="1" ht="22.95" customHeight="1" x14ac:dyDescent="0.2">
      <c r="B96" s="166"/>
      <c r="C96" s="199" t="s">
        <v>54</v>
      </c>
      <c r="D96" s="168"/>
      <c r="E96" s="168"/>
      <c r="F96" s="168"/>
      <c r="G96" s="168"/>
      <c r="H96" s="168"/>
      <c r="I96" s="168"/>
      <c r="J96" s="200">
        <f>J132</f>
        <v>0</v>
      </c>
      <c r="K96" s="169"/>
    </row>
    <row r="97" spans="2:11" s="9" customFormat="1" ht="25.05" customHeight="1" x14ac:dyDescent="0.2">
      <c r="B97" s="201"/>
      <c r="C97" s="202"/>
      <c r="D97" s="81" t="s">
        <v>55</v>
      </c>
      <c r="E97" s="82"/>
      <c r="F97" s="82"/>
      <c r="G97" s="82"/>
      <c r="H97" s="82"/>
      <c r="I97" s="82"/>
      <c r="J97" s="83">
        <f>SUM(J98:J102)</f>
        <v>0</v>
      </c>
      <c r="K97" s="203"/>
    </row>
    <row r="98" spans="2:11" s="10" customFormat="1" ht="19.95" customHeight="1" x14ac:dyDescent="0.2">
      <c r="B98" s="204"/>
      <c r="C98" s="205"/>
      <c r="D98" s="85" t="s">
        <v>230</v>
      </c>
      <c r="E98" s="86"/>
      <c r="F98" s="86"/>
      <c r="G98" s="86"/>
      <c r="H98" s="86"/>
      <c r="I98" s="86"/>
      <c r="J98" s="87">
        <f>J134</f>
        <v>0</v>
      </c>
      <c r="K98" s="206"/>
    </row>
    <row r="99" spans="2:11" s="10" customFormat="1" ht="19.95" customHeight="1" x14ac:dyDescent="0.2">
      <c r="B99" s="204"/>
      <c r="C99" s="205"/>
      <c r="D99" s="85" t="s">
        <v>226</v>
      </c>
      <c r="E99" s="86"/>
      <c r="F99" s="86"/>
      <c r="G99" s="86"/>
      <c r="H99" s="86"/>
      <c r="I99" s="86"/>
      <c r="J99" s="87">
        <f>J144</f>
        <v>0</v>
      </c>
      <c r="K99" s="206"/>
    </row>
    <row r="100" spans="2:11" s="10" customFormat="1" ht="19.95" customHeight="1" x14ac:dyDescent="0.2">
      <c r="B100" s="204"/>
      <c r="C100" s="205"/>
      <c r="D100" s="85" t="s">
        <v>227</v>
      </c>
      <c r="E100" s="86"/>
      <c r="F100" s="86"/>
      <c r="G100" s="86"/>
      <c r="H100" s="86"/>
      <c r="I100" s="86"/>
      <c r="J100" s="87">
        <f>J158</f>
        <v>0</v>
      </c>
      <c r="K100" s="206"/>
    </row>
    <row r="101" spans="2:11" s="10" customFormat="1" ht="19.95" customHeight="1" x14ac:dyDescent="0.2">
      <c r="B101" s="204"/>
      <c r="C101" s="205"/>
      <c r="D101" s="85" t="s">
        <v>228</v>
      </c>
      <c r="E101" s="86"/>
      <c r="F101" s="86"/>
      <c r="G101" s="86"/>
      <c r="H101" s="86"/>
      <c r="I101" s="86"/>
      <c r="J101" s="87">
        <f>J172</f>
        <v>0</v>
      </c>
      <c r="K101" s="206"/>
    </row>
    <row r="102" spans="2:11" s="9" customFormat="1" ht="25.05" customHeight="1" x14ac:dyDescent="0.2">
      <c r="B102" s="201"/>
      <c r="C102" s="202"/>
      <c r="D102" s="81" t="s">
        <v>56</v>
      </c>
      <c r="E102" s="82"/>
      <c r="F102" s="82"/>
      <c r="G102" s="82"/>
      <c r="H102" s="82"/>
      <c r="I102" s="82"/>
      <c r="J102" s="83">
        <f>J180</f>
        <v>0</v>
      </c>
      <c r="K102" s="203"/>
    </row>
    <row r="103" spans="2:11" s="2" customFormat="1" ht="21.75" customHeight="1" x14ac:dyDescent="0.2">
      <c r="B103" s="166"/>
      <c r="C103" s="168"/>
      <c r="D103" s="168"/>
      <c r="E103" s="168"/>
      <c r="F103" s="168"/>
      <c r="G103" s="168"/>
      <c r="H103" s="168"/>
      <c r="I103" s="168"/>
      <c r="J103" s="168"/>
      <c r="K103" s="169"/>
    </row>
    <row r="104" spans="2:11" s="2" customFormat="1" ht="7.05" customHeight="1" x14ac:dyDescent="0.2">
      <c r="B104" s="166"/>
      <c r="C104" s="168"/>
      <c r="D104" s="168"/>
      <c r="E104" s="168"/>
      <c r="F104" s="168"/>
      <c r="G104" s="168"/>
      <c r="H104" s="168"/>
      <c r="I104" s="168"/>
      <c r="J104" s="168"/>
      <c r="K104" s="169"/>
    </row>
    <row r="105" spans="2:11" s="2" customFormat="1" ht="29.25" customHeight="1" x14ac:dyDescent="0.2">
      <c r="B105" s="166"/>
      <c r="C105" s="199" t="s">
        <v>57</v>
      </c>
      <c r="D105" s="168"/>
      <c r="E105" s="168"/>
      <c r="F105" s="168"/>
      <c r="G105" s="168"/>
      <c r="H105" s="168"/>
      <c r="I105" s="168"/>
      <c r="J105" s="207">
        <v>0</v>
      </c>
      <c r="K105" s="169"/>
    </row>
    <row r="106" spans="2:11" s="2" customFormat="1" ht="18" customHeight="1" x14ac:dyDescent="0.2">
      <c r="B106" s="187"/>
      <c r="C106" s="208"/>
      <c r="D106" s="275" t="s">
        <v>58</v>
      </c>
      <c r="E106" s="276"/>
      <c r="F106" s="276"/>
      <c r="G106" s="208"/>
      <c r="H106" s="208"/>
      <c r="I106" s="208"/>
      <c r="J106" s="209">
        <v>0</v>
      </c>
      <c r="K106" s="210"/>
    </row>
    <row r="107" spans="2:11" s="2" customFormat="1" ht="18" customHeight="1" x14ac:dyDescent="0.2">
      <c r="B107" s="187"/>
      <c r="C107" s="208"/>
      <c r="D107" s="275" t="s">
        <v>59</v>
      </c>
      <c r="E107" s="276"/>
      <c r="F107" s="276"/>
      <c r="G107" s="208"/>
      <c r="H107" s="208"/>
      <c r="I107" s="208"/>
      <c r="J107" s="209">
        <v>0</v>
      </c>
      <c r="K107" s="210"/>
    </row>
    <row r="108" spans="2:11" s="2" customFormat="1" ht="18" customHeight="1" x14ac:dyDescent="0.2">
      <c r="B108" s="187"/>
      <c r="C108" s="208"/>
      <c r="D108" s="275" t="s">
        <v>60</v>
      </c>
      <c r="E108" s="276"/>
      <c r="F108" s="276"/>
      <c r="G108" s="208"/>
      <c r="H108" s="208"/>
      <c r="I108" s="208"/>
      <c r="J108" s="209">
        <v>0</v>
      </c>
      <c r="K108" s="210"/>
    </row>
    <row r="109" spans="2:11" s="2" customFormat="1" ht="18" customHeight="1" x14ac:dyDescent="0.2">
      <c r="B109" s="187"/>
      <c r="C109" s="208"/>
      <c r="D109" s="275" t="s">
        <v>61</v>
      </c>
      <c r="E109" s="276"/>
      <c r="F109" s="276"/>
      <c r="G109" s="208"/>
      <c r="H109" s="208"/>
      <c r="I109" s="208"/>
      <c r="J109" s="209">
        <v>0</v>
      </c>
      <c r="K109" s="210"/>
    </row>
    <row r="110" spans="2:11" s="2" customFormat="1" ht="18" customHeight="1" x14ac:dyDescent="0.2">
      <c r="B110" s="187"/>
      <c r="C110" s="208"/>
      <c r="D110" s="275" t="s">
        <v>62</v>
      </c>
      <c r="E110" s="276"/>
      <c r="F110" s="276"/>
      <c r="G110" s="208"/>
      <c r="H110" s="208"/>
      <c r="I110" s="208"/>
      <c r="J110" s="209">
        <v>0</v>
      </c>
      <c r="K110" s="210"/>
    </row>
    <row r="111" spans="2:11" s="2" customFormat="1" ht="18" customHeight="1" x14ac:dyDescent="0.2">
      <c r="B111" s="187"/>
      <c r="C111" s="208"/>
      <c r="D111" s="211" t="s">
        <v>63</v>
      </c>
      <c r="E111" s="208"/>
      <c r="F111" s="208"/>
      <c r="G111" s="208"/>
      <c r="H111" s="208"/>
      <c r="I111" s="208"/>
      <c r="J111" s="209">
        <v>0</v>
      </c>
      <c r="K111" s="210"/>
    </row>
    <row r="112" spans="2:11" s="2" customFormat="1" x14ac:dyDescent="0.2">
      <c r="B112" s="166"/>
      <c r="C112" s="168"/>
      <c r="D112" s="168"/>
      <c r="E112" s="168"/>
      <c r="F112" s="168"/>
      <c r="G112" s="168"/>
      <c r="H112" s="168"/>
      <c r="I112" s="168"/>
      <c r="J112" s="168"/>
      <c r="K112" s="169"/>
    </row>
    <row r="113" spans="2:11" s="2" customFormat="1" ht="29.25" customHeight="1" x14ac:dyDescent="0.2">
      <c r="B113" s="166"/>
      <c r="C113" s="212" t="s">
        <v>64</v>
      </c>
      <c r="D113" s="196"/>
      <c r="E113" s="196"/>
      <c r="F113" s="196"/>
      <c r="G113" s="196"/>
      <c r="H113" s="196"/>
      <c r="I113" s="196"/>
      <c r="J113" s="213">
        <f>ROUND(J96+J105,2)</f>
        <v>0</v>
      </c>
      <c r="K113" s="198"/>
    </row>
    <row r="114" spans="2:11" s="2" customFormat="1" ht="7.05" customHeight="1" x14ac:dyDescent="0.2">
      <c r="B114" s="192"/>
      <c r="C114" s="193"/>
      <c r="D114" s="193"/>
      <c r="E114" s="193"/>
      <c r="F114" s="193"/>
      <c r="G114" s="193"/>
      <c r="H114" s="193"/>
      <c r="I114" s="193"/>
      <c r="J114" s="193"/>
      <c r="K114" s="194"/>
    </row>
    <row r="118" spans="2:11" s="2" customFormat="1" ht="7.05" customHeight="1" x14ac:dyDescent="0.2">
      <c r="B118" s="163"/>
      <c r="C118" s="164"/>
      <c r="D118" s="164"/>
      <c r="E118" s="164"/>
      <c r="F118" s="164"/>
      <c r="G118" s="164"/>
      <c r="H118" s="164"/>
      <c r="I118" s="164"/>
      <c r="J118" s="164"/>
      <c r="K118" s="165"/>
    </row>
    <row r="119" spans="2:11" s="2" customFormat="1" ht="25.05" customHeight="1" x14ac:dyDescent="0.2">
      <c r="B119" s="166"/>
      <c r="C119" s="167" t="s">
        <v>65</v>
      </c>
      <c r="D119" s="168"/>
      <c r="E119" s="168"/>
      <c r="F119" s="168"/>
      <c r="G119" s="168"/>
      <c r="H119" s="168"/>
      <c r="I119" s="168"/>
      <c r="J119" s="168"/>
      <c r="K119" s="169"/>
    </row>
    <row r="120" spans="2:11" s="2" customFormat="1" ht="7.05" customHeight="1" x14ac:dyDescent="0.2">
      <c r="B120" s="166"/>
      <c r="C120" s="168"/>
      <c r="D120" s="168"/>
      <c r="E120" s="168"/>
      <c r="F120" s="168"/>
      <c r="G120" s="168"/>
      <c r="H120" s="168"/>
      <c r="I120" s="168"/>
      <c r="J120" s="168"/>
      <c r="K120" s="169"/>
    </row>
    <row r="121" spans="2:11" s="2" customFormat="1" ht="12" customHeight="1" x14ac:dyDescent="0.2">
      <c r="B121" s="166"/>
      <c r="C121" s="170" t="s">
        <v>4</v>
      </c>
      <c r="D121" s="168"/>
      <c r="E121" s="168"/>
      <c r="F121" s="168"/>
      <c r="G121" s="168"/>
      <c r="H121" s="168"/>
      <c r="I121" s="168"/>
      <c r="J121" s="168"/>
      <c r="K121" s="169"/>
    </row>
    <row r="122" spans="2:11" s="2" customFormat="1" ht="26.25" customHeight="1" x14ac:dyDescent="0.2">
      <c r="B122" s="166"/>
      <c r="C122" s="168"/>
      <c r="D122" s="168"/>
      <c r="E122" s="268" t="str">
        <f>E7</f>
        <v>Zimný štadión Banská Bystrica</v>
      </c>
      <c r="F122" s="269"/>
      <c r="G122" s="269"/>
      <c r="H122" s="269"/>
      <c r="I122" s="168"/>
      <c r="J122" s="168"/>
      <c r="K122" s="169"/>
    </row>
    <row r="123" spans="2:11" s="2" customFormat="1" ht="12" customHeight="1" x14ac:dyDescent="0.2">
      <c r="B123" s="166"/>
      <c r="C123" s="170" t="s">
        <v>48</v>
      </c>
      <c r="D123" s="168"/>
      <c r="E123" s="168"/>
      <c r="F123" s="168"/>
      <c r="G123" s="168"/>
      <c r="H123" s="168"/>
      <c r="I123" s="168"/>
      <c r="J123" s="168"/>
      <c r="K123" s="169"/>
    </row>
    <row r="124" spans="2:11" s="2" customFormat="1" ht="16.5" customHeight="1" x14ac:dyDescent="0.2">
      <c r="B124" s="166"/>
      <c r="C124" s="168"/>
      <c r="D124" s="168"/>
      <c r="E124" s="270" t="str">
        <f>E9</f>
        <v>01 - Prekládka VO</v>
      </c>
      <c r="F124" s="271"/>
      <c r="G124" s="271"/>
      <c r="H124" s="271"/>
      <c r="I124" s="168"/>
      <c r="J124" s="168"/>
      <c r="K124" s="169"/>
    </row>
    <row r="125" spans="2:11" s="2" customFormat="1" ht="7.05" customHeight="1" x14ac:dyDescent="0.2">
      <c r="B125" s="166"/>
      <c r="C125" s="168"/>
      <c r="D125" s="168"/>
      <c r="E125" s="168"/>
      <c r="F125" s="168"/>
      <c r="G125" s="168"/>
      <c r="H125" s="168"/>
      <c r="I125" s="168"/>
      <c r="J125" s="168"/>
      <c r="K125" s="169"/>
    </row>
    <row r="126" spans="2:11" s="2" customFormat="1" ht="12" customHeight="1" x14ac:dyDescent="0.2">
      <c r="B126" s="166"/>
      <c r="C126" s="170" t="s">
        <v>7</v>
      </c>
      <c r="D126" s="168"/>
      <c r="E126" s="168"/>
      <c r="F126" s="171" t="str">
        <f>F12</f>
        <v xml:space="preserve"> </v>
      </c>
      <c r="G126" s="168"/>
      <c r="H126" s="168"/>
      <c r="I126" s="170" t="s">
        <v>9</v>
      </c>
      <c r="J126" s="172">
        <f>IF(J12="","",J12)</f>
        <v>44470</v>
      </c>
      <c r="K126" s="169"/>
    </row>
    <row r="127" spans="2:11" s="2" customFormat="1" ht="7.05" customHeight="1" x14ac:dyDescent="0.2">
      <c r="B127" s="166"/>
      <c r="C127" s="168"/>
      <c r="D127" s="168"/>
      <c r="E127" s="168"/>
      <c r="F127" s="168"/>
      <c r="G127" s="168"/>
      <c r="H127" s="168"/>
      <c r="I127" s="168"/>
      <c r="J127" s="168"/>
      <c r="K127" s="169"/>
    </row>
    <row r="128" spans="2:11" s="2" customFormat="1" ht="15.3" customHeight="1" x14ac:dyDescent="0.2">
      <c r="B128" s="166"/>
      <c r="C128" s="170" t="s">
        <v>10</v>
      </c>
      <c r="D128" s="168"/>
      <c r="E128" s="168"/>
      <c r="F128" s="171" t="str">
        <f>E15</f>
        <v xml:space="preserve"> </v>
      </c>
      <c r="G128" s="168"/>
      <c r="H128" s="168"/>
      <c r="I128" s="170" t="s">
        <v>15</v>
      </c>
      <c r="J128" s="173" t="str">
        <f>E21</f>
        <v xml:space="preserve"> </v>
      </c>
      <c r="K128" s="169"/>
    </row>
    <row r="129" spans="2:11" s="2" customFormat="1" ht="15.3" customHeight="1" x14ac:dyDescent="0.2">
      <c r="B129" s="166"/>
      <c r="C129" s="170" t="s">
        <v>13</v>
      </c>
      <c r="D129" s="168"/>
      <c r="E129" s="168"/>
      <c r="F129" s="171" t="str">
        <f>IF(E18="","",E18)</f>
        <v>Vyplň údaj</v>
      </c>
      <c r="G129" s="168"/>
      <c r="H129" s="168"/>
      <c r="I129" s="170" t="s">
        <v>16</v>
      </c>
      <c r="J129" s="173" t="str">
        <f>E24</f>
        <v xml:space="preserve"> </v>
      </c>
      <c r="K129" s="169"/>
    </row>
    <row r="130" spans="2:11" s="2" customFormat="1" ht="10.199999999999999" customHeight="1" x14ac:dyDescent="0.2">
      <c r="B130" s="166"/>
      <c r="C130" s="168"/>
      <c r="D130" s="168"/>
      <c r="E130" s="168"/>
      <c r="F130" s="168"/>
      <c r="G130" s="168"/>
      <c r="H130" s="168"/>
      <c r="I130" s="168"/>
      <c r="J130" s="168"/>
      <c r="K130" s="169"/>
    </row>
    <row r="131" spans="2:11" s="11" customFormat="1" ht="29.25" customHeight="1" x14ac:dyDescent="0.2">
      <c r="B131" s="174"/>
      <c r="C131" s="97" t="s">
        <v>66</v>
      </c>
      <c r="D131" s="98" t="s">
        <v>42</v>
      </c>
      <c r="E131" s="98" t="s">
        <v>38</v>
      </c>
      <c r="F131" s="98" t="s">
        <v>39</v>
      </c>
      <c r="G131" s="98" t="s">
        <v>67</v>
      </c>
      <c r="H131" s="98" t="s">
        <v>68</v>
      </c>
      <c r="I131" s="98" t="s">
        <v>69</v>
      </c>
      <c r="J131" s="99" t="s">
        <v>53</v>
      </c>
      <c r="K131" s="175"/>
    </row>
    <row r="132" spans="2:11" s="2" customFormat="1" ht="22.95" customHeight="1" x14ac:dyDescent="0.3">
      <c r="B132" s="166"/>
      <c r="C132" s="176" t="s">
        <v>49</v>
      </c>
      <c r="D132" s="168"/>
      <c r="E132" s="168"/>
      <c r="F132" s="168"/>
      <c r="G132" s="168"/>
      <c r="H132" s="168"/>
      <c r="I132" s="168"/>
      <c r="J132" s="177">
        <f>J133+J180</f>
        <v>0</v>
      </c>
      <c r="K132" s="169"/>
    </row>
    <row r="133" spans="2:11" s="150" customFormat="1" ht="25.95" customHeight="1" x14ac:dyDescent="0.25">
      <c r="B133" s="178"/>
      <c r="C133" s="179"/>
      <c r="D133" s="180" t="s">
        <v>44</v>
      </c>
      <c r="E133" s="181" t="s">
        <v>78</v>
      </c>
      <c r="F133" s="181" t="s">
        <v>78</v>
      </c>
      <c r="G133" s="179"/>
      <c r="H133" s="179"/>
      <c r="I133" s="182"/>
      <c r="J133" s="183">
        <f>J134+J144+J158+J172</f>
        <v>0</v>
      </c>
      <c r="K133" s="184"/>
    </row>
    <row r="134" spans="2:11" s="150" customFormat="1" ht="22.95" customHeight="1" x14ac:dyDescent="0.25">
      <c r="B134" s="178"/>
      <c r="C134" s="179"/>
      <c r="D134" s="85" t="s">
        <v>230</v>
      </c>
      <c r="E134" s="86"/>
      <c r="F134" s="185"/>
      <c r="G134" s="179"/>
      <c r="H134" s="179"/>
      <c r="I134" s="182"/>
      <c r="J134" s="186">
        <f>SUM(J135:J143)</f>
        <v>0</v>
      </c>
      <c r="K134" s="184"/>
    </row>
    <row r="135" spans="2:11" s="2" customFormat="1" ht="38.549999999999997" customHeight="1" x14ac:dyDescent="0.2">
      <c r="B135" s="187"/>
      <c r="C135" s="119">
        <v>1</v>
      </c>
      <c r="D135" s="107" t="s">
        <v>71</v>
      </c>
      <c r="E135" s="152" t="s">
        <v>163</v>
      </c>
      <c r="F135" s="109" t="s">
        <v>234</v>
      </c>
      <c r="G135" s="110" t="s">
        <v>126</v>
      </c>
      <c r="H135" s="111">
        <v>6</v>
      </c>
      <c r="I135" s="111"/>
      <c r="J135" s="112">
        <f>H135*I135</f>
        <v>0</v>
      </c>
      <c r="K135" s="188"/>
    </row>
    <row r="136" spans="2:11" s="2" customFormat="1" ht="31.8" customHeight="1" x14ac:dyDescent="0.2">
      <c r="B136" s="187"/>
      <c r="C136" s="119">
        <f>C135+1</f>
        <v>2</v>
      </c>
      <c r="D136" s="107" t="s">
        <v>71</v>
      </c>
      <c r="E136" s="152" t="s">
        <v>164</v>
      </c>
      <c r="F136" s="109" t="s">
        <v>165</v>
      </c>
      <c r="G136" s="110" t="s">
        <v>72</v>
      </c>
      <c r="H136" s="111">
        <v>4.5</v>
      </c>
      <c r="I136" s="111"/>
      <c r="J136" s="112">
        <f t="shared" ref="J136:J157" si="0">H136*I136</f>
        <v>0</v>
      </c>
      <c r="K136" s="188"/>
    </row>
    <row r="137" spans="2:11" s="2" customFormat="1" ht="32.549999999999997" customHeight="1" x14ac:dyDescent="0.2">
      <c r="B137" s="187"/>
      <c r="C137" s="119">
        <f t="shared" ref="C137:C143" si="1">C136+1</f>
        <v>3</v>
      </c>
      <c r="D137" s="107" t="s">
        <v>71</v>
      </c>
      <c r="E137" s="152" t="s">
        <v>166</v>
      </c>
      <c r="F137" s="109" t="s">
        <v>167</v>
      </c>
      <c r="G137" s="110" t="s">
        <v>76</v>
      </c>
      <c r="H137" s="111">
        <v>3</v>
      </c>
      <c r="I137" s="111"/>
      <c r="J137" s="112">
        <f t="shared" si="0"/>
        <v>0</v>
      </c>
      <c r="K137" s="188"/>
    </row>
    <row r="138" spans="2:11" s="2" customFormat="1" ht="16.5" customHeight="1" x14ac:dyDescent="0.2">
      <c r="B138" s="187"/>
      <c r="C138" s="119">
        <f t="shared" si="1"/>
        <v>4</v>
      </c>
      <c r="D138" s="107" t="s">
        <v>71</v>
      </c>
      <c r="E138" s="152" t="s">
        <v>168</v>
      </c>
      <c r="F138" s="109" t="s">
        <v>169</v>
      </c>
      <c r="G138" s="110" t="s">
        <v>76</v>
      </c>
      <c r="H138" s="111">
        <v>3</v>
      </c>
      <c r="I138" s="111"/>
      <c r="J138" s="112">
        <f t="shared" si="0"/>
        <v>0</v>
      </c>
      <c r="K138" s="188"/>
    </row>
    <row r="139" spans="2:11" s="2" customFormat="1" ht="25.05" customHeight="1" x14ac:dyDescent="0.2">
      <c r="B139" s="187"/>
      <c r="C139" s="119">
        <f t="shared" si="1"/>
        <v>5</v>
      </c>
      <c r="D139" s="107" t="s">
        <v>71</v>
      </c>
      <c r="E139" s="152" t="s">
        <v>170</v>
      </c>
      <c r="F139" s="109" t="s">
        <v>171</v>
      </c>
      <c r="G139" s="110" t="s">
        <v>76</v>
      </c>
      <c r="H139" s="111">
        <v>3</v>
      </c>
      <c r="I139" s="111"/>
      <c r="J139" s="112">
        <f t="shared" si="0"/>
        <v>0</v>
      </c>
      <c r="K139" s="188"/>
    </row>
    <row r="140" spans="2:11" s="2" customFormat="1" ht="25.05" customHeight="1" x14ac:dyDescent="0.2">
      <c r="B140" s="187"/>
      <c r="C140" s="119">
        <f t="shared" si="1"/>
        <v>6</v>
      </c>
      <c r="D140" s="107" t="s">
        <v>71</v>
      </c>
      <c r="E140" s="152"/>
      <c r="F140" s="109" t="s">
        <v>131</v>
      </c>
      <c r="G140" s="110" t="s">
        <v>77</v>
      </c>
      <c r="H140" s="111">
        <v>1</v>
      </c>
      <c r="I140" s="111"/>
      <c r="J140" s="112">
        <f t="shared" si="0"/>
        <v>0</v>
      </c>
      <c r="K140" s="188"/>
    </row>
    <row r="141" spans="2:11" s="2" customFormat="1" ht="25.05" customHeight="1" x14ac:dyDescent="0.2">
      <c r="B141" s="187"/>
      <c r="C141" s="119">
        <f t="shared" si="1"/>
        <v>7</v>
      </c>
      <c r="D141" s="107" t="s">
        <v>71</v>
      </c>
      <c r="E141" s="152"/>
      <c r="F141" s="109" t="s">
        <v>235</v>
      </c>
      <c r="G141" s="110" t="s">
        <v>76</v>
      </c>
      <c r="H141" s="111">
        <v>1</v>
      </c>
      <c r="I141" s="111"/>
      <c r="J141" s="112">
        <f t="shared" si="0"/>
        <v>0</v>
      </c>
      <c r="K141" s="188"/>
    </row>
    <row r="142" spans="2:11" s="2" customFormat="1" ht="22.05" customHeight="1" x14ac:dyDescent="0.2">
      <c r="B142" s="187"/>
      <c r="C142" s="119">
        <f t="shared" si="1"/>
        <v>8</v>
      </c>
      <c r="D142" s="107" t="s">
        <v>71</v>
      </c>
      <c r="E142" s="152"/>
      <c r="F142" s="109" t="s">
        <v>153</v>
      </c>
      <c r="G142" s="110" t="s">
        <v>126</v>
      </c>
      <c r="H142" s="111">
        <v>12</v>
      </c>
      <c r="I142" s="111"/>
      <c r="J142" s="112">
        <f t="shared" si="0"/>
        <v>0</v>
      </c>
      <c r="K142" s="188"/>
    </row>
    <row r="143" spans="2:11" s="2" customFormat="1" ht="16.5" customHeight="1" x14ac:dyDescent="0.2">
      <c r="B143" s="187"/>
      <c r="C143" s="119">
        <f t="shared" si="1"/>
        <v>9</v>
      </c>
      <c r="D143" s="107" t="s">
        <v>71</v>
      </c>
      <c r="E143" s="108" t="s">
        <v>93</v>
      </c>
      <c r="F143" s="109" t="s">
        <v>94</v>
      </c>
      <c r="G143" s="110" t="s">
        <v>95</v>
      </c>
      <c r="H143" s="111">
        <v>3</v>
      </c>
      <c r="I143" s="111"/>
      <c r="J143" s="112">
        <f t="shared" si="0"/>
        <v>0</v>
      </c>
      <c r="K143" s="188"/>
    </row>
    <row r="144" spans="2:11" s="150" customFormat="1" ht="22.95" customHeight="1" x14ac:dyDescent="0.25">
      <c r="B144" s="178"/>
      <c r="C144" s="179"/>
      <c r="D144" s="180" t="s">
        <v>44</v>
      </c>
      <c r="E144" s="85" t="s">
        <v>226</v>
      </c>
      <c r="F144" s="185"/>
      <c r="G144" s="179"/>
      <c r="H144" s="179"/>
      <c r="I144" s="182"/>
      <c r="J144" s="186">
        <f>SUM(J145:J157)</f>
        <v>0</v>
      </c>
      <c r="K144" s="184"/>
    </row>
    <row r="145" spans="1:12" s="2" customFormat="1" ht="28.5" customHeight="1" x14ac:dyDescent="0.2">
      <c r="B145" s="187"/>
      <c r="C145" s="119">
        <f>C143+1</f>
        <v>10</v>
      </c>
      <c r="D145" s="107" t="s">
        <v>71</v>
      </c>
      <c r="E145" s="108" t="s">
        <v>172</v>
      </c>
      <c r="F145" s="109" t="s">
        <v>173</v>
      </c>
      <c r="G145" s="110" t="s">
        <v>72</v>
      </c>
      <c r="H145" s="111">
        <v>6.5</v>
      </c>
      <c r="I145" s="111"/>
      <c r="J145" s="112">
        <f t="shared" si="0"/>
        <v>0</v>
      </c>
      <c r="K145" s="188"/>
    </row>
    <row r="146" spans="1:12" s="2" customFormat="1" ht="22.95" customHeight="1" x14ac:dyDescent="0.2">
      <c r="B146" s="187"/>
      <c r="C146" s="119">
        <f>C145+1</f>
        <v>11</v>
      </c>
      <c r="D146" s="107" t="s">
        <v>71</v>
      </c>
      <c r="E146" s="108" t="s">
        <v>80</v>
      </c>
      <c r="F146" s="109" t="s">
        <v>127</v>
      </c>
      <c r="G146" s="110" t="s">
        <v>76</v>
      </c>
      <c r="H146" s="111">
        <v>3</v>
      </c>
      <c r="I146" s="111"/>
      <c r="J146" s="112">
        <f t="shared" si="0"/>
        <v>0</v>
      </c>
      <c r="K146" s="188"/>
    </row>
    <row r="147" spans="1:12" s="2" customFormat="1" ht="16.5" customHeight="1" x14ac:dyDescent="0.2">
      <c r="B147" s="187"/>
      <c r="C147" s="119">
        <f t="shared" ref="C147:C157" si="2">C146+1</f>
        <v>12</v>
      </c>
      <c r="D147" s="107" t="s">
        <v>71</v>
      </c>
      <c r="E147" s="108" t="s">
        <v>82</v>
      </c>
      <c r="F147" s="109" t="s">
        <v>83</v>
      </c>
      <c r="G147" s="110" t="s">
        <v>76</v>
      </c>
      <c r="H147" s="111">
        <v>3</v>
      </c>
      <c r="I147" s="111"/>
      <c r="J147" s="112">
        <f t="shared" si="0"/>
        <v>0</v>
      </c>
      <c r="K147" s="188"/>
    </row>
    <row r="148" spans="1:12" s="2" customFormat="1" ht="28.2" customHeight="1" x14ac:dyDescent="0.2">
      <c r="B148" s="187"/>
      <c r="C148" s="119">
        <f t="shared" si="2"/>
        <v>13</v>
      </c>
      <c r="D148" s="107" t="s">
        <v>71</v>
      </c>
      <c r="E148" s="108" t="s">
        <v>81</v>
      </c>
      <c r="F148" s="109" t="s">
        <v>174</v>
      </c>
      <c r="G148" s="110" t="s">
        <v>76</v>
      </c>
      <c r="H148" s="111">
        <v>3</v>
      </c>
      <c r="I148" s="111"/>
      <c r="J148" s="112">
        <f t="shared" si="0"/>
        <v>0</v>
      </c>
      <c r="K148" s="188"/>
    </row>
    <row r="149" spans="1:12" s="2" customFormat="1" ht="28.5" customHeight="1" x14ac:dyDescent="0.2">
      <c r="B149" s="187"/>
      <c r="C149" s="119">
        <f t="shared" si="2"/>
        <v>14</v>
      </c>
      <c r="D149" s="107" t="s">
        <v>71</v>
      </c>
      <c r="E149" s="152" t="s">
        <v>175</v>
      </c>
      <c r="F149" s="109" t="s">
        <v>129</v>
      </c>
      <c r="G149" s="110" t="s">
        <v>74</v>
      </c>
      <c r="H149" s="111">
        <v>35</v>
      </c>
      <c r="I149" s="111"/>
      <c r="J149" s="112">
        <f t="shared" si="0"/>
        <v>0</v>
      </c>
      <c r="K149" s="188"/>
    </row>
    <row r="150" spans="1:12" s="2" customFormat="1" ht="28.5" customHeight="1" x14ac:dyDescent="0.2">
      <c r="B150" s="187"/>
      <c r="C150" s="119">
        <f t="shared" si="2"/>
        <v>15</v>
      </c>
      <c r="D150" s="107" t="s">
        <v>71</v>
      </c>
      <c r="E150" s="152" t="s">
        <v>176</v>
      </c>
      <c r="F150" s="109" t="s">
        <v>130</v>
      </c>
      <c r="G150" s="110" t="s">
        <v>74</v>
      </c>
      <c r="H150" s="111">
        <v>100</v>
      </c>
      <c r="I150" s="111"/>
      <c r="J150" s="112">
        <f t="shared" si="0"/>
        <v>0</v>
      </c>
      <c r="K150" s="188"/>
    </row>
    <row r="151" spans="1:12" s="2" customFormat="1" ht="28.5" customHeight="1" x14ac:dyDescent="0.2">
      <c r="B151" s="187"/>
      <c r="C151" s="119">
        <f t="shared" si="2"/>
        <v>16</v>
      </c>
      <c r="D151" s="107" t="s">
        <v>71</v>
      </c>
      <c r="E151" s="108" t="s">
        <v>177</v>
      </c>
      <c r="F151" s="109" t="s">
        <v>178</v>
      </c>
      <c r="G151" s="110" t="s">
        <v>76</v>
      </c>
      <c r="H151" s="111">
        <v>3</v>
      </c>
      <c r="I151" s="111"/>
      <c r="J151" s="112">
        <f t="shared" si="0"/>
        <v>0</v>
      </c>
      <c r="K151" s="188"/>
    </row>
    <row r="152" spans="1:12" s="2" customFormat="1" ht="28.5" customHeight="1" x14ac:dyDescent="0.2">
      <c r="B152" s="187"/>
      <c r="C152" s="119">
        <f t="shared" si="2"/>
        <v>17</v>
      </c>
      <c r="D152" s="107" t="s">
        <v>71</v>
      </c>
      <c r="E152" s="108" t="s">
        <v>179</v>
      </c>
      <c r="F152" s="109" t="s">
        <v>86</v>
      </c>
      <c r="G152" s="110" t="s">
        <v>76</v>
      </c>
      <c r="H152" s="111">
        <v>3</v>
      </c>
      <c r="I152" s="111"/>
      <c r="J152" s="112">
        <f t="shared" si="0"/>
        <v>0</v>
      </c>
      <c r="K152" s="188"/>
    </row>
    <row r="153" spans="1:12" s="2" customFormat="1" ht="28.5" customHeight="1" x14ac:dyDescent="0.2">
      <c r="B153" s="187"/>
      <c r="C153" s="119">
        <f t="shared" si="2"/>
        <v>18</v>
      </c>
      <c r="D153" s="107" t="s">
        <v>71</v>
      </c>
      <c r="E153" s="108" t="s">
        <v>179</v>
      </c>
      <c r="F153" s="109" t="s">
        <v>237</v>
      </c>
      <c r="G153" s="110" t="s">
        <v>76</v>
      </c>
      <c r="H153" s="111">
        <v>6</v>
      </c>
      <c r="I153" s="111"/>
      <c r="J153" s="112">
        <f t="shared" si="0"/>
        <v>0</v>
      </c>
      <c r="K153" s="188"/>
    </row>
    <row r="154" spans="1:12" s="2" customFormat="1" ht="28.5" customHeight="1" x14ac:dyDescent="0.2">
      <c r="A154" s="141"/>
      <c r="B154" s="189"/>
      <c r="C154" s="119">
        <f t="shared" si="2"/>
        <v>19</v>
      </c>
      <c r="D154" s="119" t="s">
        <v>71</v>
      </c>
      <c r="E154" s="120" t="s">
        <v>89</v>
      </c>
      <c r="F154" s="121" t="s">
        <v>139</v>
      </c>
      <c r="G154" s="122" t="s">
        <v>74</v>
      </c>
      <c r="H154" s="111">
        <v>80</v>
      </c>
      <c r="I154" s="111"/>
      <c r="J154" s="112">
        <f t="shared" ref="J154" si="3">ROUND(I154*H154,3)</f>
        <v>0</v>
      </c>
      <c r="K154" s="190"/>
      <c r="L154" s="47"/>
    </row>
    <row r="155" spans="1:12" s="2" customFormat="1" ht="28.5" customHeight="1" x14ac:dyDescent="0.2">
      <c r="B155" s="187"/>
      <c r="C155" s="119">
        <f t="shared" si="2"/>
        <v>20</v>
      </c>
      <c r="D155" s="107" t="s">
        <v>71</v>
      </c>
      <c r="E155" s="108" t="s">
        <v>180</v>
      </c>
      <c r="F155" s="109" t="s">
        <v>181</v>
      </c>
      <c r="G155" s="110" t="s">
        <v>74</v>
      </c>
      <c r="H155" s="111">
        <v>10</v>
      </c>
      <c r="I155" s="111"/>
      <c r="J155" s="112">
        <f t="shared" si="0"/>
        <v>0</v>
      </c>
      <c r="K155" s="188"/>
    </row>
    <row r="156" spans="1:12" s="2" customFormat="1" ht="28.5" customHeight="1" x14ac:dyDescent="0.2">
      <c r="B156" s="187"/>
      <c r="C156" s="119">
        <f t="shared" si="2"/>
        <v>21</v>
      </c>
      <c r="D156" s="107" t="s">
        <v>71</v>
      </c>
      <c r="E156" s="108" t="s">
        <v>182</v>
      </c>
      <c r="F156" s="109" t="s">
        <v>92</v>
      </c>
      <c r="G156" s="110" t="s">
        <v>76</v>
      </c>
      <c r="H156" s="111">
        <v>9</v>
      </c>
      <c r="I156" s="111"/>
      <c r="J156" s="112">
        <f t="shared" si="0"/>
        <v>0</v>
      </c>
      <c r="K156" s="188"/>
    </row>
    <row r="157" spans="1:12" s="2" customFormat="1" ht="28.5" customHeight="1" x14ac:dyDescent="0.2">
      <c r="B157" s="187"/>
      <c r="C157" s="119">
        <f t="shared" si="2"/>
        <v>22</v>
      </c>
      <c r="D157" s="107" t="s">
        <v>71</v>
      </c>
      <c r="E157" s="108" t="s">
        <v>183</v>
      </c>
      <c r="F157" s="109" t="s">
        <v>132</v>
      </c>
      <c r="G157" s="110" t="s">
        <v>76</v>
      </c>
      <c r="H157" s="111">
        <v>12</v>
      </c>
      <c r="I157" s="111"/>
      <c r="J157" s="112">
        <f t="shared" si="0"/>
        <v>0</v>
      </c>
      <c r="K157" s="188"/>
    </row>
    <row r="158" spans="1:12" s="150" customFormat="1" ht="22.95" customHeight="1" x14ac:dyDescent="0.25">
      <c r="B158" s="178"/>
      <c r="C158" s="179"/>
      <c r="D158" s="180" t="s">
        <v>44</v>
      </c>
      <c r="E158" s="85" t="s">
        <v>227</v>
      </c>
      <c r="F158" s="185"/>
      <c r="G158" s="179"/>
      <c r="H158" s="179"/>
      <c r="I158" s="182"/>
      <c r="J158" s="186">
        <f>SUM(J159:J171)</f>
        <v>0</v>
      </c>
      <c r="K158" s="184"/>
    </row>
    <row r="159" spans="1:12" s="2" customFormat="1" ht="24.45" customHeight="1" x14ac:dyDescent="0.2">
      <c r="B159" s="187"/>
      <c r="C159" s="123">
        <f>C157+1</f>
        <v>23</v>
      </c>
      <c r="D159" s="156" t="s">
        <v>75</v>
      </c>
      <c r="E159" s="157" t="s">
        <v>184</v>
      </c>
      <c r="F159" s="158" t="s">
        <v>185</v>
      </c>
      <c r="G159" s="159" t="s">
        <v>76</v>
      </c>
      <c r="H159" s="115">
        <v>3</v>
      </c>
      <c r="I159" s="115"/>
      <c r="J159" s="116">
        <f>H159*I159</f>
        <v>0</v>
      </c>
      <c r="K159" s="191"/>
    </row>
    <row r="160" spans="1:12" s="2" customFormat="1" ht="16.5" customHeight="1" x14ac:dyDescent="0.2">
      <c r="B160" s="187"/>
      <c r="C160" s="123">
        <f>C159+1</f>
        <v>24</v>
      </c>
      <c r="D160" s="156" t="s">
        <v>75</v>
      </c>
      <c r="E160" s="157" t="s">
        <v>186</v>
      </c>
      <c r="F160" s="158" t="s">
        <v>133</v>
      </c>
      <c r="G160" s="159" t="s">
        <v>74</v>
      </c>
      <c r="H160" s="115">
        <v>30</v>
      </c>
      <c r="I160" s="115"/>
      <c r="J160" s="116">
        <f t="shared" ref="J160:J171" si="4">H160*I160</f>
        <v>0</v>
      </c>
      <c r="K160" s="191"/>
    </row>
    <row r="161" spans="1:11" s="2" customFormat="1" ht="16.5" customHeight="1" x14ac:dyDescent="0.2">
      <c r="B161" s="187"/>
      <c r="C161" s="123">
        <f t="shared" ref="C161:C171" si="5">C160+1</f>
        <v>25</v>
      </c>
      <c r="D161" s="156" t="s">
        <v>75</v>
      </c>
      <c r="E161" s="157" t="s">
        <v>187</v>
      </c>
      <c r="F161" s="158" t="s">
        <v>134</v>
      </c>
      <c r="G161" s="159" t="s">
        <v>74</v>
      </c>
      <c r="H161" s="115">
        <v>100</v>
      </c>
      <c r="I161" s="115"/>
      <c r="J161" s="116">
        <f t="shared" si="4"/>
        <v>0</v>
      </c>
      <c r="K161" s="191"/>
    </row>
    <row r="162" spans="1:11" s="2" customFormat="1" ht="16.5" customHeight="1" x14ac:dyDescent="0.2">
      <c r="B162" s="187"/>
      <c r="C162" s="123">
        <f t="shared" si="5"/>
        <v>26</v>
      </c>
      <c r="D162" s="156" t="s">
        <v>75</v>
      </c>
      <c r="E162" s="157" t="s">
        <v>188</v>
      </c>
      <c r="F162" s="158" t="s">
        <v>189</v>
      </c>
      <c r="G162" s="159" t="s">
        <v>74</v>
      </c>
      <c r="H162" s="115">
        <v>80</v>
      </c>
      <c r="I162" s="115"/>
      <c r="J162" s="116">
        <f t="shared" si="4"/>
        <v>0</v>
      </c>
      <c r="K162" s="191"/>
    </row>
    <row r="163" spans="1:11" s="2" customFormat="1" ht="16.5" customHeight="1" x14ac:dyDescent="0.2">
      <c r="B163" s="187"/>
      <c r="C163" s="123">
        <f t="shared" si="5"/>
        <v>27</v>
      </c>
      <c r="D163" s="156" t="s">
        <v>75</v>
      </c>
      <c r="E163" s="157" t="s">
        <v>190</v>
      </c>
      <c r="F163" s="158" t="s">
        <v>191</v>
      </c>
      <c r="G163" s="159" t="s">
        <v>74</v>
      </c>
      <c r="H163" s="115">
        <v>10</v>
      </c>
      <c r="I163" s="115"/>
      <c r="J163" s="116">
        <f t="shared" si="4"/>
        <v>0</v>
      </c>
      <c r="K163" s="191"/>
    </row>
    <row r="164" spans="1:11" s="2" customFormat="1" ht="24.45" customHeight="1" x14ac:dyDescent="0.2">
      <c r="B164" s="187"/>
      <c r="C164" s="123">
        <f t="shared" si="5"/>
        <v>28</v>
      </c>
      <c r="D164" s="156" t="s">
        <v>75</v>
      </c>
      <c r="E164" s="157" t="s">
        <v>192</v>
      </c>
      <c r="F164" s="158" t="s">
        <v>193</v>
      </c>
      <c r="G164" s="159" t="s">
        <v>76</v>
      </c>
      <c r="H164" s="115">
        <v>12</v>
      </c>
      <c r="I164" s="115"/>
      <c r="J164" s="116">
        <f t="shared" si="4"/>
        <v>0</v>
      </c>
      <c r="K164" s="191"/>
    </row>
    <row r="165" spans="1:11" s="2" customFormat="1" ht="16.5" customHeight="1" x14ac:dyDescent="0.2">
      <c r="B165" s="187"/>
      <c r="C165" s="123">
        <f t="shared" si="5"/>
        <v>29</v>
      </c>
      <c r="D165" s="156" t="s">
        <v>75</v>
      </c>
      <c r="E165" s="157" t="s">
        <v>194</v>
      </c>
      <c r="F165" s="158" t="s">
        <v>195</v>
      </c>
      <c r="G165" s="159" t="s">
        <v>76</v>
      </c>
      <c r="H165" s="115">
        <v>6</v>
      </c>
      <c r="I165" s="115"/>
      <c r="J165" s="116">
        <f t="shared" si="4"/>
        <v>0</v>
      </c>
      <c r="K165" s="191"/>
    </row>
    <row r="166" spans="1:11" s="2" customFormat="1" ht="16.5" customHeight="1" x14ac:dyDescent="0.2">
      <c r="B166" s="187"/>
      <c r="C166" s="123">
        <f t="shared" si="5"/>
        <v>30</v>
      </c>
      <c r="D166" s="156" t="s">
        <v>75</v>
      </c>
      <c r="E166" s="157" t="s">
        <v>196</v>
      </c>
      <c r="F166" s="158" t="s">
        <v>197</v>
      </c>
      <c r="G166" s="159" t="s">
        <v>76</v>
      </c>
      <c r="H166" s="115">
        <v>3</v>
      </c>
      <c r="I166" s="115"/>
      <c r="J166" s="116">
        <f t="shared" si="4"/>
        <v>0</v>
      </c>
      <c r="K166" s="191"/>
    </row>
    <row r="167" spans="1:11" s="2" customFormat="1" ht="21.75" customHeight="1" x14ac:dyDescent="0.2">
      <c r="B167" s="187"/>
      <c r="C167" s="123">
        <f t="shared" si="5"/>
        <v>31</v>
      </c>
      <c r="D167" s="156"/>
      <c r="E167" s="157" t="s">
        <v>199</v>
      </c>
      <c r="F167" s="158" t="s">
        <v>200</v>
      </c>
      <c r="G167" s="159"/>
      <c r="H167" s="115">
        <v>3</v>
      </c>
      <c r="I167" s="115"/>
      <c r="J167" s="116">
        <f t="shared" si="4"/>
        <v>0</v>
      </c>
      <c r="K167" s="191"/>
    </row>
    <row r="168" spans="1:11" s="2" customFormat="1" ht="27" customHeight="1" x14ac:dyDescent="0.2">
      <c r="B168" s="187"/>
      <c r="C168" s="123">
        <f t="shared" si="5"/>
        <v>32</v>
      </c>
      <c r="D168" s="156" t="s">
        <v>75</v>
      </c>
      <c r="E168" s="157" t="s">
        <v>198</v>
      </c>
      <c r="F168" s="158" t="s">
        <v>240</v>
      </c>
      <c r="G168" s="159" t="s">
        <v>76</v>
      </c>
      <c r="H168" s="115">
        <v>6.5</v>
      </c>
      <c r="I168" s="115"/>
      <c r="J168" s="116">
        <f t="shared" si="4"/>
        <v>0</v>
      </c>
      <c r="K168" s="191"/>
    </row>
    <row r="169" spans="1:11" s="2" customFormat="1" ht="34.049999999999997" customHeight="1" x14ac:dyDescent="0.2">
      <c r="B169" s="187"/>
      <c r="C169" s="123">
        <f t="shared" si="5"/>
        <v>33</v>
      </c>
      <c r="D169" s="156" t="s">
        <v>75</v>
      </c>
      <c r="E169" s="160" t="s">
        <v>206</v>
      </c>
      <c r="F169" s="158" t="s">
        <v>207</v>
      </c>
      <c r="G169" s="159" t="s">
        <v>72</v>
      </c>
      <c r="H169" s="115">
        <v>5.5</v>
      </c>
      <c r="I169" s="115"/>
      <c r="J169" s="116">
        <f t="shared" si="4"/>
        <v>0</v>
      </c>
      <c r="K169" s="191"/>
    </row>
    <row r="170" spans="1:11" s="2" customFormat="1" ht="25.95" customHeight="1" x14ac:dyDescent="0.2">
      <c r="A170" s="141"/>
      <c r="B170" s="189"/>
      <c r="C170" s="123">
        <f t="shared" si="5"/>
        <v>34</v>
      </c>
      <c r="D170" s="123" t="s">
        <v>75</v>
      </c>
      <c r="E170" s="157" t="s">
        <v>243</v>
      </c>
      <c r="F170" s="125" t="s">
        <v>271</v>
      </c>
      <c r="G170" s="126" t="s">
        <v>76</v>
      </c>
      <c r="H170" s="115">
        <v>80</v>
      </c>
      <c r="I170" s="115"/>
      <c r="J170" s="116">
        <f t="shared" si="4"/>
        <v>0</v>
      </c>
      <c r="K170" s="191"/>
    </row>
    <row r="171" spans="1:11" s="2" customFormat="1" ht="16.5" customHeight="1" x14ac:dyDescent="0.2">
      <c r="B171" s="187"/>
      <c r="C171" s="123">
        <f t="shared" si="5"/>
        <v>35</v>
      </c>
      <c r="D171" s="156" t="s">
        <v>75</v>
      </c>
      <c r="E171" s="160" t="s">
        <v>209</v>
      </c>
      <c r="F171" s="158" t="s">
        <v>116</v>
      </c>
      <c r="G171" s="159" t="s">
        <v>74</v>
      </c>
      <c r="H171" s="115">
        <v>80</v>
      </c>
      <c r="I171" s="115"/>
      <c r="J171" s="116">
        <f t="shared" si="4"/>
        <v>0</v>
      </c>
      <c r="K171" s="191"/>
    </row>
    <row r="172" spans="1:11" s="150" customFormat="1" ht="22.95" customHeight="1" x14ac:dyDescent="0.25">
      <c r="B172" s="178"/>
      <c r="C172" s="179"/>
      <c r="D172" s="180" t="s">
        <v>44</v>
      </c>
      <c r="E172" s="85" t="s">
        <v>228</v>
      </c>
      <c r="F172" s="185"/>
      <c r="G172" s="179"/>
      <c r="H172" s="179"/>
      <c r="I172" s="182"/>
      <c r="J172" s="186">
        <f>SUM(J173:J179)</f>
        <v>0</v>
      </c>
      <c r="K172" s="184"/>
    </row>
    <row r="173" spans="1:11" s="2" customFormat="1" ht="27" customHeight="1" x14ac:dyDescent="0.2">
      <c r="B173" s="187"/>
      <c r="C173" s="119">
        <f>C171+1</f>
        <v>36</v>
      </c>
      <c r="D173" s="107" t="s">
        <v>71</v>
      </c>
      <c r="E173" s="108" t="s">
        <v>201</v>
      </c>
      <c r="F173" s="109" t="s">
        <v>111</v>
      </c>
      <c r="G173" s="110" t="s">
        <v>74</v>
      </c>
      <c r="H173" s="111">
        <v>80</v>
      </c>
      <c r="I173" s="111"/>
      <c r="J173" s="112">
        <f t="shared" ref="J173:J179" si="6">H173*I173</f>
        <v>0</v>
      </c>
      <c r="K173" s="188"/>
    </row>
    <row r="174" spans="1:11" s="2" customFormat="1" ht="33" customHeight="1" x14ac:dyDescent="0.2">
      <c r="B174" s="187"/>
      <c r="C174" s="119">
        <f>C173+1</f>
        <v>37</v>
      </c>
      <c r="D174" s="107" t="s">
        <v>71</v>
      </c>
      <c r="E174" s="108" t="s">
        <v>202</v>
      </c>
      <c r="F174" s="109" t="s">
        <v>112</v>
      </c>
      <c r="G174" s="110" t="s">
        <v>74</v>
      </c>
      <c r="H174" s="111">
        <v>80</v>
      </c>
      <c r="I174" s="111"/>
      <c r="J174" s="112">
        <f t="shared" si="6"/>
        <v>0</v>
      </c>
      <c r="K174" s="188"/>
    </row>
    <row r="175" spans="1:11" s="2" customFormat="1" ht="29.25" customHeight="1" x14ac:dyDescent="0.2">
      <c r="B175" s="187"/>
      <c r="C175" s="119">
        <f t="shared" ref="C175:C179" si="7">C174+1</f>
        <v>38</v>
      </c>
      <c r="D175" s="107" t="s">
        <v>71</v>
      </c>
      <c r="E175" s="108" t="s">
        <v>203</v>
      </c>
      <c r="F175" s="109" t="s">
        <v>204</v>
      </c>
      <c r="G175" s="110" t="s">
        <v>76</v>
      </c>
      <c r="H175" s="111">
        <v>3</v>
      </c>
      <c r="I175" s="111"/>
      <c r="J175" s="112">
        <f t="shared" si="6"/>
        <v>0</v>
      </c>
      <c r="K175" s="188"/>
    </row>
    <row r="176" spans="1:11" s="2" customFormat="1" ht="33" customHeight="1" x14ac:dyDescent="0.2">
      <c r="B176" s="187"/>
      <c r="C176" s="119">
        <f t="shared" si="7"/>
        <v>39</v>
      </c>
      <c r="D176" s="107" t="s">
        <v>71</v>
      </c>
      <c r="E176" s="108" t="s">
        <v>205</v>
      </c>
      <c r="F176" s="109" t="s">
        <v>113</v>
      </c>
      <c r="G176" s="110" t="s">
        <v>74</v>
      </c>
      <c r="H176" s="111">
        <v>80</v>
      </c>
      <c r="I176" s="111"/>
      <c r="J176" s="112">
        <f t="shared" si="6"/>
        <v>0</v>
      </c>
      <c r="K176" s="188"/>
    </row>
    <row r="177" spans="1:11" s="2" customFormat="1" ht="34.049999999999997" customHeight="1" x14ac:dyDescent="0.2">
      <c r="A177" s="141"/>
      <c r="B177" s="189"/>
      <c r="C177" s="119">
        <f t="shared" si="7"/>
        <v>40</v>
      </c>
      <c r="D177" s="119" t="s">
        <v>71</v>
      </c>
      <c r="E177" s="152" t="s">
        <v>246</v>
      </c>
      <c r="F177" s="109" t="s">
        <v>247</v>
      </c>
      <c r="G177" s="122" t="s">
        <v>74</v>
      </c>
      <c r="H177" s="111">
        <v>80</v>
      </c>
      <c r="I177" s="111"/>
      <c r="J177" s="112">
        <f t="shared" si="6"/>
        <v>0</v>
      </c>
      <c r="K177" s="190"/>
    </row>
    <row r="178" spans="1:11" s="2" customFormat="1" ht="37.950000000000003" customHeight="1" x14ac:dyDescent="0.2">
      <c r="A178" s="141"/>
      <c r="B178" s="189"/>
      <c r="C178" s="119">
        <f t="shared" si="7"/>
        <v>41</v>
      </c>
      <c r="D178" s="119" t="s">
        <v>71</v>
      </c>
      <c r="E178" s="152" t="s">
        <v>244</v>
      </c>
      <c r="F178" s="109" t="s">
        <v>245</v>
      </c>
      <c r="G178" s="122" t="s">
        <v>73</v>
      </c>
      <c r="H178" s="111">
        <v>80</v>
      </c>
      <c r="I178" s="111"/>
      <c r="J178" s="112">
        <f t="shared" si="6"/>
        <v>0</v>
      </c>
      <c r="K178" s="190"/>
    </row>
    <row r="179" spans="1:11" s="2" customFormat="1" ht="26.25" customHeight="1" x14ac:dyDescent="0.2">
      <c r="B179" s="187"/>
      <c r="C179" s="119">
        <f t="shared" si="7"/>
        <v>42</v>
      </c>
      <c r="D179" s="107" t="s">
        <v>71</v>
      </c>
      <c r="E179" s="108" t="s">
        <v>208</v>
      </c>
      <c r="F179" s="109" t="s">
        <v>115</v>
      </c>
      <c r="G179" s="110" t="s">
        <v>74</v>
      </c>
      <c r="H179" s="111">
        <v>80</v>
      </c>
      <c r="I179" s="111"/>
      <c r="J179" s="112">
        <f t="shared" si="6"/>
        <v>0</v>
      </c>
      <c r="K179" s="188"/>
    </row>
    <row r="180" spans="1:11" s="150" customFormat="1" ht="25.95" customHeight="1" x14ac:dyDescent="0.25">
      <c r="B180" s="178"/>
      <c r="C180" s="179"/>
      <c r="D180" s="180" t="s">
        <v>44</v>
      </c>
      <c r="E180" s="81" t="s">
        <v>56</v>
      </c>
      <c r="F180" s="181"/>
      <c r="G180" s="179"/>
      <c r="H180" s="179"/>
      <c r="I180" s="182"/>
      <c r="J180" s="183">
        <f>SUM(J181:J190)</f>
        <v>0</v>
      </c>
      <c r="K180" s="184"/>
    </row>
    <row r="181" spans="1:11" s="2" customFormat="1" ht="16.5" customHeight="1" x14ac:dyDescent="0.2">
      <c r="B181" s="187"/>
      <c r="C181" s="119">
        <f>C179+1</f>
        <v>43</v>
      </c>
      <c r="D181" s="107" t="s">
        <v>71</v>
      </c>
      <c r="E181" s="108" t="s">
        <v>93</v>
      </c>
      <c r="F181" s="109" t="s">
        <v>94</v>
      </c>
      <c r="G181" s="110" t="s">
        <v>95</v>
      </c>
      <c r="H181" s="111">
        <v>3</v>
      </c>
      <c r="I181" s="111"/>
      <c r="J181" s="112">
        <f t="shared" ref="J181:J190" si="8">H181*I181</f>
        <v>0</v>
      </c>
      <c r="K181" s="188"/>
    </row>
    <row r="182" spans="1:11" s="2" customFormat="1" ht="31.05" customHeight="1" x14ac:dyDescent="0.2">
      <c r="A182" s="141"/>
      <c r="B182" s="189"/>
      <c r="C182" s="119">
        <f>C181+1</f>
        <v>44</v>
      </c>
      <c r="D182" s="119" t="s">
        <v>71</v>
      </c>
      <c r="E182" s="120"/>
      <c r="F182" s="121" t="s">
        <v>236</v>
      </c>
      <c r="G182" s="122" t="s">
        <v>126</v>
      </c>
      <c r="H182" s="111">
        <v>4</v>
      </c>
      <c r="I182" s="111"/>
      <c r="J182" s="112">
        <f t="shared" si="8"/>
        <v>0</v>
      </c>
      <c r="K182" s="190"/>
    </row>
    <row r="183" spans="1:11" s="2" customFormat="1" ht="16.5" customHeight="1" x14ac:dyDescent="0.2">
      <c r="A183" s="141"/>
      <c r="B183" s="189"/>
      <c r="C183" s="119">
        <f t="shared" ref="C183:C190" si="9">C182+1</f>
        <v>45</v>
      </c>
      <c r="D183" s="119" t="s">
        <v>71</v>
      </c>
      <c r="E183" s="120"/>
      <c r="F183" s="121" t="s">
        <v>152</v>
      </c>
      <c r="G183" s="122" t="s">
        <v>126</v>
      </c>
      <c r="H183" s="111">
        <v>6</v>
      </c>
      <c r="I183" s="111"/>
      <c r="J183" s="112">
        <f t="shared" si="8"/>
        <v>0</v>
      </c>
      <c r="K183" s="190"/>
    </row>
    <row r="184" spans="1:11" s="2" customFormat="1" ht="16.5" customHeight="1" x14ac:dyDescent="0.2">
      <c r="A184" s="141"/>
      <c r="B184" s="189"/>
      <c r="C184" s="119">
        <f t="shared" si="9"/>
        <v>46</v>
      </c>
      <c r="D184" s="119" t="s">
        <v>71</v>
      </c>
      <c r="E184" s="120" t="s">
        <v>122</v>
      </c>
      <c r="F184" s="121" t="s">
        <v>123</v>
      </c>
      <c r="G184" s="122" t="s">
        <v>121</v>
      </c>
      <c r="H184" s="111">
        <v>1</v>
      </c>
      <c r="I184" s="111"/>
      <c r="J184" s="112">
        <f t="shared" si="8"/>
        <v>0</v>
      </c>
      <c r="K184" s="190"/>
    </row>
    <row r="185" spans="1:11" s="2" customFormat="1" ht="16.5" customHeight="1" x14ac:dyDescent="0.2">
      <c r="A185" s="141"/>
      <c r="B185" s="189"/>
      <c r="C185" s="119">
        <f t="shared" si="9"/>
        <v>47</v>
      </c>
      <c r="D185" s="119" t="s">
        <v>71</v>
      </c>
      <c r="E185" s="120" t="s">
        <v>96</v>
      </c>
      <c r="F185" s="121" t="s">
        <v>97</v>
      </c>
      <c r="G185" s="122" t="s">
        <v>77</v>
      </c>
      <c r="H185" s="111">
        <v>1</v>
      </c>
      <c r="I185" s="111"/>
      <c r="J185" s="112">
        <f t="shared" si="8"/>
        <v>0</v>
      </c>
      <c r="K185" s="190"/>
    </row>
    <row r="186" spans="1:11" s="2" customFormat="1" ht="16.5" customHeight="1" x14ac:dyDescent="0.2">
      <c r="B186" s="187"/>
      <c r="C186" s="119">
        <f t="shared" si="9"/>
        <v>48</v>
      </c>
      <c r="D186" s="107" t="s">
        <v>71</v>
      </c>
      <c r="E186" s="108" t="s">
        <v>98</v>
      </c>
      <c r="F186" s="109" t="s">
        <v>99</v>
      </c>
      <c r="G186" s="110" t="s">
        <v>77</v>
      </c>
      <c r="H186" s="111">
        <v>1</v>
      </c>
      <c r="I186" s="111"/>
      <c r="J186" s="112">
        <f t="shared" si="8"/>
        <v>0</v>
      </c>
      <c r="K186" s="188"/>
    </row>
    <row r="187" spans="1:11" s="2" customFormat="1" ht="16.5" customHeight="1" x14ac:dyDescent="0.2">
      <c r="B187" s="187"/>
      <c r="C187" s="119">
        <f t="shared" si="9"/>
        <v>49</v>
      </c>
      <c r="D187" s="107" t="s">
        <v>71</v>
      </c>
      <c r="E187" s="108" t="s">
        <v>100</v>
      </c>
      <c r="F187" s="109" t="s">
        <v>101</v>
      </c>
      <c r="G187" s="110" t="s">
        <v>77</v>
      </c>
      <c r="H187" s="111">
        <v>1</v>
      </c>
      <c r="I187" s="111"/>
      <c r="J187" s="112">
        <f t="shared" si="8"/>
        <v>0</v>
      </c>
      <c r="K187" s="188"/>
    </row>
    <row r="188" spans="1:11" s="2" customFormat="1" ht="30" customHeight="1" x14ac:dyDescent="0.2">
      <c r="B188" s="187"/>
      <c r="C188" s="119">
        <f t="shared" si="9"/>
        <v>50</v>
      </c>
      <c r="D188" s="107" t="s">
        <v>71</v>
      </c>
      <c r="E188" s="108" t="s">
        <v>102</v>
      </c>
      <c r="F188" s="109" t="s">
        <v>149</v>
      </c>
      <c r="G188" s="110" t="s">
        <v>103</v>
      </c>
      <c r="H188" s="111">
        <v>6</v>
      </c>
      <c r="I188" s="111"/>
      <c r="J188" s="112">
        <f t="shared" si="8"/>
        <v>0</v>
      </c>
      <c r="K188" s="188"/>
    </row>
    <row r="189" spans="1:11" s="2" customFormat="1" ht="16.5" customHeight="1" x14ac:dyDescent="0.2">
      <c r="B189" s="187"/>
      <c r="C189" s="119">
        <f t="shared" si="9"/>
        <v>51</v>
      </c>
      <c r="D189" s="107" t="s">
        <v>75</v>
      </c>
      <c r="E189" s="108" t="s">
        <v>109</v>
      </c>
      <c r="F189" s="109" t="s">
        <v>150</v>
      </c>
      <c r="G189" s="110" t="s">
        <v>103</v>
      </c>
      <c r="H189" s="111">
        <v>3</v>
      </c>
      <c r="I189" s="111"/>
      <c r="J189" s="112">
        <f t="shared" si="8"/>
        <v>0</v>
      </c>
      <c r="K189" s="188"/>
    </row>
    <row r="190" spans="1:11" s="2" customFormat="1" ht="16.5" customHeight="1" x14ac:dyDescent="0.2">
      <c r="B190" s="187"/>
      <c r="C190" s="119">
        <f t="shared" si="9"/>
        <v>52</v>
      </c>
      <c r="D190" s="107" t="s">
        <v>75</v>
      </c>
      <c r="E190" s="108" t="s">
        <v>109</v>
      </c>
      <c r="F190" s="109" t="s">
        <v>144</v>
      </c>
      <c r="G190" s="110" t="s">
        <v>103</v>
      </c>
      <c r="H190" s="111">
        <v>2.6</v>
      </c>
      <c r="I190" s="111"/>
      <c r="J190" s="112">
        <f t="shared" si="8"/>
        <v>0</v>
      </c>
      <c r="K190" s="188"/>
    </row>
    <row r="191" spans="1:11" s="2" customFormat="1" ht="7.05" customHeight="1" x14ac:dyDescent="0.2">
      <c r="B191" s="192"/>
      <c r="C191" s="193"/>
      <c r="D191" s="193"/>
      <c r="E191" s="193"/>
      <c r="F191" s="193"/>
      <c r="G191" s="193"/>
      <c r="H191" s="193"/>
      <c r="I191" s="193"/>
      <c r="J191" s="193"/>
      <c r="K191" s="194"/>
    </row>
  </sheetData>
  <autoFilter ref="C131:K189" xr:uid="{00000000-0009-0000-0000-000001000000}"/>
  <mergeCells count="13">
    <mergeCell ref="D110:F110"/>
    <mergeCell ref="E122:H122"/>
    <mergeCell ref="E124:H124"/>
    <mergeCell ref="E87:H87"/>
    <mergeCell ref="D106:F106"/>
    <mergeCell ref="D107:F107"/>
    <mergeCell ref="D108:F108"/>
    <mergeCell ref="D109:F10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1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BCD7B-7C28-0643-8A5E-01AAE610B12B}">
  <dimension ref="A2:BC199"/>
  <sheetViews>
    <sheetView topLeftCell="A192" zoomScale="150" workbookViewId="0">
      <selection activeCell="F188" sqref="F188"/>
    </sheetView>
  </sheetViews>
  <sheetFormatPr defaultColWidth="8.7109375" defaultRowHeight="10.199999999999999" x14ac:dyDescent="0.2"/>
  <cols>
    <col min="1" max="1" width="1" style="132" customWidth="1"/>
    <col min="2" max="2" width="1.28515625" style="132" customWidth="1"/>
    <col min="3" max="3" width="4.140625" style="132" customWidth="1"/>
    <col min="4" max="4" width="4.28515625" style="132" customWidth="1"/>
    <col min="5" max="5" width="14.28515625" style="132" customWidth="1"/>
    <col min="6" max="6" width="46" style="132" customWidth="1"/>
    <col min="7" max="7" width="5.7109375" style="132" customWidth="1"/>
    <col min="8" max="8" width="10.42578125" style="132" customWidth="1"/>
    <col min="9" max="9" width="11.28515625" style="132" customWidth="1"/>
    <col min="10" max="10" width="12.7109375" style="132" customWidth="1"/>
    <col min="11" max="11" width="22.28515625" style="132" hidden="1" customWidth="1"/>
    <col min="12" max="12" width="9.28515625" style="132" customWidth="1"/>
    <col min="13" max="13" width="8.7109375" style="132"/>
    <col min="14" max="14" width="126" style="132" customWidth="1"/>
    <col min="15" max="16384" width="8.7109375" style="132"/>
  </cols>
  <sheetData>
    <row r="2" spans="1:12" ht="37.049999999999997" customHeight="1" x14ac:dyDescent="0.2">
      <c r="L2" s="143"/>
    </row>
    <row r="3" spans="1:12" ht="7.0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</row>
    <row r="4" spans="1:12" ht="25.05" customHeight="1" x14ac:dyDescent="0.2">
      <c r="B4" s="16"/>
      <c r="D4" s="17" t="s">
        <v>47</v>
      </c>
      <c r="L4" s="16"/>
    </row>
    <row r="5" spans="1:12" ht="7.05" customHeight="1" x14ac:dyDescent="0.2">
      <c r="B5" s="16"/>
      <c r="L5" s="16"/>
    </row>
    <row r="6" spans="1:12" ht="12" customHeight="1" x14ac:dyDescent="0.2">
      <c r="B6" s="16"/>
      <c r="D6" s="140" t="s">
        <v>4</v>
      </c>
      <c r="L6" s="16"/>
    </row>
    <row r="7" spans="1:12" ht="26.25" customHeight="1" x14ac:dyDescent="0.2">
      <c r="B7" s="16"/>
      <c r="E7" s="277" t="s">
        <v>124</v>
      </c>
      <c r="F7" s="278"/>
      <c r="G7" s="278"/>
      <c r="H7" s="278"/>
      <c r="L7" s="16"/>
    </row>
    <row r="8" spans="1:12" s="2" customFormat="1" ht="12" customHeight="1" x14ac:dyDescent="0.2">
      <c r="A8" s="141"/>
      <c r="B8" s="25"/>
      <c r="C8" s="141"/>
      <c r="D8" s="140" t="s">
        <v>48</v>
      </c>
      <c r="E8" s="141"/>
      <c r="F8" s="141"/>
      <c r="G8" s="141"/>
      <c r="H8" s="141"/>
      <c r="I8" s="141"/>
      <c r="J8" s="141"/>
      <c r="K8" s="141"/>
      <c r="L8" s="33"/>
    </row>
    <row r="9" spans="1:12" s="2" customFormat="1" ht="16.5" customHeight="1" x14ac:dyDescent="0.2">
      <c r="A9" s="141"/>
      <c r="B9" s="25"/>
      <c r="C9" s="141"/>
      <c r="D9" s="141"/>
      <c r="E9" s="255" t="s">
        <v>238</v>
      </c>
      <c r="F9" s="279"/>
      <c r="G9" s="279"/>
      <c r="H9" s="279"/>
      <c r="I9" s="141"/>
      <c r="J9" s="141"/>
      <c r="K9" s="141"/>
      <c r="L9" s="33"/>
    </row>
    <row r="10" spans="1:12" s="2" customFormat="1" x14ac:dyDescent="0.2">
      <c r="A10" s="141"/>
      <c r="B10" s="25"/>
      <c r="C10" s="141"/>
      <c r="D10" s="141"/>
      <c r="E10" s="141"/>
      <c r="F10" s="141"/>
      <c r="G10" s="141"/>
      <c r="H10" s="141"/>
      <c r="I10" s="141"/>
      <c r="J10" s="141"/>
      <c r="K10" s="141"/>
      <c r="L10" s="33"/>
    </row>
    <row r="11" spans="1:12" s="2" customFormat="1" ht="12" customHeight="1" x14ac:dyDescent="0.2">
      <c r="A11" s="141"/>
      <c r="B11" s="25"/>
      <c r="C11" s="141"/>
      <c r="D11" s="140" t="s">
        <v>5</v>
      </c>
      <c r="E11" s="141"/>
      <c r="F11" s="135" t="s">
        <v>1</v>
      </c>
      <c r="G11" s="141"/>
      <c r="H11" s="141"/>
      <c r="I11" s="140" t="s">
        <v>6</v>
      </c>
      <c r="J11" s="135" t="s">
        <v>1</v>
      </c>
      <c r="K11" s="141"/>
      <c r="L11" s="33"/>
    </row>
    <row r="12" spans="1:12" s="2" customFormat="1" ht="12" customHeight="1" x14ac:dyDescent="0.2">
      <c r="A12" s="141"/>
      <c r="B12" s="25"/>
      <c r="C12" s="141"/>
      <c r="D12" s="140" t="s">
        <v>7</v>
      </c>
      <c r="E12" s="141"/>
      <c r="F12" s="135" t="s">
        <v>8</v>
      </c>
      <c r="G12" s="141"/>
      <c r="H12" s="141"/>
      <c r="I12" s="140" t="s">
        <v>9</v>
      </c>
      <c r="J12" s="133">
        <v>44470</v>
      </c>
      <c r="K12" s="141"/>
      <c r="L12" s="33"/>
    </row>
    <row r="13" spans="1:12" s="2" customFormat="1" ht="10.95" customHeight="1" x14ac:dyDescent="0.2">
      <c r="A13" s="141"/>
      <c r="B13" s="25"/>
      <c r="C13" s="141"/>
      <c r="D13" s="141"/>
      <c r="E13" s="141"/>
      <c r="F13" s="141"/>
      <c r="G13" s="141"/>
      <c r="H13" s="141"/>
      <c r="I13" s="141"/>
      <c r="J13" s="141"/>
      <c r="K13" s="141"/>
      <c r="L13" s="33"/>
    </row>
    <row r="14" spans="1:12" s="2" customFormat="1" ht="12" customHeight="1" x14ac:dyDescent="0.2">
      <c r="A14" s="141"/>
      <c r="B14" s="25"/>
      <c r="C14" s="141"/>
      <c r="D14" s="140" t="s">
        <v>10</v>
      </c>
      <c r="E14" s="141"/>
      <c r="F14" s="141"/>
      <c r="G14" s="141"/>
      <c r="H14" s="141"/>
      <c r="I14" s="140" t="s">
        <v>11</v>
      </c>
      <c r="J14" s="135" t="str">
        <f>IF('Rekapitulácia stavby'!AN10="","",'Rekapitulácia stavby'!AN10)</f>
        <v/>
      </c>
      <c r="K14" s="141"/>
      <c r="L14" s="33"/>
    </row>
    <row r="15" spans="1:12" s="2" customFormat="1" ht="18" customHeight="1" x14ac:dyDescent="0.2">
      <c r="A15" s="141"/>
      <c r="B15" s="25"/>
      <c r="C15" s="141"/>
      <c r="D15" s="141"/>
      <c r="E15" s="135" t="str">
        <f>IF('Rekapitulácia stavby'!E11="","",'Rekapitulácia stavby'!E11)</f>
        <v xml:space="preserve"> </v>
      </c>
      <c r="F15" s="141"/>
      <c r="G15" s="141"/>
      <c r="H15" s="141"/>
      <c r="I15" s="140" t="s">
        <v>12</v>
      </c>
      <c r="J15" s="135" t="str">
        <f>IF('Rekapitulácia stavby'!AN11="","",'Rekapitulácia stavby'!AN11)</f>
        <v/>
      </c>
      <c r="K15" s="141"/>
      <c r="L15" s="33"/>
    </row>
    <row r="16" spans="1:12" s="2" customFormat="1" ht="7.05" customHeight="1" x14ac:dyDescent="0.2">
      <c r="A16" s="141"/>
      <c r="B16" s="25"/>
      <c r="C16" s="141"/>
      <c r="D16" s="141"/>
      <c r="E16" s="141"/>
      <c r="F16" s="141"/>
      <c r="G16" s="141"/>
      <c r="H16" s="141"/>
      <c r="I16" s="141"/>
      <c r="J16" s="141"/>
      <c r="K16" s="141"/>
      <c r="L16" s="33"/>
    </row>
    <row r="17" spans="1:12" s="2" customFormat="1" ht="12" customHeight="1" x14ac:dyDescent="0.2">
      <c r="A17" s="141"/>
      <c r="B17" s="25"/>
      <c r="C17" s="141"/>
      <c r="D17" s="140" t="s">
        <v>13</v>
      </c>
      <c r="E17" s="141"/>
      <c r="F17" s="141"/>
      <c r="G17" s="141"/>
      <c r="H17" s="141"/>
      <c r="I17" s="140" t="s">
        <v>11</v>
      </c>
      <c r="J17" s="142" t="str">
        <f>'Rekapitulácia stavby'!AN13</f>
        <v>Vyplň údaj</v>
      </c>
      <c r="K17" s="141"/>
      <c r="L17" s="33"/>
    </row>
    <row r="18" spans="1:12" s="2" customFormat="1" ht="18" customHeight="1" x14ac:dyDescent="0.2">
      <c r="A18" s="141"/>
      <c r="B18" s="25"/>
      <c r="C18" s="141"/>
      <c r="D18" s="141"/>
      <c r="E18" s="280" t="str">
        <f>'Rekapitulácia stavby'!E14</f>
        <v>Vyplň údaj</v>
      </c>
      <c r="F18" s="237"/>
      <c r="G18" s="237"/>
      <c r="H18" s="237"/>
      <c r="I18" s="140" t="s">
        <v>12</v>
      </c>
      <c r="J18" s="142" t="str">
        <f>'Rekapitulácia stavby'!AN14</f>
        <v>Vyplň údaj</v>
      </c>
      <c r="K18" s="141"/>
      <c r="L18" s="33"/>
    </row>
    <row r="19" spans="1:12" s="2" customFormat="1" ht="7.05" customHeight="1" x14ac:dyDescent="0.2">
      <c r="A19" s="141"/>
      <c r="B19" s="25"/>
      <c r="C19" s="141"/>
      <c r="D19" s="141"/>
      <c r="E19" s="141"/>
      <c r="F19" s="141"/>
      <c r="G19" s="141"/>
      <c r="H19" s="141"/>
      <c r="I19" s="141"/>
      <c r="J19" s="141"/>
      <c r="K19" s="141"/>
      <c r="L19" s="33"/>
    </row>
    <row r="20" spans="1:12" s="2" customFormat="1" ht="12" customHeight="1" x14ac:dyDescent="0.2">
      <c r="A20" s="141"/>
      <c r="B20" s="25"/>
      <c r="C20" s="141"/>
      <c r="D20" s="140" t="s">
        <v>15</v>
      </c>
      <c r="E20" s="141"/>
      <c r="F20" s="141" t="s">
        <v>125</v>
      </c>
      <c r="G20" s="141"/>
      <c r="H20" s="141"/>
      <c r="I20" s="140" t="s">
        <v>11</v>
      </c>
      <c r="J20" s="135" t="str">
        <f>IF('Rekapitulácia stavby'!AN16="","",'Rekapitulácia stavby'!AN16)</f>
        <v/>
      </c>
      <c r="K20" s="141"/>
      <c r="L20" s="33"/>
    </row>
    <row r="21" spans="1:12" s="2" customFormat="1" ht="18" customHeight="1" x14ac:dyDescent="0.2">
      <c r="A21" s="141"/>
      <c r="B21" s="25"/>
      <c r="C21" s="141"/>
      <c r="D21" s="141"/>
      <c r="E21" s="135" t="str">
        <f>IF('Rekapitulácia stavby'!E17="","",'Rekapitulácia stavby'!E17)</f>
        <v xml:space="preserve"> </v>
      </c>
      <c r="F21" s="141"/>
      <c r="G21" s="141"/>
      <c r="H21" s="141"/>
      <c r="I21" s="140" t="s">
        <v>12</v>
      </c>
      <c r="J21" s="135" t="str">
        <f>IF('Rekapitulácia stavby'!AN17="","",'Rekapitulácia stavby'!AN17)</f>
        <v/>
      </c>
      <c r="K21" s="141"/>
      <c r="L21" s="33"/>
    </row>
    <row r="22" spans="1:12" s="2" customFormat="1" ht="7.05" customHeight="1" x14ac:dyDescent="0.2">
      <c r="A22" s="141"/>
      <c r="B22" s="25"/>
      <c r="C22" s="141"/>
      <c r="D22" s="141"/>
      <c r="E22" s="141"/>
      <c r="F22" s="141"/>
      <c r="G22" s="141"/>
      <c r="H22" s="141"/>
      <c r="I22" s="141"/>
      <c r="J22" s="141"/>
      <c r="K22" s="141"/>
      <c r="L22" s="33"/>
    </row>
    <row r="23" spans="1:12" s="2" customFormat="1" ht="12" customHeight="1" x14ac:dyDescent="0.2">
      <c r="A23" s="141"/>
      <c r="B23" s="25"/>
      <c r="C23" s="141"/>
      <c r="D23" s="140" t="s">
        <v>16</v>
      </c>
      <c r="E23" s="141"/>
      <c r="F23" s="141"/>
      <c r="G23" s="141"/>
      <c r="H23" s="141"/>
      <c r="I23" s="140" t="s">
        <v>11</v>
      </c>
      <c r="J23" s="135" t="str">
        <f>IF('Rekapitulácia stavby'!AN19="","",'Rekapitulácia stavby'!AN19)</f>
        <v/>
      </c>
      <c r="K23" s="141"/>
      <c r="L23" s="33"/>
    </row>
    <row r="24" spans="1:12" s="2" customFormat="1" ht="18" customHeight="1" x14ac:dyDescent="0.2">
      <c r="A24" s="141"/>
      <c r="B24" s="25"/>
      <c r="C24" s="141"/>
      <c r="D24" s="141"/>
      <c r="E24" s="135" t="str">
        <f>IF('Rekapitulácia stavby'!E20="","",'Rekapitulácia stavby'!E20)</f>
        <v xml:space="preserve"> </v>
      </c>
      <c r="F24" s="141"/>
      <c r="G24" s="141"/>
      <c r="H24" s="141"/>
      <c r="I24" s="140" t="s">
        <v>12</v>
      </c>
      <c r="J24" s="135" t="str">
        <f>IF('Rekapitulácia stavby'!AN20="","",'Rekapitulácia stavby'!AN20)</f>
        <v/>
      </c>
      <c r="K24" s="141"/>
      <c r="L24" s="33"/>
    </row>
    <row r="25" spans="1:12" s="2" customFormat="1" ht="7.05" customHeight="1" x14ac:dyDescent="0.2">
      <c r="A25" s="141"/>
      <c r="B25" s="25"/>
      <c r="C25" s="141"/>
      <c r="D25" s="141"/>
      <c r="E25" s="141"/>
      <c r="F25" s="141"/>
      <c r="G25" s="141"/>
      <c r="H25" s="141"/>
      <c r="I25" s="141"/>
      <c r="J25" s="141"/>
      <c r="K25" s="141"/>
      <c r="L25" s="33"/>
    </row>
    <row r="26" spans="1:12" s="2" customFormat="1" ht="12" customHeight="1" x14ac:dyDescent="0.2">
      <c r="A26" s="141"/>
      <c r="B26" s="25"/>
      <c r="C26" s="141"/>
      <c r="D26" s="140" t="s">
        <v>17</v>
      </c>
      <c r="E26" s="141"/>
      <c r="F26" s="141"/>
      <c r="G26" s="141"/>
      <c r="H26" s="141"/>
      <c r="I26" s="141"/>
      <c r="J26" s="141"/>
      <c r="K26" s="141"/>
      <c r="L26" s="33"/>
    </row>
    <row r="27" spans="1:12" s="8" customFormat="1" ht="16.5" customHeight="1" x14ac:dyDescent="0.2">
      <c r="A27" s="60"/>
      <c r="B27" s="61"/>
      <c r="C27" s="60"/>
      <c r="D27" s="60"/>
      <c r="E27" s="242" t="s">
        <v>1</v>
      </c>
      <c r="F27" s="242"/>
      <c r="G27" s="242"/>
      <c r="H27" s="242"/>
      <c r="I27" s="60"/>
      <c r="J27" s="60"/>
      <c r="K27" s="60"/>
      <c r="L27" s="62"/>
    </row>
    <row r="28" spans="1:12" s="2" customFormat="1" ht="7.05" customHeight="1" x14ac:dyDescent="0.2">
      <c r="A28" s="141"/>
      <c r="B28" s="25"/>
      <c r="C28" s="141"/>
      <c r="D28" s="141"/>
      <c r="E28" s="141"/>
      <c r="F28" s="141"/>
      <c r="G28" s="141"/>
      <c r="H28" s="141"/>
      <c r="I28" s="141"/>
      <c r="J28" s="141"/>
      <c r="K28" s="141"/>
      <c r="L28" s="33"/>
    </row>
    <row r="29" spans="1:12" s="2" customFormat="1" ht="7.05" customHeight="1" x14ac:dyDescent="0.2">
      <c r="A29" s="141"/>
      <c r="B29" s="25"/>
      <c r="C29" s="141"/>
      <c r="D29" s="50"/>
      <c r="E29" s="50"/>
      <c r="F29" s="50"/>
      <c r="G29" s="50"/>
      <c r="H29" s="50"/>
      <c r="I29" s="50"/>
      <c r="J29" s="50"/>
      <c r="K29" s="50"/>
      <c r="L29" s="33"/>
    </row>
    <row r="30" spans="1:12" s="2" customFormat="1" ht="14.55" customHeight="1" x14ac:dyDescent="0.2">
      <c r="A30" s="141"/>
      <c r="B30" s="25"/>
      <c r="C30" s="141"/>
      <c r="D30" s="135" t="s">
        <v>49</v>
      </c>
      <c r="E30" s="141"/>
      <c r="F30" s="141"/>
      <c r="G30" s="141"/>
      <c r="H30" s="141"/>
      <c r="I30" s="141"/>
      <c r="J30" s="63">
        <f>J96</f>
        <v>0</v>
      </c>
      <c r="K30" s="141"/>
      <c r="L30" s="33"/>
    </row>
    <row r="31" spans="1:12" s="2" customFormat="1" ht="14.55" customHeight="1" x14ac:dyDescent="0.2">
      <c r="A31" s="141"/>
      <c r="B31" s="25"/>
      <c r="C31" s="141"/>
      <c r="D31" s="64" t="s">
        <v>50</v>
      </c>
      <c r="E31" s="141"/>
      <c r="F31" s="141"/>
      <c r="G31" s="141"/>
      <c r="H31" s="141"/>
      <c r="I31" s="141"/>
      <c r="J31" s="63">
        <f>J104</f>
        <v>0</v>
      </c>
      <c r="K31" s="141"/>
      <c r="L31" s="33"/>
    </row>
    <row r="32" spans="1:12" s="2" customFormat="1" ht="25.2" customHeight="1" x14ac:dyDescent="0.2">
      <c r="A32" s="141"/>
      <c r="B32" s="25"/>
      <c r="C32" s="141"/>
      <c r="D32" s="65" t="s">
        <v>18</v>
      </c>
      <c r="E32" s="141"/>
      <c r="F32" s="141"/>
      <c r="G32" s="141"/>
      <c r="H32" s="141"/>
      <c r="I32" s="141"/>
      <c r="J32" s="131">
        <f>ROUND(J30 + J31, 2)</f>
        <v>0</v>
      </c>
      <c r="K32" s="141"/>
      <c r="L32" s="33"/>
    </row>
    <row r="33" spans="1:12" s="2" customFormat="1" ht="7.05" customHeight="1" x14ac:dyDescent="0.2">
      <c r="A33" s="141"/>
      <c r="B33" s="25"/>
      <c r="C33" s="141"/>
      <c r="D33" s="50"/>
      <c r="E33" s="50"/>
      <c r="F33" s="50"/>
      <c r="G33" s="50"/>
      <c r="H33" s="50"/>
      <c r="I33" s="50"/>
      <c r="J33" s="50"/>
      <c r="K33" s="50"/>
      <c r="L33" s="33"/>
    </row>
    <row r="34" spans="1:12" s="2" customFormat="1" ht="14.55" customHeight="1" x14ac:dyDescent="0.2">
      <c r="A34" s="141"/>
      <c r="B34" s="25"/>
      <c r="C34" s="141"/>
      <c r="D34" s="141"/>
      <c r="E34" s="141"/>
      <c r="F34" s="138" t="s">
        <v>20</v>
      </c>
      <c r="G34" s="141"/>
      <c r="H34" s="141"/>
      <c r="I34" s="138" t="s">
        <v>19</v>
      </c>
      <c r="J34" s="138" t="s">
        <v>21</v>
      </c>
      <c r="K34" s="141"/>
      <c r="L34" s="33"/>
    </row>
    <row r="35" spans="1:12" s="2" customFormat="1" ht="14.55" customHeight="1" x14ac:dyDescent="0.2">
      <c r="A35" s="141"/>
      <c r="B35" s="25"/>
      <c r="C35" s="141"/>
      <c r="D35" s="66" t="s">
        <v>22</v>
      </c>
      <c r="E35" s="140" t="s">
        <v>23</v>
      </c>
      <c r="F35" s="67">
        <v>0</v>
      </c>
      <c r="G35" s="141"/>
      <c r="H35" s="141"/>
      <c r="I35" s="68">
        <v>0.2</v>
      </c>
      <c r="J35" s="67">
        <v>0</v>
      </c>
      <c r="K35" s="141"/>
      <c r="L35" s="33"/>
    </row>
    <row r="36" spans="1:12" s="2" customFormat="1" ht="14.55" customHeight="1" x14ac:dyDescent="0.2">
      <c r="A36" s="141"/>
      <c r="B36" s="25"/>
      <c r="C36" s="141"/>
      <c r="D36" s="141"/>
      <c r="E36" s="140" t="s">
        <v>24</v>
      </c>
      <c r="F36" s="67">
        <f>J32</f>
        <v>0</v>
      </c>
      <c r="G36" s="141"/>
      <c r="H36" s="141"/>
      <c r="I36" s="68">
        <v>0.2</v>
      </c>
      <c r="J36" s="67">
        <f>20%*SUM(F36)</f>
        <v>0</v>
      </c>
      <c r="K36" s="141"/>
      <c r="L36" s="33"/>
    </row>
    <row r="37" spans="1:12" s="2" customFormat="1" ht="14.55" hidden="1" customHeight="1" x14ac:dyDescent="0.2">
      <c r="A37" s="141"/>
      <c r="B37" s="25"/>
      <c r="C37" s="141"/>
      <c r="D37" s="141"/>
      <c r="E37" s="140" t="s">
        <v>25</v>
      </c>
      <c r="F37" s="67" t="e">
        <f>ROUND((SUM(#REF!) + SUM(#REF!)),  2)</f>
        <v>#REF!</v>
      </c>
      <c r="G37" s="141"/>
      <c r="H37" s="141"/>
      <c r="I37" s="68">
        <v>0.2</v>
      </c>
      <c r="J37" s="67">
        <f>0</f>
        <v>0</v>
      </c>
      <c r="K37" s="141"/>
      <c r="L37" s="33"/>
    </row>
    <row r="38" spans="1:12" s="2" customFormat="1" ht="14.55" hidden="1" customHeight="1" x14ac:dyDescent="0.2">
      <c r="A38" s="141"/>
      <c r="B38" s="25"/>
      <c r="C38" s="141"/>
      <c r="D38" s="141"/>
      <c r="E38" s="140" t="s">
        <v>26</v>
      </c>
      <c r="F38" s="67" t="e">
        <f>ROUND((SUM(#REF!) + SUM(#REF!)),  2)</f>
        <v>#REF!</v>
      </c>
      <c r="G38" s="141"/>
      <c r="H38" s="141"/>
      <c r="I38" s="68">
        <v>0.2</v>
      </c>
      <c r="J38" s="67">
        <f>0</f>
        <v>0</v>
      </c>
      <c r="K38" s="141"/>
      <c r="L38" s="33"/>
    </row>
    <row r="39" spans="1:12" s="2" customFormat="1" ht="14.55" hidden="1" customHeight="1" x14ac:dyDescent="0.2">
      <c r="A39" s="141"/>
      <c r="B39" s="25"/>
      <c r="C39" s="141"/>
      <c r="D39" s="141"/>
      <c r="E39" s="140" t="s">
        <v>27</v>
      </c>
      <c r="F39" s="67" t="e">
        <f>ROUND((SUM(#REF!) + SUM(#REF!)),  2)</f>
        <v>#REF!</v>
      </c>
      <c r="G39" s="141"/>
      <c r="H39" s="141"/>
      <c r="I39" s="68">
        <v>0</v>
      </c>
      <c r="J39" s="67">
        <f>0</f>
        <v>0</v>
      </c>
      <c r="K39" s="141"/>
      <c r="L39" s="33"/>
    </row>
    <row r="40" spans="1:12" s="2" customFormat="1" ht="7.05" customHeight="1" x14ac:dyDescent="0.2">
      <c r="A40" s="141"/>
      <c r="B40" s="25"/>
      <c r="C40" s="141"/>
      <c r="D40" s="141"/>
      <c r="E40" s="141"/>
      <c r="F40" s="141"/>
      <c r="G40" s="141"/>
      <c r="H40" s="141"/>
      <c r="I40" s="141"/>
      <c r="J40" s="141"/>
      <c r="K40" s="141"/>
      <c r="L40" s="33"/>
    </row>
    <row r="41" spans="1:12" s="2" customFormat="1" ht="25.2" customHeight="1" x14ac:dyDescent="0.2">
      <c r="A41" s="141"/>
      <c r="B41" s="25"/>
      <c r="C41" s="69"/>
      <c r="D41" s="70" t="s">
        <v>28</v>
      </c>
      <c r="E41" s="48"/>
      <c r="F41" s="48"/>
      <c r="G41" s="71" t="s">
        <v>29</v>
      </c>
      <c r="H41" s="72" t="s">
        <v>30</v>
      </c>
      <c r="I41" s="48"/>
      <c r="J41" s="73">
        <f>SUM(J32:J39)</f>
        <v>0</v>
      </c>
      <c r="K41" s="74"/>
      <c r="L41" s="33"/>
    </row>
    <row r="42" spans="1:12" s="2" customFormat="1" ht="14.55" customHeight="1" x14ac:dyDescent="0.2">
      <c r="A42" s="141"/>
      <c r="B42" s="25"/>
      <c r="C42" s="141"/>
      <c r="D42" s="141"/>
      <c r="E42" s="141"/>
      <c r="F42" s="141"/>
      <c r="G42" s="141"/>
      <c r="H42" s="141"/>
      <c r="I42" s="141"/>
      <c r="J42" s="141"/>
      <c r="K42" s="141"/>
      <c r="L42" s="33"/>
    </row>
    <row r="43" spans="1:12" ht="14.55" customHeight="1" x14ac:dyDescent="0.2">
      <c r="B43" s="16"/>
      <c r="L43" s="16"/>
    </row>
    <row r="44" spans="1:12" ht="14.55" customHeight="1" x14ac:dyDescent="0.2">
      <c r="B44" s="16"/>
      <c r="L44" s="16"/>
    </row>
    <row r="45" spans="1:12" ht="14.55" customHeight="1" x14ac:dyDescent="0.2">
      <c r="B45" s="16"/>
      <c r="L45" s="16"/>
    </row>
    <row r="46" spans="1:12" ht="14.55" customHeight="1" x14ac:dyDescent="0.2">
      <c r="B46" s="16"/>
      <c r="L46" s="16"/>
    </row>
    <row r="47" spans="1:12" ht="14.55" customHeight="1" x14ac:dyDescent="0.2">
      <c r="B47" s="16"/>
      <c r="L47" s="16"/>
    </row>
    <row r="48" spans="1:12" ht="14.55" customHeight="1" x14ac:dyDescent="0.2">
      <c r="B48" s="16"/>
      <c r="L48" s="16"/>
    </row>
    <row r="49" spans="1:12" ht="14.55" customHeight="1" x14ac:dyDescent="0.2">
      <c r="B49" s="16"/>
      <c r="L49" s="16"/>
    </row>
    <row r="50" spans="1:12" s="2" customFormat="1" ht="14.55" customHeight="1" x14ac:dyDescent="0.2">
      <c r="B50" s="33"/>
      <c r="D50" s="34" t="s">
        <v>31</v>
      </c>
      <c r="E50" s="35"/>
      <c r="F50" s="35"/>
      <c r="G50" s="34" t="s">
        <v>32</v>
      </c>
      <c r="H50" s="35"/>
      <c r="I50" s="35"/>
      <c r="J50" s="35"/>
      <c r="K50" s="35"/>
      <c r="L50" s="33"/>
    </row>
    <row r="51" spans="1:12" x14ac:dyDescent="0.2">
      <c r="B51" s="16"/>
      <c r="L51" s="16"/>
    </row>
    <row r="52" spans="1:12" x14ac:dyDescent="0.2">
      <c r="B52" s="16"/>
      <c r="L52" s="16"/>
    </row>
    <row r="53" spans="1:12" x14ac:dyDescent="0.2">
      <c r="B53" s="16"/>
      <c r="L53" s="16"/>
    </row>
    <row r="54" spans="1:12" x14ac:dyDescent="0.2">
      <c r="B54" s="16"/>
      <c r="L54" s="16"/>
    </row>
    <row r="55" spans="1:12" x14ac:dyDescent="0.2">
      <c r="B55" s="16"/>
      <c r="L55" s="16"/>
    </row>
    <row r="56" spans="1:12" x14ac:dyDescent="0.2">
      <c r="B56" s="16"/>
      <c r="L56" s="16"/>
    </row>
    <row r="57" spans="1:12" x14ac:dyDescent="0.2">
      <c r="B57" s="16"/>
      <c r="L57" s="16"/>
    </row>
    <row r="58" spans="1:12" x14ac:dyDescent="0.2">
      <c r="B58" s="16"/>
      <c r="L58" s="16"/>
    </row>
    <row r="59" spans="1:12" x14ac:dyDescent="0.2">
      <c r="B59" s="16"/>
      <c r="L59" s="16"/>
    </row>
    <row r="60" spans="1:12" x14ac:dyDescent="0.2">
      <c r="B60" s="16"/>
      <c r="L60" s="16"/>
    </row>
    <row r="61" spans="1:12" s="2" customFormat="1" ht="13.2" x14ac:dyDescent="0.2">
      <c r="A61" s="141"/>
      <c r="B61" s="25"/>
      <c r="C61" s="141"/>
      <c r="D61" s="36" t="s">
        <v>33</v>
      </c>
      <c r="E61" s="137"/>
      <c r="F61" s="75" t="s">
        <v>34</v>
      </c>
      <c r="G61" s="36" t="s">
        <v>33</v>
      </c>
      <c r="H61" s="137"/>
      <c r="I61" s="137"/>
      <c r="J61" s="76" t="s">
        <v>34</v>
      </c>
      <c r="K61" s="137"/>
      <c r="L61" s="33"/>
    </row>
    <row r="62" spans="1:12" x14ac:dyDescent="0.2">
      <c r="B62" s="16"/>
      <c r="L62" s="16"/>
    </row>
    <row r="63" spans="1:12" x14ac:dyDescent="0.2">
      <c r="B63" s="16"/>
      <c r="L63" s="16"/>
    </row>
    <row r="64" spans="1:12" x14ac:dyDescent="0.2">
      <c r="B64" s="16"/>
      <c r="L64" s="16"/>
    </row>
    <row r="65" spans="1:12" s="2" customFormat="1" ht="13.2" x14ac:dyDescent="0.2">
      <c r="A65" s="141"/>
      <c r="B65" s="25"/>
      <c r="C65" s="141"/>
      <c r="D65" s="34" t="s">
        <v>35</v>
      </c>
      <c r="E65" s="37"/>
      <c r="F65" s="37"/>
      <c r="G65" s="34" t="s">
        <v>36</v>
      </c>
      <c r="H65" s="37"/>
      <c r="I65" s="37"/>
      <c r="J65" s="37"/>
      <c r="K65" s="37"/>
      <c r="L65" s="33"/>
    </row>
    <row r="66" spans="1:12" x14ac:dyDescent="0.2">
      <c r="B66" s="16"/>
      <c r="L66" s="16"/>
    </row>
    <row r="67" spans="1:12" x14ac:dyDescent="0.2">
      <c r="B67" s="16"/>
      <c r="L67" s="16"/>
    </row>
    <row r="68" spans="1:12" x14ac:dyDescent="0.2">
      <c r="B68" s="16"/>
      <c r="L68" s="16"/>
    </row>
    <row r="69" spans="1:12" x14ac:dyDescent="0.2">
      <c r="B69" s="16"/>
      <c r="L69" s="16"/>
    </row>
    <row r="70" spans="1:12" x14ac:dyDescent="0.2">
      <c r="B70" s="16"/>
      <c r="L70" s="16"/>
    </row>
    <row r="71" spans="1:12" x14ac:dyDescent="0.2">
      <c r="B71" s="16"/>
      <c r="L71" s="16"/>
    </row>
    <row r="72" spans="1:12" x14ac:dyDescent="0.2">
      <c r="B72" s="16"/>
      <c r="L72" s="16"/>
    </row>
    <row r="73" spans="1:12" x14ac:dyDescent="0.2">
      <c r="B73" s="16"/>
      <c r="L73" s="16"/>
    </row>
    <row r="74" spans="1:12" x14ac:dyDescent="0.2">
      <c r="B74" s="16"/>
      <c r="L74" s="16"/>
    </row>
    <row r="75" spans="1:12" x14ac:dyDescent="0.2">
      <c r="B75" s="16"/>
      <c r="L75" s="16"/>
    </row>
    <row r="76" spans="1:12" s="2" customFormat="1" ht="13.2" x14ac:dyDescent="0.2">
      <c r="A76" s="141"/>
      <c r="B76" s="25"/>
      <c r="C76" s="141"/>
      <c r="D76" s="36" t="s">
        <v>33</v>
      </c>
      <c r="E76" s="137"/>
      <c r="F76" s="75" t="s">
        <v>34</v>
      </c>
      <c r="G76" s="36" t="s">
        <v>33</v>
      </c>
      <c r="H76" s="137"/>
      <c r="I76" s="137"/>
      <c r="J76" s="76" t="s">
        <v>34</v>
      </c>
      <c r="K76" s="137"/>
      <c r="L76" s="33"/>
    </row>
    <row r="77" spans="1:12" s="2" customFormat="1" ht="14.55" customHeight="1" x14ac:dyDescent="0.2">
      <c r="A77" s="141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3"/>
    </row>
    <row r="81" spans="1:12" s="2" customFormat="1" ht="7.05" customHeight="1" x14ac:dyDescent="0.2">
      <c r="A81" s="141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33"/>
    </row>
    <row r="82" spans="1:12" s="2" customFormat="1" ht="25.05" customHeight="1" x14ac:dyDescent="0.2">
      <c r="A82" s="141"/>
      <c r="B82" s="25"/>
      <c r="C82" s="17" t="s">
        <v>51</v>
      </c>
      <c r="D82" s="141"/>
      <c r="E82" s="141"/>
      <c r="F82" s="141"/>
      <c r="G82" s="141"/>
      <c r="H82" s="141"/>
      <c r="I82" s="141"/>
      <c r="J82" s="141"/>
      <c r="K82" s="141"/>
      <c r="L82" s="33"/>
    </row>
    <row r="83" spans="1:12" s="2" customFormat="1" ht="7.05" customHeight="1" x14ac:dyDescent="0.2">
      <c r="A83" s="141"/>
      <c r="B83" s="25"/>
      <c r="C83" s="141"/>
      <c r="D83" s="141"/>
      <c r="E83" s="141"/>
      <c r="F83" s="141"/>
      <c r="G83" s="141"/>
      <c r="H83" s="141"/>
      <c r="I83" s="141"/>
      <c r="J83" s="141"/>
      <c r="K83" s="141"/>
      <c r="L83" s="33"/>
    </row>
    <row r="84" spans="1:12" s="2" customFormat="1" ht="12" customHeight="1" x14ac:dyDescent="0.2">
      <c r="A84" s="141"/>
      <c r="B84" s="25"/>
      <c r="C84" s="140" t="s">
        <v>4</v>
      </c>
      <c r="D84" s="141"/>
      <c r="E84" s="141"/>
      <c r="F84" s="141"/>
      <c r="G84" s="141"/>
      <c r="H84" s="141"/>
      <c r="I84" s="141"/>
      <c r="J84" s="141"/>
      <c r="K84" s="141"/>
      <c r="L84" s="33"/>
    </row>
    <row r="85" spans="1:12" s="2" customFormat="1" ht="26.25" customHeight="1" x14ac:dyDescent="0.2">
      <c r="A85" s="141"/>
      <c r="B85" s="25"/>
      <c r="C85" s="141"/>
      <c r="D85" s="141"/>
      <c r="E85" s="277" t="str">
        <f>E7</f>
        <v>Zimný štadión Banská Bystrica</v>
      </c>
      <c r="F85" s="278"/>
      <c r="G85" s="278"/>
      <c r="H85" s="278"/>
      <c r="I85" s="141"/>
      <c r="J85" s="141"/>
      <c r="K85" s="141"/>
      <c r="L85" s="33"/>
    </row>
    <row r="86" spans="1:12" s="2" customFormat="1" ht="12" customHeight="1" x14ac:dyDescent="0.2">
      <c r="A86" s="141"/>
      <c r="B86" s="25"/>
      <c r="C86" s="140" t="s">
        <v>48</v>
      </c>
      <c r="D86" s="141"/>
      <c r="E86" s="141"/>
      <c r="F86" s="141"/>
      <c r="G86" s="141"/>
      <c r="H86" s="141"/>
      <c r="I86" s="141"/>
      <c r="J86" s="141"/>
      <c r="K86" s="141"/>
      <c r="L86" s="33"/>
    </row>
    <row r="87" spans="1:12" s="2" customFormat="1" ht="16.5" customHeight="1" x14ac:dyDescent="0.2">
      <c r="A87" s="141"/>
      <c r="B87" s="25"/>
      <c r="C87" s="141"/>
      <c r="D87" s="141"/>
      <c r="E87" s="255" t="str">
        <f>E9</f>
        <v>02 - Areálové rozvody NN</v>
      </c>
      <c r="F87" s="279"/>
      <c r="G87" s="279"/>
      <c r="H87" s="279"/>
      <c r="I87" s="141"/>
      <c r="J87" s="141"/>
      <c r="K87" s="141"/>
      <c r="L87" s="33"/>
    </row>
    <row r="88" spans="1:12" s="2" customFormat="1" ht="7.05" customHeight="1" x14ac:dyDescent="0.2">
      <c r="A88" s="141"/>
      <c r="B88" s="25"/>
      <c r="C88" s="141"/>
      <c r="D88" s="141"/>
      <c r="E88" s="141"/>
      <c r="F88" s="141"/>
      <c r="G88" s="141"/>
      <c r="H88" s="141"/>
      <c r="I88" s="141"/>
      <c r="J88" s="141"/>
      <c r="K88" s="141"/>
      <c r="L88" s="33"/>
    </row>
    <row r="89" spans="1:12" s="2" customFormat="1" ht="12" customHeight="1" x14ac:dyDescent="0.2">
      <c r="A89" s="141"/>
      <c r="B89" s="25"/>
      <c r="C89" s="140" t="s">
        <v>7</v>
      </c>
      <c r="D89" s="141"/>
      <c r="E89" s="141"/>
      <c r="F89" s="135" t="str">
        <f>F12</f>
        <v xml:space="preserve"> </v>
      </c>
      <c r="G89" s="141"/>
      <c r="H89" s="141"/>
      <c r="I89" s="140" t="s">
        <v>9</v>
      </c>
      <c r="J89" s="133">
        <f>IF(J12="","",J12)</f>
        <v>44470</v>
      </c>
      <c r="K89" s="141"/>
      <c r="L89" s="33"/>
    </row>
    <row r="90" spans="1:12" s="2" customFormat="1" ht="7.05" customHeight="1" x14ac:dyDescent="0.2">
      <c r="A90" s="141"/>
      <c r="B90" s="25"/>
      <c r="C90" s="141"/>
      <c r="D90" s="141"/>
      <c r="E90" s="141"/>
      <c r="F90" s="141"/>
      <c r="G90" s="141"/>
      <c r="H90" s="141"/>
      <c r="I90" s="141"/>
      <c r="J90" s="141"/>
      <c r="K90" s="141"/>
      <c r="L90" s="33"/>
    </row>
    <row r="91" spans="1:12" s="2" customFormat="1" ht="15.3" customHeight="1" x14ac:dyDescent="0.2">
      <c r="A91" s="141"/>
      <c r="B91" s="25"/>
      <c r="C91" s="140" t="s">
        <v>10</v>
      </c>
      <c r="D91" s="141"/>
      <c r="E91" s="141"/>
      <c r="F91" s="135" t="str">
        <f>E15</f>
        <v xml:space="preserve"> </v>
      </c>
      <c r="G91" s="141"/>
      <c r="H91" s="141"/>
      <c r="I91" s="140" t="s">
        <v>15</v>
      </c>
      <c r="J91" s="136" t="str">
        <f>E21</f>
        <v xml:space="preserve"> </v>
      </c>
      <c r="K91" s="141"/>
      <c r="L91" s="33"/>
    </row>
    <row r="92" spans="1:12" s="2" customFormat="1" ht="15.3" customHeight="1" x14ac:dyDescent="0.2">
      <c r="A92" s="141"/>
      <c r="B92" s="25"/>
      <c r="C92" s="140" t="s">
        <v>13</v>
      </c>
      <c r="D92" s="141"/>
      <c r="E92" s="141"/>
      <c r="F92" s="135" t="str">
        <f>IF(E18="","",E18)</f>
        <v>Vyplň údaj</v>
      </c>
      <c r="G92" s="141"/>
      <c r="H92" s="141"/>
      <c r="I92" s="140" t="s">
        <v>16</v>
      </c>
      <c r="J92" s="136" t="str">
        <f>E24</f>
        <v xml:space="preserve"> </v>
      </c>
      <c r="K92" s="141"/>
      <c r="L92" s="33"/>
    </row>
    <row r="93" spans="1:12" s="2" customFormat="1" ht="10.199999999999999" customHeight="1" x14ac:dyDescent="0.2">
      <c r="A93" s="141"/>
      <c r="B93" s="25"/>
      <c r="C93" s="141"/>
      <c r="D93" s="141"/>
      <c r="E93" s="141"/>
      <c r="F93" s="141"/>
      <c r="G93" s="141"/>
      <c r="H93" s="141"/>
      <c r="I93" s="141"/>
      <c r="J93" s="141"/>
      <c r="K93" s="141"/>
      <c r="L93" s="33"/>
    </row>
    <row r="94" spans="1:12" s="2" customFormat="1" ht="29.25" customHeight="1" x14ac:dyDescent="0.2">
      <c r="A94" s="141"/>
      <c r="B94" s="25"/>
      <c r="C94" s="77" t="s">
        <v>52</v>
      </c>
      <c r="D94" s="69"/>
      <c r="E94" s="69"/>
      <c r="F94" s="69"/>
      <c r="G94" s="69"/>
      <c r="H94" s="69"/>
      <c r="I94" s="69"/>
      <c r="J94" s="78" t="s">
        <v>53</v>
      </c>
      <c r="K94" s="69"/>
      <c r="L94" s="33"/>
    </row>
    <row r="95" spans="1:12" s="2" customFormat="1" ht="10.199999999999999" customHeight="1" x14ac:dyDescent="0.2">
      <c r="A95" s="141"/>
      <c r="B95" s="25"/>
      <c r="C95" s="141"/>
      <c r="D95" s="141"/>
      <c r="E95" s="141"/>
      <c r="F95" s="141"/>
      <c r="G95" s="141"/>
      <c r="H95" s="141"/>
      <c r="I95" s="141"/>
      <c r="J95" s="141"/>
      <c r="K95" s="141"/>
      <c r="L95" s="33"/>
    </row>
    <row r="96" spans="1:12" s="2" customFormat="1" ht="22.95" customHeight="1" x14ac:dyDescent="0.2">
      <c r="A96" s="141"/>
      <c r="B96" s="25"/>
      <c r="C96" s="79" t="s">
        <v>54</v>
      </c>
      <c r="D96" s="141"/>
      <c r="E96" s="141"/>
      <c r="F96" s="141"/>
      <c r="G96" s="141"/>
      <c r="H96" s="141"/>
      <c r="I96" s="141"/>
      <c r="J96" s="131">
        <f>J131</f>
        <v>0</v>
      </c>
      <c r="K96" s="141"/>
      <c r="L96" s="33"/>
    </row>
    <row r="97" spans="1:12" s="9" customFormat="1" ht="25.05" customHeight="1" x14ac:dyDescent="0.2">
      <c r="B97" s="80"/>
      <c r="D97" s="81" t="s">
        <v>55</v>
      </c>
      <c r="E97" s="82"/>
      <c r="F97" s="82"/>
      <c r="G97" s="82"/>
      <c r="H97" s="82"/>
      <c r="I97" s="82"/>
      <c r="J97" s="83">
        <f>J132</f>
        <v>0</v>
      </c>
      <c r="L97" s="80"/>
    </row>
    <row r="98" spans="1:12" s="10" customFormat="1" ht="19.95" customHeight="1" x14ac:dyDescent="0.2">
      <c r="B98" s="84"/>
      <c r="D98" s="85" t="s">
        <v>226</v>
      </c>
      <c r="E98" s="86"/>
      <c r="F98" s="86"/>
      <c r="G98" s="86"/>
      <c r="H98" s="86"/>
      <c r="I98" s="86"/>
      <c r="J98" s="87">
        <f>J133</f>
        <v>0</v>
      </c>
      <c r="L98" s="84"/>
    </row>
    <row r="99" spans="1:12" s="10" customFormat="1" ht="19.95" customHeight="1" x14ac:dyDescent="0.2">
      <c r="B99" s="84"/>
      <c r="D99" s="85" t="s">
        <v>227</v>
      </c>
      <c r="E99" s="86"/>
      <c r="F99" s="86"/>
      <c r="G99" s="86"/>
      <c r="H99" s="86"/>
      <c r="I99" s="86"/>
      <c r="J99" s="87">
        <f>J154</f>
        <v>0</v>
      </c>
      <c r="L99" s="84"/>
    </row>
    <row r="100" spans="1:12" s="10" customFormat="1" ht="19.95" customHeight="1" x14ac:dyDescent="0.2">
      <c r="B100" s="84"/>
      <c r="D100" s="85" t="s">
        <v>228</v>
      </c>
      <c r="E100" s="86"/>
      <c r="F100" s="86"/>
      <c r="G100" s="86"/>
      <c r="H100" s="86"/>
      <c r="I100" s="86"/>
      <c r="J100" s="87">
        <f>J179</f>
        <v>0</v>
      </c>
      <c r="L100" s="84"/>
    </row>
    <row r="101" spans="1:12" s="9" customFormat="1" ht="25.05" customHeight="1" x14ac:dyDescent="0.2">
      <c r="B101" s="80"/>
      <c r="D101" s="81" t="s">
        <v>56</v>
      </c>
      <c r="E101" s="82"/>
      <c r="F101" s="82"/>
      <c r="G101" s="82"/>
      <c r="H101" s="82"/>
      <c r="I101" s="82"/>
      <c r="J101" s="83">
        <f>J187</f>
        <v>0</v>
      </c>
      <c r="L101" s="80"/>
    </row>
    <row r="102" spans="1:12" s="2" customFormat="1" ht="21.75" customHeight="1" x14ac:dyDescent="0.2">
      <c r="A102" s="141"/>
      <c r="B102" s="25"/>
      <c r="C102" s="141"/>
      <c r="D102" s="141"/>
      <c r="E102" s="141"/>
      <c r="F102" s="141"/>
      <c r="G102" s="141"/>
      <c r="H102" s="141"/>
      <c r="I102" s="141"/>
      <c r="J102" s="141"/>
      <c r="K102" s="141"/>
      <c r="L102" s="33"/>
    </row>
    <row r="103" spans="1:12" s="2" customFormat="1" ht="7.05" customHeight="1" x14ac:dyDescent="0.2">
      <c r="A103" s="141"/>
      <c r="B103" s="25"/>
      <c r="C103" s="141"/>
      <c r="D103" s="141"/>
      <c r="E103" s="141"/>
      <c r="F103" s="141"/>
      <c r="G103" s="141"/>
      <c r="H103" s="141"/>
      <c r="I103" s="141"/>
      <c r="J103" s="141"/>
      <c r="K103" s="141"/>
      <c r="L103" s="33"/>
    </row>
    <row r="104" spans="1:12" s="2" customFormat="1" ht="29.25" customHeight="1" x14ac:dyDescent="0.2">
      <c r="A104" s="141"/>
      <c r="B104" s="25"/>
      <c r="C104" s="79" t="s">
        <v>57</v>
      </c>
      <c r="D104" s="141"/>
      <c r="E104" s="141"/>
      <c r="F104" s="141"/>
      <c r="G104" s="141"/>
      <c r="H104" s="141"/>
      <c r="I104" s="141"/>
      <c r="J104" s="88">
        <v>0</v>
      </c>
      <c r="K104" s="141"/>
      <c r="L104" s="33"/>
    </row>
    <row r="105" spans="1:12" s="2" customFormat="1" ht="18" customHeight="1" x14ac:dyDescent="0.2">
      <c r="A105" s="141"/>
      <c r="B105" s="89"/>
      <c r="C105" s="90"/>
      <c r="D105" s="281" t="s">
        <v>58</v>
      </c>
      <c r="E105" s="282"/>
      <c r="F105" s="282"/>
      <c r="G105" s="90"/>
      <c r="H105" s="90"/>
      <c r="I105" s="90"/>
      <c r="J105" s="91">
        <v>0</v>
      </c>
      <c r="K105" s="90"/>
      <c r="L105" s="92"/>
    </row>
    <row r="106" spans="1:12" s="2" customFormat="1" ht="18" customHeight="1" x14ac:dyDescent="0.2">
      <c r="A106" s="141"/>
      <c r="B106" s="89"/>
      <c r="C106" s="90"/>
      <c r="D106" s="281" t="s">
        <v>59</v>
      </c>
      <c r="E106" s="282"/>
      <c r="F106" s="282"/>
      <c r="G106" s="90"/>
      <c r="H106" s="90"/>
      <c r="I106" s="90"/>
      <c r="J106" s="91">
        <v>0</v>
      </c>
      <c r="K106" s="90"/>
      <c r="L106" s="92"/>
    </row>
    <row r="107" spans="1:12" s="2" customFormat="1" ht="18" customHeight="1" x14ac:dyDescent="0.2">
      <c r="A107" s="141"/>
      <c r="B107" s="89"/>
      <c r="C107" s="90"/>
      <c r="D107" s="281" t="s">
        <v>60</v>
      </c>
      <c r="E107" s="282"/>
      <c r="F107" s="282"/>
      <c r="G107" s="90"/>
      <c r="H107" s="90"/>
      <c r="I107" s="90"/>
      <c r="J107" s="91">
        <v>0</v>
      </c>
      <c r="K107" s="90"/>
      <c r="L107" s="92"/>
    </row>
    <row r="108" spans="1:12" s="2" customFormat="1" ht="18" customHeight="1" x14ac:dyDescent="0.2">
      <c r="A108" s="141"/>
      <c r="B108" s="89"/>
      <c r="C108" s="90"/>
      <c r="D108" s="281" t="s">
        <v>61</v>
      </c>
      <c r="E108" s="282"/>
      <c r="F108" s="282"/>
      <c r="G108" s="90"/>
      <c r="H108" s="90"/>
      <c r="I108" s="90"/>
      <c r="J108" s="91">
        <v>0</v>
      </c>
      <c r="K108" s="90"/>
      <c r="L108" s="92"/>
    </row>
    <row r="109" spans="1:12" s="2" customFormat="1" ht="18" customHeight="1" x14ac:dyDescent="0.2">
      <c r="A109" s="141"/>
      <c r="B109" s="89"/>
      <c r="C109" s="90"/>
      <c r="D109" s="281" t="s">
        <v>62</v>
      </c>
      <c r="E109" s="282"/>
      <c r="F109" s="282"/>
      <c r="G109" s="90"/>
      <c r="H109" s="90"/>
      <c r="I109" s="90"/>
      <c r="J109" s="91">
        <v>0</v>
      </c>
      <c r="K109" s="90"/>
      <c r="L109" s="92"/>
    </row>
    <row r="110" spans="1:12" s="2" customFormat="1" ht="18" customHeight="1" x14ac:dyDescent="0.2">
      <c r="A110" s="141"/>
      <c r="B110" s="89"/>
      <c r="C110" s="90"/>
      <c r="D110" s="139" t="s">
        <v>63</v>
      </c>
      <c r="E110" s="90"/>
      <c r="F110" s="90"/>
      <c r="G110" s="90"/>
      <c r="H110" s="90"/>
      <c r="I110" s="90"/>
      <c r="J110" s="91">
        <v>0</v>
      </c>
      <c r="K110" s="90"/>
      <c r="L110" s="92"/>
    </row>
    <row r="111" spans="1:12" s="2" customFormat="1" x14ac:dyDescent="0.2">
      <c r="A111" s="141"/>
      <c r="B111" s="25"/>
      <c r="C111" s="141"/>
      <c r="D111" s="141"/>
      <c r="E111" s="141"/>
      <c r="F111" s="141"/>
      <c r="G111" s="141"/>
      <c r="H111" s="141"/>
      <c r="I111" s="141"/>
      <c r="J111" s="141"/>
      <c r="K111" s="141"/>
      <c r="L111" s="33"/>
    </row>
    <row r="112" spans="1:12" s="2" customFormat="1" ht="29.25" customHeight="1" x14ac:dyDescent="0.2">
      <c r="A112" s="141"/>
      <c r="B112" s="25"/>
      <c r="C112" s="93" t="s">
        <v>64</v>
      </c>
      <c r="D112" s="69"/>
      <c r="E112" s="69"/>
      <c r="F112" s="69"/>
      <c r="G112" s="69"/>
      <c r="H112" s="69"/>
      <c r="I112" s="69"/>
      <c r="J112" s="94">
        <f>ROUND(J96+J104,2)</f>
        <v>0</v>
      </c>
      <c r="K112" s="69"/>
      <c r="L112" s="33"/>
    </row>
    <row r="113" spans="1:12" s="2" customFormat="1" ht="7.05" customHeight="1" x14ac:dyDescent="0.2">
      <c r="A113" s="141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33"/>
    </row>
    <row r="117" spans="1:12" s="2" customFormat="1" ht="7.05" customHeight="1" x14ac:dyDescent="0.2">
      <c r="A117" s="141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33"/>
    </row>
    <row r="118" spans="1:12" s="2" customFormat="1" ht="25.05" customHeight="1" x14ac:dyDescent="0.2">
      <c r="A118" s="141"/>
      <c r="B118" s="25"/>
      <c r="C118" s="17" t="s">
        <v>65</v>
      </c>
      <c r="D118" s="141"/>
      <c r="E118" s="141"/>
      <c r="F118" s="141"/>
      <c r="G118" s="141"/>
      <c r="H118" s="141"/>
      <c r="I118" s="141"/>
      <c r="J118" s="141"/>
      <c r="K118" s="141"/>
      <c r="L118" s="33"/>
    </row>
    <row r="119" spans="1:12" s="2" customFormat="1" ht="7.05" customHeight="1" x14ac:dyDescent="0.2">
      <c r="A119" s="141"/>
      <c r="B119" s="25"/>
      <c r="C119" s="141"/>
      <c r="D119" s="141"/>
      <c r="E119" s="141"/>
      <c r="F119" s="141"/>
      <c r="G119" s="141"/>
      <c r="H119" s="141"/>
      <c r="I119" s="141"/>
      <c r="J119" s="141"/>
      <c r="K119" s="141"/>
      <c r="L119" s="33"/>
    </row>
    <row r="120" spans="1:12" s="2" customFormat="1" ht="12" customHeight="1" x14ac:dyDescent="0.2">
      <c r="A120" s="141"/>
      <c r="B120" s="25"/>
      <c r="C120" s="140" t="s">
        <v>4</v>
      </c>
      <c r="D120" s="141"/>
      <c r="E120" s="141"/>
      <c r="F120" s="141"/>
      <c r="G120" s="141"/>
      <c r="H120" s="141"/>
      <c r="I120" s="141"/>
      <c r="J120" s="141"/>
      <c r="K120" s="141"/>
      <c r="L120" s="33"/>
    </row>
    <row r="121" spans="1:12" s="2" customFormat="1" ht="26.25" customHeight="1" x14ac:dyDescent="0.2">
      <c r="A121" s="141"/>
      <c r="B121" s="25"/>
      <c r="C121" s="141"/>
      <c r="D121" s="141"/>
      <c r="E121" s="277" t="str">
        <f>E7</f>
        <v>Zimný štadión Banská Bystrica</v>
      </c>
      <c r="F121" s="278"/>
      <c r="G121" s="278"/>
      <c r="H121" s="278"/>
      <c r="I121" s="141"/>
      <c r="J121" s="141"/>
      <c r="K121" s="141"/>
      <c r="L121" s="33"/>
    </row>
    <row r="122" spans="1:12" s="2" customFormat="1" ht="12" customHeight="1" x14ac:dyDescent="0.2">
      <c r="A122" s="141"/>
      <c r="B122" s="25"/>
      <c r="C122" s="140" t="s">
        <v>48</v>
      </c>
      <c r="D122" s="141"/>
      <c r="E122" s="141"/>
      <c r="F122" s="141"/>
      <c r="G122" s="141"/>
      <c r="H122" s="141"/>
      <c r="I122" s="141"/>
      <c r="J122" s="141"/>
      <c r="K122" s="141"/>
      <c r="L122" s="33"/>
    </row>
    <row r="123" spans="1:12" s="2" customFormat="1" ht="16.5" customHeight="1" x14ac:dyDescent="0.2">
      <c r="A123" s="141"/>
      <c r="B123" s="25"/>
      <c r="C123" s="141"/>
      <c r="D123" s="141"/>
      <c r="E123" s="255" t="str">
        <f>E9</f>
        <v>02 - Areálové rozvody NN</v>
      </c>
      <c r="F123" s="279"/>
      <c r="G123" s="279"/>
      <c r="H123" s="279"/>
      <c r="I123" s="141"/>
      <c r="J123" s="141"/>
      <c r="K123" s="141"/>
      <c r="L123" s="33"/>
    </row>
    <row r="124" spans="1:12" s="2" customFormat="1" ht="7.05" customHeight="1" x14ac:dyDescent="0.2">
      <c r="A124" s="141"/>
      <c r="B124" s="25"/>
      <c r="C124" s="141"/>
      <c r="D124" s="141"/>
      <c r="E124" s="141"/>
      <c r="F124" s="141"/>
      <c r="G124" s="141"/>
      <c r="H124" s="141"/>
      <c r="I124" s="141"/>
      <c r="J124" s="141"/>
      <c r="K124" s="141"/>
      <c r="L124" s="33"/>
    </row>
    <row r="125" spans="1:12" s="2" customFormat="1" ht="12" customHeight="1" x14ac:dyDescent="0.2">
      <c r="A125" s="141"/>
      <c r="B125" s="25"/>
      <c r="C125" s="140" t="s">
        <v>7</v>
      </c>
      <c r="D125" s="141"/>
      <c r="E125" s="141"/>
      <c r="F125" s="135" t="str">
        <f>F12</f>
        <v xml:space="preserve"> </v>
      </c>
      <c r="G125" s="141"/>
      <c r="H125" s="141"/>
      <c r="I125" s="140" t="s">
        <v>9</v>
      </c>
      <c r="J125" s="133">
        <f>IF(J12="","",J12)</f>
        <v>44470</v>
      </c>
      <c r="K125" s="141"/>
      <c r="L125" s="33"/>
    </row>
    <row r="126" spans="1:12" s="2" customFormat="1" ht="7.05" customHeight="1" x14ac:dyDescent="0.2">
      <c r="A126" s="141"/>
      <c r="B126" s="25"/>
      <c r="C126" s="141"/>
      <c r="D126" s="141"/>
      <c r="E126" s="141"/>
      <c r="F126" s="141"/>
      <c r="G126" s="141"/>
      <c r="H126" s="141"/>
      <c r="I126" s="141"/>
      <c r="J126" s="141"/>
      <c r="K126" s="141"/>
      <c r="L126" s="33"/>
    </row>
    <row r="127" spans="1:12" s="2" customFormat="1" ht="15.3" customHeight="1" x14ac:dyDescent="0.2">
      <c r="A127" s="141"/>
      <c r="B127" s="25"/>
      <c r="C127" s="140" t="s">
        <v>10</v>
      </c>
      <c r="D127" s="141"/>
      <c r="E127" s="141"/>
      <c r="F127" s="135" t="str">
        <f>E15</f>
        <v xml:space="preserve"> </v>
      </c>
      <c r="G127" s="141"/>
      <c r="H127" s="141"/>
      <c r="I127" s="140" t="s">
        <v>15</v>
      </c>
      <c r="J127" s="136" t="str">
        <f>E21</f>
        <v xml:space="preserve"> </v>
      </c>
      <c r="K127" s="141"/>
      <c r="L127" s="33"/>
    </row>
    <row r="128" spans="1:12" s="2" customFormat="1" ht="15.3" customHeight="1" x14ac:dyDescent="0.2">
      <c r="A128" s="141"/>
      <c r="B128" s="25"/>
      <c r="C128" s="140" t="s">
        <v>13</v>
      </c>
      <c r="D128" s="141"/>
      <c r="E128" s="141"/>
      <c r="F128" s="135" t="str">
        <f>IF(E18="","",E18)</f>
        <v>Vyplň údaj</v>
      </c>
      <c r="G128" s="141"/>
      <c r="H128" s="141"/>
      <c r="I128" s="140" t="s">
        <v>16</v>
      </c>
      <c r="J128" s="136" t="str">
        <f>E24</f>
        <v xml:space="preserve"> </v>
      </c>
      <c r="K128" s="141"/>
      <c r="L128" s="33"/>
    </row>
    <row r="129" spans="1:12" s="2" customFormat="1" ht="10.199999999999999" customHeight="1" x14ac:dyDescent="0.2">
      <c r="A129" s="141"/>
      <c r="B129" s="25"/>
      <c r="C129" s="141"/>
      <c r="D129" s="141"/>
      <c r="E129" s="141"/>
      <c r="F129" s="141"/>
      <c r="G129" s="141"/>
      <c r="H129" s="141"/>
      <c r="I129" s="141"/>
      <c r="J129" s="141"/>
      <c r="K129" s="141"/>
      <c r="L129" s="33"/>
    </row>
    <row r="130" spans="1:12" s="11" customFormat="1" ht="29.25" customHeight="1" x14ac:dyDescent="0.2">
      <c r="A130" s="95"/>
      <c r="B130" s="96"/>
      <c r="C130" s="97" t="s">
        <v>66</v>
      </c>
      <c r="D130" s="98" t="s">
        <v>42</v>
      </c>
      <c r="E130" s="98" t="s">
        <v>38</v>
      </c>
      <c r="F130" s="98" t="s">
        <v>39</v>
      </c>
      <c r="G130" s="98" t="s">
        <v>67</v>
      </c>
      <c r="H130" s="98" t="s">
        <v>68</v>
      </c>
      <c r="I130" s="98" t="s">
        <v>69</v>
      </c>
      <c r="J130" s="99" t="s">
        <v>53</v>
      </c>
      <c r="K130" s="100" t="s">
        <v>70</v>
      </c>
      <c r="L130" s="101"/>
    </row>
    <row r="131" spans="1:12" s="2" customFormat="1" ht="22.95" customHeight="1" x14ac:dyDescent="0.3">
      <c r="A131" s="141"/>
      <c r="B131" s="25"/>
      <c r="C131" s="52" t="s">
        <v>49</v>
      </c>
      <c r="D131" s="141"/>
      <c r="E131" s="141"/>
      <c r="F131" s="141"/>
      <c r="G131" s="141"/>
      <c r="H131" s="141"/>
      <c r="I131" s="141"/>
      <c r="J131" s="102">
        <f>J132+J187</f>
        <v>0</v>
      </c>
      <c r="K131" s="141"/>
      <c r="L131" s="25"/>
    </row>
    <row r="132" spans="1:12" s="12" customFormat="1" ht="25.95" customHeight="1" x14ac:dyDescent="0.25">
      <c r="B132" s="103"/>
      <c r="C132" s="127"/>
      <c r="D132" s="128" t="s">
        <v>44</v>
      </c>
      <c r="E132" s="130" t="s">
        <v>78</v>
      </c>
      <c r="F132" s="130" t="s">
        <v>78</v>
      </c>
      <c r="G132" s="127"/>
      <c r="I132" s="104"/>
      <c r="J132" s="105">
        <f>J133+J154+J179</f>
        <v>0</v>
      </c>
      <c r="L132" s="103"/>
    </row>
    <row r="133" spans="1:12" s="12" customFormat="1" ht="22.95" customHeight="1" x14ac:dyDescent="0.25">
      <c r="B133" s="103"/>
      <c r="C133" s="127"/>
      <c r="D133" s="128" t="s">
        <v>44</v>
      </c>
      <c r="E133" s="129" t="s">
        <v>79</v>
      </c>
      <c r="F133" s="129" t="s">
        <v>79</v>
      </c>
      <c r="G133" s="127"/>
      <c r="I133" s="104"/>
      <c r="J133" s="106">
        <f>SUM(J134:J153)</f>
        <v>0</v>
      </c>
      <c r="L133" s="103"/>
    </row>
    <row r="134" spans="1:12" s="2" customFormat="1" ht="22.05" customHeight="1" x14ac:dyDescent="0.2">
      <c r="A134" s="141"/>
      <c r="B134" s="89"/>
      <c r="C134" s="119">
        <v>1</v>
      </c>
      <c r="D134" s="119" t="s">
        <v>71</v>
      </c>
      <c r="E134" s="108" t="s">
        <v>248</v>
      </c>
      <c r="F134" s="121" t="s">
        <v>156</v>
      </c>
      <c r="G134" s="122" t="s">
        <v>76</v>
      </c>
      <c r="H134" s="111">
        <v>19</v>
      </c>
      <c r="I134" s="111"/>
      <c r="J134" s="112">
        <f t="shared" ref="J134:J151" si="0">ROUND(I134*H134,3)</f>
        <v>0</v>
      </c>
      <c r="K134" s="113"/>
      <c r="L134" s="25"/>
    </row>
    <row r="135" spans="1:12" s="2" customFormat="1" ht="16.5" customHeight="1" x14ac:dyDescent="0.2">
      <c r="A135" s="141"/>
      <c r="B135" s="89"/>
      <c r="C135" s="119">
        <f>C134+1</f>
        <v>2</v>
      </c>
      <c r="D135" s="119" t="s">
        <v>71</v>
      </c>
      <c r="E135" s="108" t="s">
        <v>249</v>
      </c>
      <c r="F135" s="121" t="s">
        <v>137</v>
      </c>
      <c r="G135" s="122" t="s">
        <v>76</v>
      </c>
      <c r="H135" s="111">
        <v>19</v>
      </c>
      <c r="I135" s="111"/>
      <c r="J135" s="112">
        <f t="shared" si="0"/>
        <v>0</v>
      </c>
      <c r="K135" s="113"/>
      <c r="L135" s="25"/>
    </row>
    <row r="136" spans="1:12" s="2" customFormat="1" ht="34.200000000000003" x14ac:dyDescent="0.2">
      <c r="A136" s="141"/>
      <c r="B136" s="89"/>
      <c r="C136" s="119">
        <f t="shared" ref="C136:C153" si="1">C135+1</f>
        <v>3</v>
      </c>
      <c r="D136" s="119" t="s">
        <v>71</v>
      </c>
      <c r="E136" s="108" t="s">
        <v>248</v>
      </c>
      <c r="F136" s="121" t="s">
        <v>157</v>
      </c>
      <c r="G136" s="122" t="s">
        <v>76</v>
      </c>
      <c r="H136" s="111">
        <v>19</v>
      </c>
      <c r="I136" s="111"/>
      <c r="J136" s="112">
        <f t="shared" ref="J136:J137" si="2">ROUND(I136*H136,3)</f>
        <v>0</v>
      </c>
      <c r="K136" s="113"/>
      <c r="L136" s="25"/>
    </row>
    <row r="137" spans="1:12" s="147" customFormat="1" ht="16.5" customHeight="1" x14ac:dyDescent="0.2">
      <c r="A137" s="162"/>
      <c r="B137" s="89"/>
      <c r="C137" s="119">
        <f t="shared" si="1"/>
        <v>4</v>
      </c>
      <c r="D137" s="119" t="s">
        <v>71</v>
      </c>
      <c r="E137" s="120"/>
      <c r="F137" s="121" t="s">
        <v>267</v>
      </c>
      <c r="G137" s="122" t="s">
        <v>76</v>
      </c>
      <c r="H137" s="111">
        <v>2</v>
      </c>
      <c r="I137" s="111"/>
      <c r="J137" s="112">
        <f t="shared" si="2"/>
        <v>0</v>
      </c>
      <c r="K137" s="113"/>
      <c r="L137" s="25"/>
    </row>
    <row r="138" spans="1:12" s="147" customFormat="1" ht="16.5" customHeight="1" x14ac:dyDescent="0.2">
      <c r="A138" s="236"/>
      <c r="B138" s="89"/>
      <c r="C138" s="119">
        <f t="shared" si="1"/>
        <v>5</v>
      </c>
      <c r="D138" s="119" t="s">
        <v>71</v>
      </c>
      <c r="E138" s="120"/>
      <c r="F138" s="121" t="s">
        <v>269</v>
      </c>
      <c r="G138" s="122" t="s">
        <v>76</v>
      </c>
      <c r="H138" s="111">
        <v>1</v>
      </c>
      <c r="I138" s="111"/>
      <c r="J138" s="112">
        <f t="shared" ref="J138" si="3">ROUND(I138*H138,3)</f>
        <v>0</v>
      </c>
      <c r="K138" s="113"/>
      <c r="L138" s="25"/>
    </row>
    <row r="139" spans="1:12" s="2" customFormat="1" ht="16.5" customHeight="1" x14ac:dyDescent="0.2">
      <c r="A139" s="141"/>
      <c r="B139" s="89"/>
      <c r="C139" s="119">
        <f t="shared" si="1"/>
        <v>6</v>
      </c>
      <c r="D139" s="119" t="s">
        <v>71</v>
      </c>
      <c r="E139" s="120" t="s">
        <v>80</v>
      </c>
      <c r="F139" s="121" t="s">
        <v>145</v>
      </c>
      <c r="G139" s="122" t="s">
        <v>76</v>
      </c>
      <c r="H139" s="111">
        <v>19</v>
      </c>
      <c r="I139" s="111"/>
      <c r="J139" s="112">
        <f t="shared" ref="J139" si="4">ROUND(I139*H139,3)</f>
        <v>0</v>
      </c>
      <c r="K139" s="113"/>
      <c r="L139" s="25"/>
    </row>
    <row r="140" spans="1:12" s="2" customFormat="1" ht="16.5" customHeight="1" x14ac:dyDescent="0.2">
      <c r="A140" s="141"/>
      <c r="B140" s="89"/>
      <c r="C140" s="119">
        <f t="shared" si="1"/>
        <v>7</v>
      </c>
      <c r="D140" s="119" t="s">
        <v>71</v>
      </c>
      <c r="E140" s="120"/>
      <c r="F140" s="121" t="s">
        <v>138</v>
      </c>
      <c r="G140" s="122" t="s">
        <v>76</v>
      </c>
      <c r="H140" s="111">
        <v>40</v>
      </c>
      <c r="I140" s="111"/>
      <c r="J140" s="112">
        <f t="shared" si="0"/>
        <v>0</v>
      </c>
      <c r="K140" s="113"/>
      <c r="L140" s="25"/>
    </row>
    <row r="141" spans="1:12" s="2" customFormat="1" ht="16.5" customHeight="1" x14ac:dyDescent="0.2">
      <c r="A141" s="141"/>
      <c r="B141" s="89"/>
      <c r="C141" s="119">
        <f t="shared" si="1"/>
        <v>8</v>
      </c>
      <c r="D141" s="119" t="s">
        <v>71</v>
      </c>
      <c r="E141" s="120"/>
      <c r="F141" s="121" t="s">
        <v>146</v>
      </c>
      <c r="G141" s="122" t="s">
        <v>76</v>
      </c>
      <c r="H141" s="111">
        <v>200</v>
      </c>
      <c r="I141" s="111"/>
      <c r="J141" s="112">
        <f t="shared" ref="J141:J142" si="5">ROUND(I141*H141,3)</f>
        <v>0</v>
      </c>
      <c r="K141" s="113"/>
      <c r="L141" s="25"/>
    </row>
    <row r="142" spans="1:12" s="2" customFormat="1" ht="16.5" customHeight="1" x14ac:dyDescent="0.2">
      <c r="A142" s="141"/>
      <c r="B142" s="89"/>
      <c r="C142" s="119">
        <f t="shared" si="1"/>
        <v>9</v>
      </c>
      <c r="D142" s="119" t="s">
        <v>71</v>
      </c>
      <c r="E142" s="120"/>
      <c r="F142" s="121" t="s">
        <v>147</v>
      </c>
      <c r="G142" s="122" t="s">
        <v>76</v>
      </c>
      <c r="H142" s="111">
        <v>450</v>
      </c>
      <c r="I142" s="111"/>
      <c r="J142" s="112">
        <f t="shared" si="5"/>
        <v>0</v>
      </c>
      <c r="K142" s="113"/>
      <c r="L142" s="25"/>
    </row>
    <row r="143" spans="1:12" s="2" customFormat="1" ht="28.5" customHeight="1" x14ac:dyDescent="0.2">
      <c r="A143" s="141"/>
      <c r="B143" s="89"/>
      <c r="C143" s="119">
        <f t="shared" si="1"/>
        <v>10</v>
      </c>
      <c r="D143" s="119" t="s">
        <v>71</v>
      </c>
      <c r="E143" s="152" t="s">
        <v>175</v>
      </c>
      <c r="F143" s="121" t="s">
        <v>129</v>
      </c>
      <c r="G143" s="122" t="s">
        <v>74</v>
      </c>
      <c r="H143" s="111">
        <v>230</v>
      </c>
      <c r="I143" s="111"/>
      <c r="J143" s="112">
        <f t="shared" si="0"/>
        <v>0</v>
      </c>
      <c r="K143" s="113"/>
      <c r="L143" s="25"/>
    </row>
    <row r="144" spans="1:12" s="2" customFormat="1" ht="28.5" customHeight="1" x14ac:dyDescent="0.2">
      <c r="A144" s="141"/>
      <c r="B144" s="89"/>
      <c r="C144" s="119">
        <f t="shared" si="1"/>
        <v>11</v>
      </c>
      <c r="D144" s="119" t="s">
        <v>71</v>
      </c>
      <c r="E144" s="152" t="s">
        <v>250</v>
      </c>
      <c r="F144" s="121" t="s">
        <v>148</v>
      </c>
      <c r="G144" s="122" t="s">
        <v>74</v>
      </c>
      <c r="H144" s="111">
        <v>190</v>
      </c>
      <c r="I144" s="111"/>
      <c r="J144" s="112">
        <f t="shared" ref="J144:J147" si="6">ROUND(I144*H144,3)</f>
        <v>0</v>
      </c>
      <c r="K144" s="113"/>
      <c r="L144" s="25"/>
    </row>
    <row r="145" spans="1:12" s="2" customFormat="1" ht="28.5" customHeight="1" x14ac:dyDescent="0.2">
      <c r="A145" s="141"/>
      <c r="B145" s="89"/>
      <c r="C145" s="119">
        <f t="shared" si="1"/>
        <v>12</v>
      </c>
      <c r="D145" s="119" t="s">
        <v>71</v>
      </c>
      <c r="E145" s="152" t="s">
        <v>251</v>
      </c>
      <c r="F145" s="121" t="s">
        <v>84</v>
      </c>
      <c r="G145" s="122" t="s">
        <v>74</v>
      </c>
      <c r="H145" s="111">
        <v>530</v>
      </c>
      <c r="I145" s="111"/>
      <c r="J145" s="112">
        <f t="shared" si="6"/>
        <v>0</v>
      </c>
      <c r="K145" s="113"/>
      <c r="L145" s="25"/>
    </row>
    <row r="146" spans="1:12" s="2" customFormat="1" ht="28.5" customHeight="1" x14ac:dyDescent="0.2">
      <c r="A146" s="141"/>
      <c r="B146" s="89"/>
      <c r="C146" s="119">
        <f t="shared" si="1"/>
        <v>13</v>
      </c>
      <c r="D146" s="119" t="s">
        <v>71</v>
      </c>
      <c r="E146" s="152" t="s">
        <v>252</v>
      </c>
      <c r="F146" s="121" t="s">
        <v>272</v>
      </c>
      <c r="G146" s="122" t="s">
        <v>74</v>
      </c>
      <c r="H146" s="111">
        <v>350</v>
      </c>
      <c r="I146" s="111"/>
      <c r="J146" s="112">
        <f t="shared" si="6"/>
        <v>0</v>
      </c>
      <c r="K146" s="113"/>
      <c r="L146" s="25"/>
    </row>
    <row r="147" spans="1:12" s="2" customFormat="1" ht="16.5" customHeight="1" x14ac:dyDescent="0.2">
      <c r="A147" s="141"/>
      <c r="B147" s="89"/>
      <c r="C147" s="119">
        <f t="shared" si="1"/>
        <v>14</v>
      </c>
      <c r="D147" s="119" t="s">
        <v>71</v>
      </c>
      <c r="E147" s="108" t="s">
        <v>253</v>
      </c>
      <c r="F147" s="121" t="s">
        <v>155</v>
      </c>
      <c r="G147" s="122" t="s">
        <v>76</v>
      </c>
      <c r="H147" s="111">
        <v>20</v>
      </c>
      <c r="I147" s="111"/>
      <c r="J147" s="112">
        <f t="shared" si="6"/>
        <v>0</v>
      </c>
      <c r="K147" s="113"/>
      <c r="L147" s="25"/>
    </row>
    <row r="148" spans="1:12" s="2" customFormat="1" ht="28.5" customHeight="1" x14ac:dyDescent="0.2">
      <c r="A148" s="141"/>
      <c r="B148" s="89"/>
      <c r="C148" s="119">
        <f t="shared" si="1"/>
        <v>15</v>
      </c>
      <c r="D148" s="119" t="s">
        <v>71</v>
      </c>
      <c r="E148" s="120" t="s">
        <v>85</v>
      </c>
      <c r="F148" s="121" t="s">
        <v>86</v>
      </c>
      <c r="G148" s="122" t="s">
        <v>76</v>
      </c>
      <c r="H148" s="111">
        <v>45</v>
      </c>
      <c r="I148" s="111"/>
      <c r="J148" s="112">
        <f t="shared" si="0"/>
        <v>0</v>
      </c>
      <c r="K148" s="113"/>
      <c r="L148" s="25"/>
    </row>
    <row r="149" spans="1:12" s="2" customFormat="1" ht="28.5" customHeight="1" x14ac:dyDescent="0.2">
      <c r="A149" s="141"/>
      <c r="B149" s="89"/>
      <c r="C149" s="119">
        <f t="shared" si="1"/>
        <v>16</v>
      </c>
      <c r="D149" s="119" t="s">
        <v>71</v>
      </c>
      <c r="E149" s="120" t="s">
        <v>87</v>
      </c>
      <c r="F149" s="121" t="s">
        <v>88</v>
      </c>
      <c r="G149" s="122" t="s">
        <v>76</v>
      </c>
      <c r="H149" s="111">
        <v>24</v>
      </c>
      <c r="I149" s="111"/>
      <c r="J149" s="112">
        <f t="shared" si="0"/>
        <v>0</v>
      </c>
      <c r="K149" s="113"/>
      <c r="L149" s="25"/>
    </row>
    <row r="150" spans="1:12" s="2" customFormat="1" ht="28.5" customHeight="1" x14ac:dyDescent="0.2">
      <c r="A150" s="141"/>
      <c r="B150" s="89"/>
      <c r="C150" s="119">
        <f t="shared" si="1"/>
        <v>17</v>
      </c>
      <c r="D150" s="119" t="s">
        <v>71</v>
      </c>
      <c r="E150" s="120" t="s">
        <v>89</v>
      </c>
      <c r="F150" s="121" t="s">
        <v>139</v>
      </c>
      <c r="G150" s="122" t="s">
        <v>74</v>
      </c>
      <c r="H150" s="111">
        <v>380</v>
      </c>
      <c r="I150" s="111"/>
      <c r="J150" s="112">
        <f t="shared" ref="J150" si="7">ROUND(I150*H150,3)</f>
        <v>0</v>
      </c>
      <c r="K150" s="113"/>
      <c r="L150" s="25"/>
    </row>
    <row r="151" spans="1:12" s="2" customFormat="1" ht="28.5" customHeight="1" x14ac:dyDescent="0.2">
      <c r="A151" s="141"/>
      <c r="B151" s="89"/>
      <c r="C151" s="119">
        <f t="shared" si="1"/>
        <v>18</v>
      </c>
      <c r="D151" s="119" t="s">
        <v>71</v>
      </c>
      <c r="E151" s="120" t="s">
        <v>89</v>
      </c>
      <c r="F151" s="121" t="s">
        <v>90</v>
      </c>
      <c r="G151" s="122" t="s">
        <v>74</v>
      </c>
      <c r="H151" s="111">
        <v>110</v>
      </c>
      <c r="I151" s="111"/>
      <c r="J151" s="112">
        <f t="shared" si="0"/>
        <v>0</v>
      </c>
      <c r="K151" s="113"/>
      <c r="L151" s="25"/>
    </row>
    <row r="152" spans="1:12" s="2" customFormat="1" ht="28.5" customHeight="1" x14ac:dyDescent="0.2">
      <c r="A152" s="141"/>
      <c r="B152" s="89"/>
      <c r="C152" s="119">
        <f t="shared" si="1"/>
        <v>19</v>
      </c>
      <c r="D152" s="119" t="s">
        <v>71</v>
      </c>
      <c r="E152" s="120" t="s">
        <v>91</v>
      </c>
      <c r="F152" s="121" t="s">
        <v>92</v>
      </c>
      <c r="G152" s="122" t="s">
        <v>76</v>
      </c>
      <c r="H152" s="111">
        <v>130</v>
      </c>
      <c r="I152" s="111"/>
      <c r="J152" s="112">
        <f>ROUND(I152*H152,3)</f>
        <v>0</v>
      </c>
      <c r="K152" s="113"/>
      <c r="L152" s="25"/>
    </row>
    <row r="153" spans="1:12" s="2" customFormat="1" ht="28.5" customHeight="1" x14ac:dyDescent="0.2">
      <c r="A153" s="141"/>
      <c r="B153" s="89"/>
      <c r="C153" s="119">
        <f t="shared" si="1"/>
        <v>20</v>
      </c>
      <c r="D153" s="119" t="s">
        <v>71</v>
      </c>
      <c r="E153" s="120" t="s">
        <v>91</v>
      </c>
      <c r="F153" s="121" t="s">
        <v>132</v>
      </c>
      <c r="G153" s="122" t="s">
        <v>76</v>
      </c>
      <c r="H153" s="111">
        <v>46</v>
      </c>
      <c r="I153" s="111"/>
      <c r="J153" s="112">
        <f>ROUND(I153*H153,3)</f>
        <v>0</v>
      </c>
      <c r="K153" s="113"/>
      <c r="L153" s="25"/>
    </row>
    <row r="154" spans="1:12" s="12" customFormat="1" ht="22.95" customHeight="1" x14ac:dyDescent="0.25">
      <c r="B154" s="103"/>
      <c r="C154" s="127"/>
      <c r="D154" s="128" t="s">
        <v>44</v>
      </c>
      <c r="E154" s="129" t="s">
        <v>104</v>
      </c>
      <c r="F154" s="129" t="s">
        <v>104</v>
      </c>
      <c r="G154" s="127"/>
      <c r="I154" s="104"/>
      <c r="J154" s="106">
        <f>SUM(J155:J178)</f>
        <v>0</v>
      </c>
      <c r="L154" s="103"/>
    </row>
    <row r="155" spans="1:12" s="2" customFormat="1" ht="22.8" x14ac:dyDescent="0.2">
      <c r="A155" s="141"/>
      <c r="B155" s="89"/>
      <c r="C155" s="123">
        <f>C153+1</f>
        <v>21</v>
      </c>
      <c r="D155" s="123" t="s">
        <v>75</v>
      </c>
      <c r="E155" s="157"/>
      <c r="F155" s="125" t="s">
        <v>275</v>
      </c>
      <c r="G155" s="126" t="s">
        <v>76</v>
      </c>
      <c r="H155" s="115">
        <v>19</v>
      </c>
      <c r="I155" s="115"/>
      <c r="J155" s="116">
        <f t="shared" ref="J155:J178" si="8">ROUND(I155*H155,3)</f>
        <v>0</v>
      </c>
      <c r="K155" s="117"/>
      <c r="L155" s="118"/>
    </row>
    <row r="156" spans="1:12" s="2" customFormat="1" ht="22.8" x14ac:dyDescent="0.2">
      <c r="A156" s="141"/>
      <c r="B156" s="89"/>
      <c r="C156" s="123">
        <f>C155+1</f>
        <v>22</v>
      </c>
      <c r="D156" s="123" t="s">
        <v>75</v>
      </c>
      <c r="E156" s="157"/>
      <c r="F156" s="125" t="s">
        <v>276</v>
      </c>
      <c r="G156" s="126" t="s">
        <v>76</v>
      </c>
      <c r="H156" s="115">
        <v>11</v>
      </c>
      <c r="I156" s="115"/>
      <c r="J156" s="116">
        <f t="shared" ref="J156:J168" si="9">ROUND(I156*H156,3)</f>
        <v>0</v>
      </c>
      <c r="K156" s="117"/>
      <c r="L156" s="118"/>
    </row>
    <row r="157" spans="1:12" s="2" customFormat="1" ht="22.8" x14ac:dyDescent="0.2">
      <c r="A157" s="141"/>
      <c r="B157" s="89"/>
      <c r="C157" s="123">
        <f t="shared" ref="C157:C178" si="10">C156+1</f>
        <v>23</v>
      </c>
      <c r="D157" s="123" t="s">
        <v>75</v>
      </c>
      <c r="E157" s="157"/>
      <c r="F157" s="125" t="s">
        <v>277</v>
      </c>
      <c r="G157" s="126" t="s">
        <v>76</v>
      </c>
      <c r="H157" s="115">
        <v>5</v>
      </c>
      <c r="I157" s="115"/>
      <c r="J157" s="116">
        <f t="shared" si="9"/>
        <v>0</v>
      </c>
      <c r="K157" s="117"/>
      <c r="L157" s="118"/>
    </row>
    <row r="158" spans="1:12" s="2" customFormat="1" ht="22.8" x14ac:dyDescent="0.2">
      <c r="A158" s="141"/>
      <c r="B158" s="89"/>
      <c r="C158" s="123">
        <f t="shared" si="10"/>
        <v>24</v>
      </c>
      <c r="D158" s="123" t="s">
        <v>75</v>
      </c>
      <c r="E158" s="157"/>
      <c r="F158" s="125" t="s">
        <v>278</v>
      </c>
      <c r="G158" s="126" t="s">
        <v>76</v>
      </c>
      <c r="H158" s="115">
        <v>3</v>
      </c>
      <c r="I158" s="115"/>
      <c r="J158" s="116">
        <f t="shared" si="9"/>
        <v>0</v>
      </c>
      <c r="K158" s="117"/>
      <c r="L158" s="118"/>
    </row>
    <row r="159" spans="1:12" s="147" customFormat="1" ht="16.5" customHeight="1" x14ac:dyDescent="0.2">
      <c r="A159" s="162"/>
      <c r="B159" s="89"/>
      <c r="C159" s="123">
        <f t="shared" si="10"/>
        <v>25</v>
      </c>
      <c r="D159" s="123" t="s">
        <v>75</v>
      </c>
      <c r="E159" s="157"/>
      <c r="F159" s="125" t="s">
        <v>266</v>
      </c>
      <c r="G159" s="126" t="s">
        <v>76</v>
      </c>
      <c r="H159" s="115">
        <v>1</v>
      </c>
      <c r="I159" s="115"/>
      <c r="J159" s="116">
        <f t="shared" si="9"/>
        <v>0</v>
      </c>
      <c r="K159" s="117"/>
      <c r="L159" s="118"/>
    </row>
    <row r="160" spans="1:12" s="147" customFormat="1" ht="16.5" customHeight="1" x14ac:dyDescent="0.2">
      <c r="A160" s="162"/>
      <c r="B160" s="89"/>
      <c r="C160" s="123">
        <f t="shared" si="10"/>
        <v>26</v>
      </c>
      <c r="D160" s="123" t="s">
        <v>75</v>
      </c>
      <c r="E160" s="157"/>
      <c r="F160" s="125" t="s">
        <v>270</v>
      </c>
      <c r="G160" s="126" t="s">
        <v>76</v>
      </c>
      <c r="H160" s="115">
        <v>1</v>
      </c>
      <c r="I160" s="115"/>
      <c r="J160" s="116">
        <f t="shared" ref="J160" si="11">ROUND(I160*H160,3)</f>
        <v>0</v>
      </c>
      <c r="K160" s="117"/>
      <c r="L160" s="118"/>
    </row>
    <row r="161" spans="1:14" s="147" customFormat="1" ht="16.5" customHeight="1" x14ac:dyDescent="0.2">
      <c r="A161" s="236"/>
      <c r="B161" s="89"/>
      <c r="C161" s="123">
        <f t="shared" si="10"/>
        <v>27</v>
      </c>
      <c r="D161" s="123" t="s">
        <v>75</v>
      </c>
      <c r="E161" s="157"/>
      <c r="F161" s="125" t="s">
        <v>268</v>
      </c>
      <c r="G161" s="126" t="s">
        <v>76</v>
      </c>
      <c r="H161" s="115">
        <v>1</v>
      </c>
      <c r="I161" s="115"/>
      <c r="J161" s="116">
        <f t="shared" ref="J161" si="12">ROUND(I161*H161,3)</f>
        <v>0</v>
      </c>
      <c r="K161" s="117"/>
      <c r="L161" s="118"/>
    </row>
    <row r="162" spans="1:14" s="2" customFormat="1" ht="16.5" customHeight="1" x14ac:dyDescent="0.2">
      <c r="A162" s="141"/>
      <c r="B162" s="89"/>
      <c r="C162" s="123">
        <f t="shared" si="10"/>
        <v>28</v>
      </c>
      <c r="D162" s="123" t="s">
        <v>75</v>
      </c>
      <c r="E162" s="157"/>
      <c r="F162" s="125" t="s">
        <v>229</v>
      </c>
      <c r="G162" s="126" t="s">
        <v>76</v>
      </c>
      <c r="H162" s="115">
        <v>45</v>
      </c>
      <c r="I162" s="115"/>
      <c r="J162" s="116">
        <f t="shared" si="9"/>
        <v>0</v>
      </c>
      <c r="K162" s="117"/>
      <c r="L162" s="118"/>
      <c r="N162" s="125"/>
    </row>
    <row r="163" spans="1:14" s="2" customFormat="1" ht="22.2" customHeight="1" x14ac:dyDescent="0.2">
      <c r="A163" s="141"/>
      <c r="B163" s="89"/>
      <c r="C163" s="123">
        <f t="shared" si="10"/>
        <v>29</v>
      </c>
      <c r="D163" s="123" t="s">
        <v>75</v>
      </c>
      <c r="E163" s="157" t="s">
        <v>254</v>
      </c>
      <c r="F163" s="125" t="s">
        <v>143</v>
      </c>
      <c r="G163" s="126" t="s">
        <v>74</v>
      </c>
      <c r="H163" s="115">
        <v>200</v>
      </c>
      <c r="I163" s="115"/>
      <c r="J163" s="116">
        <f t="shared" ref="J163" si="13">ROUND(I163*H163,3)</f>
        <v>0</v>
      </c>
      <c r="K163" s="117"/>
      <c r="L163" s="118"/>
    </row>
    <row r="164" spans="1:14" s="2" customFormat="1" ht="24" customHeight="1" x14ac:dyDescent="0.2">
      <c r="A164" s="141"/>
      <c r="B164" s="89"/>
      <c r="C164" s="123">
        <f t="shared" si="10"/>
        <v>30</v>
      </c>
      <c r="D164" s="123" t="s">
        <v>75</v>
      </c>
      <c r="E164" s="157" t="s">
        <v>255</v>
      </c>
      <c r="F164" s="125" t="s">
        <v>142</v>
      </c>
      <c r="G164" s="126" t="s">
        <v>74</v>
      </c>
      <c r="H164" s="115">
        <v>450</v>
      </c>
      <c r="I164" s="115"/>
      <c r="J164" s="116">
        <f t="shared" si="9"/>
        <v>0</v>
      </c>
      <c r="K164" s="117"/>
      <c r="L164" s="118"/>
    </row>
    <row r="165" spans="1:14" s="2" customFormat="1" ht="25.8" customHeight="1" x14ac:dyDescent="0.2">
      <c r="A165" s="141"/>
      <c r="B165" s="89"/>
      <c r="C165" s="123">
        <f t="shared" si="10"/>
        <v>31</v>
      </c>
      <c r="D165" s="123" t="s">
        <v>75</v>
      </c>
      <c r="E165" s="157" t="s">
        <v>186</v>
      </c>
      <c r="F165" s="125" t="s">
        <v>133</v>
      </c>
      <c r="G165" s="126" t="s">
        <v>74</v>
      </c>
      <c r="H165" s="115">
        <v>230</v>
      </c>
      <c r="I165" s="115"/>
      <c r="J165" s="116">
        <f t="shared" si="9"/>
        <v>0</v>
      </c>
      <c r="K165" s="117"/>
      <c r="L165" s="118"/>
    </row>
    <row r="166" spans="1:14" s="2" customFormat="1" ht="22.2" customHeight="1" x14ac:dyDescent="0.2">
      <c r="A166" s="141"/>
      <c r="B166" s="89"/>
      <c r="C166" s="123">
        <f t="shared" si="10"/>
        <v>32</v>
      </c>
      <c r="D166" s="123" t="s">
        <v>75</v>
      </c>
      <c r="E166" s="157" t="s">
        <v>256</v>
      </c>
      <c r="F166" s="125" t="s">
        <v>140</v>
      </c>
      <c r="G166" s="126" t="s">
        <v>74</v>
      </c>
      <c r="H166" s="115">
        <v>190</v>
      </c>
      <c r="I166" s="115"/>
      <c r="J166" s="116">
        <f t="shared" si="9"/>
        <v>0</v>
      </c>
      <c r="K166" s="117"/>
      <c r="L166" s="118"/>
    </row>
    <row r="167" spans="1:14" s="2" customFormat="1" ht="16.5" customHeight="1" x14ac:dyDescent="0.2">
      <c r="A167" s="141"/>
      <c r="B167" s="89"/>
      <c r="C167" s="123">
        <f t="shared" si="10"/>
        <v>33</v>
      </c>
      <c r="D167" s="123" t="s">
        <v>75</v>
      </c>
      <c r="E167" s="157"/>
      <c r="F167" s="125" t="s">
        <v>141</v>
      </c>
      <c r="G167" s="126" t="s">
        <v>74</v>
      </c>
      <c r="H167" s="115">
        <v>200</v>
      </c>
      <c r="I167" s="115"/>
      <c r="J167" s="116">
        <f t="shared" ref="J167" si="14">ROUND(I167*H167,3)</f>
        <v>0</v>
      </c>
      <c r="K167" s="117"/>
      <c r="L167" s="118"/>
    </row>
    <row r="168" spans="1:14" s="2" customFormat="1" ht="22.2" customHeight="1" x14ac:dyDescent="0.2">
      <c r="A168" s="141"/>
      <c r="B168" s="89"/>
      <c r="C168" s="123">
        <f t="shared" si="10"/>
        <v>34</v>
      </c>
      <c r="D168" s="123" t="s">
        <v>75</v>
      </c>
      <c r="E168" s="157" t="s">
        <v>257</v>
      </c>
      <c r="F168" s="125" t="s">
        <v>105</v>
      </c>
      <c r="G168" s="126" t="s">
        <v>74</v>
      </c>
      <c r="H168" s="115">
        <v>330</v>
      </c>
      <c r="I168" s="115"/>
      <c r="J168" s="116">
        <f t="shared" si="9"/>
        <v>0</v>
      </c>
      <c r="K168" s="117"/>
      <c r="L168" s="118"/>
    </row>
    <row r="169" spans="1:14" s="2" customFormat="1" ht="33" customHeight="1" x14ac:dyDescent="0.2">
      <c r="A169" s="141"/>
      <c r="B169" s="89"/>
      <c r="C169" s="123">
        <f t="shared" si="10"/>
        <v>35</v>
      </c>
      <c r="D169" s="123" t="s">
        <v>75</v>
      </c>
      <c r="E169" s="157"/>
      <c r="F169" s="125" t="s">
        <v>279</v>
      </c>
      <c r="G169" s="126" t="s">
        <v>74</v>
      </c>
      <c r="H169" s="115">
        <v>350</v>
      </c>
      <c r="I169" s="115"/>
      <c r="J169" s="116">
        <f t="shared" ref="J169" si="15">ROUND(I169*H169,3)</f>
        <v>0</v>
      </c>
      <c r="K169" s="117"/>
      <c r="L169" s="118"/>
    </row>
    <row r="170" spans="1:14" s="2" customFormat="1" ht="24.6" customHeight="1" x14ac:dyDescent="0.2">
      <c r="A170" s="141"/>
      <c r="B170" s="89"/>
      <c r="C170" s="123">
        <f t="shared" si="10"/>
        <v>36</v>
      </c>
      <c r="D170" s="123" t="s">
        <v>75</v>
      </c>
      <c r="E170" s="157" t="s">
        <v>188</v>
      </c>
      <c r="F170" s="125" t="s">
        <v>135</v>
      </c>
      <c r="G170" s="126" t="s">
        <v>74</v>
      </c>
      <c r="H170" s="115">
        <v>380</v>
      </c>
      <c r="I170" s="115"/>
      <c r="J170" s="116">
        <f t="shared" si="8"/>
        <v>0</v>
      </c>
      <c r="K170" s="117"/>
      <c r="L170" s="118"/>
    </row>
    <row r="171" spans="1:14" s="2" customFormat="1" ht="24.6" customHeight="1" x14ac:dyDescent="0.2">
      <c r="A171" s="141"/>
      <c r="B171" s="89"/>
      <c r="C171" s="123">
        <f t="shared" si="10"/>
        <v>37</v>
      </c>
      <c r="D171" s="123" t="s">
        <v>75</v>
      </c>
      <c r="E171" s="157" t="s">
        <v>190</v>
      </c>
      <c r="F171" s="125" t="s">
        <v>106</v>
      </c>
      <c r="G171" s="126" t="s">
        <v>74</v>
      </c>
      <c r="H171" s="115">
        <v>110</v>
      </c>
      <c r="I171" s="115"/>
      <c r="J171" s="116">
        <f t="shared" si="8"/>
        <v>0</v>
      </c>
      <c r="K171" s="117"/>
      <c r="L171" s="118"/>
    </row>
    <row r="172" spans="1:14" s="2" customFormat="1" ht="24" customHeight="1" x14ac:dyDescent="0.2">
      <c r="A172" s="141"/>
      <c r="B172" s="89"/>
      <c r="C172" s="123">
        <f t="shared" si="10"/>
        <v>38</v>
      </c>
      <c r="D172" s="123" t="s">
        <v>75</v>
      </c>
      <c r="E172" s="157" t="s">
        <v>192</v>
      </c>
      <c r="F172" s="125" t="s">
        <v>136</v>
      </c>
      <c r="G172" s="126" t="s">
        <v>76</v>
      </c>
      <c r="H172" s="115">
        <v>46</v>
      </c>
      <c r="I172" s="115"/>
      <c r="J172" s="116">
        <f t="shared" si="8"/>
        <v>0</v>
      </c>
      <c r="K172" s="117"/>
      <c r="L172" s="118"/>
    </row>
    <row r="173" spans="1:14" s="2" customFormat="1" ht="22.8" customHeight="1" x14ac:dyDescent="0.2">
      <c r="A173" s="141"/>
      <c r="B173" s="89"/>
      <c r="C173" s="123">
        <f t="shared" si="10"/>
        <v>39</v>
      </c>
      <c r="D173" s="123" t="s">
        <v>75</v>
      </c>
      <c r="E173" s="157" t="s">
        <v>194</v>
      </c>
      <c r="F173" s="125" t="s">
        <v>107</v>
      </c>
      <c r="G173" s="126" t="s">
        <v>76</v>
      </c>
      <c r="H173" s="115">
        <v>85</v>
      </c>
      <c r="I173" s="115"/>
      <c r="J173" s="116">
        <f t="shared" si="8"/>
        <v>0</v>
      </c>
      <c r="K173" s="117"/>
      <c r="L173" s="118"/>
    </row>
    <row r="174" spans="1:14" s="2" customFormat="1" ht="21.6" customHeight="1" x14ac:dyDescent="0.2">
      <c r="A174" s="141"/>
      <c r="B174" s="89"/>
      <c r="C174" s="123">
        <f t="shared" si="10"/>
        <v>40</v>
      </c>
      <c r="D174" s="123" t="s">
        <v>75</v>
      </c>
      <c r="E174" s="157" t="s">
        <v>196</v>
      </c>
      <c r="F174" s="125" t="s">
        <v>108</v>
      </c>
      <c r="G174" s="126" t="s">
        <v>76</v>
      </c>
      <c r="H174" s="115">
        <v>45</v>
      </c>
      <c r="I174" s="115"/>
      <c r="J174" s="116">
        <f t="shared" si="8"/>
        <v>0</v>
      </c>
      <c r="K174" s="117"/>
      <c r="L174" s="118"/>
    </row>
    <row r="175" spans="1:14" s="147" customFormat="1" ht="27" customHeight="1" x14ac:dyDescent="0.2">
      <c r="B175" s="92"/>
      <c r="C175" s="123">
        <f t="shared" si="10"/>
        <v>41</v>
      </c>
      <c r="D175" s="156" t="s">
        <v>75</v>
      </c>
      <c r="E175" s="157" t="s">
        <v>198</v>
      </c>
      <c r="F175" s="158" t="s">
        <v>240</v>
      </c>
      <c r="G175" s="159" t="s">
        <v>76</v>
      </c>
      <c r="H175" s="115">
        <v>5</v>
      </c>
      <c r="I175" s="115"/>
      <c r="J175" s="116">
        <f t="shared" ref="J175" si="16">H175*I175</f>
        <v>0</v>
      </c>
      <c r="K175" s="117"/>
      <c r="L175" s="118"/>
    </row>
    <row r="176" spans="1:14" s="2" customFormat="1" ht="22.8" x14ac:dyDescent="0.2">
      <c r="A176" s="141"/>
      <c r="B176" s="89"/>
      <c r="C176" s="123">
        <f t="shared" si="10"/>
        <v>42</v>
      </c>
      <c r="D176" s="123" t="s">
        <v>75</v>
      </c>
      <c r="E176" s="160" t="s">
        <v>206</v>
      </c>
      <c r="F176" s="158" t="s">
        <v>207</v>
      </c>
      <c r="G176" s="126" t="s">
        <v>72</v>
      </c>
      <c r="H176" s="115">
        <v>30</v>
      </c>
      <c r="I176" s="115"/>
      <c r="J176" s="116">
        <f t="shared" si="8"/>
        <v>0</v>
      </c>
      <c r="K176" s="117"/>
      <c r="L176" s="118"/>
    </row>
    <row r="177" spans="1:15" s="2" customFormat="1" ht="25.05" customHeight="1" x14ac:dyDescent="0.2">
      <c r="A177" s="141"/>
      <c r="B177" s="89"/>
      <c r="C177" s="123">
        <f t="shared" si="10"/>
        <v>43</v>
      </c>
      <c r="D177" s="123" t="s">
        <v>75</v>
      </c>
      <c r="E177" s="124" t="s">
        <v>114</v>
      </c>
      <c r="F177" s="125" t="s">
        <v>274</v>
      </c>
      <c r="G177" s="126" t="s">
        <v>76</v>
      </c>
      <c r="H177" s="115">
        <v>380</v>
      </c>
      <c r="I177" s="115"/>
      <c r="J177" s="116">
        <f t="shared" si="8"/>
        <v>0</v>
      </c>
      <c r="K177" s="117"/>
      <c r="L177" s="118"/>
    </row>
    <row r="178" spans="1:15" s="2" customFormat="1" ht="22.8" x14ac:dyDescent="0.2">
      <c r="A178" s="141"/>
      <c r="B178" s="89"/>
      <c r="C178" s="123">
        <f t="shared" si="10"/>
        <v>44</v>
      </c>
      <c r="D178" s="123" t="s">
        <v>75</v>
      </c>
      <c r="E178" s="160" t="s">
        <v>209</v>
      </c>
      <c r="F178" s="125" t="s">
        <v>116</v>
      </c>
      <c r="G178" s="126" t="s">
        <v>74</v>
      </c>
      <c r="H178" s="115">
        <v>380</v>
      </c>
      <c r="I178" s="115"/>
      <c r="J178" s="116">
        <f t="shared" si="8"/>
        <v>0</v>
      </c>
      <c r="K178" s="117"/>
      <c r="L178" s="118"/>
    </row>
    <row r="179" spans="1:15" s="12" customFormat="1" ht="22.95" customHeight="1" x14ac:dyDescent="0.25">
      <c r="B179" s="103"/>
      <c r="C179" s="127"/>
      <c r="D179" s="128" t="s">
        <v>44</v>
      </c>
      <c r="E179" s="129" t="s">
        <v>110</v>
      </c>
      <c r="F179" s="129" t="s">
        <v>110</v>
      </c>
      <c r="G179" s="127"/>
      <c r="I179" s="104"/>
      <c r="J179" s="106">
        <f>SUM(J180:J186)</f>
        <v>0</v>
      </c>
      <c r="L179" s="103"/>
    </row>
    <row r="180" spans="1:15" s="2" customFormat="1" ht="27" customHeight="1" x14ac:dyDescent="0.2">
      <c r="A180" s="141"/>
      <c r="B180" s="89"/>
      <c r="C180" s="119">
        <f>C178+1</f>
        <v>45</v>
      </c>
      <c r="D180" s="119" t="s">
        <v>71</v>
      </c>
      <c r="E180" s="108" t="s">
        <v>201</v>
      </c>
      <c r="F180" s="109" t="s">
        <v>111</v>
      </c>
      <c r="G180" s="122" t="s">
        <v>74</v>
      </c>
      <c r="H180" s="111">
        <v>380</v>
      </c>
      <c r="I180" s="111"/>
      <c r="J180" s="112">
        <f>ROUND(I180*H180,3)</f>
        <v>0</v>
      </c>
      <c r="K180" s="113"/>
      <c r="L180" s="25"/>
    </row>
    <row r="181" spans="1:15" s="2" customFormat="1" ht="33" customHeight="1" x14ac:dyDescent="0.2">
      <c r="A181" s="141"/>
      <c r="B181" s="89"/>
      <c r="C181" s="119">
        <f>C180+1</f>
        <v>46</v>
      </c>
      <c r="D181" s="119" t="s">
        <v>71</v>
      </c>
      <c r="E181" s="108" t="s">
        <v>202</v>
      </c>
      <c r="F181" s="109" t="s">
        <v>112</v>
      </c>
      <c r="G181" s="122" t="s">
        <v>74</v>
      </c>
      <c r="H181" s="111">
        <v>380</v>
      </c>
      <c r="I181" s="111"/>
      <c r="J181" s="112">
        <f t="shared" ref="J181:J186" si="17">ROUND(I181*H181,3)</f>
        <v>0</v>
      </c>
      <c r="K181" s="113"/>
      <c r="L181" s="25"/>
    </row>
    <row r="182" spans="1:15" s="2" customFormat="1" ht="33" customHeight="1" x14ac:dyDescent="0.2">
      <c r="A182" s="141"/>
      <c r="B182" s="89"/>
      <c r="C182" s="119">
        <f t="shared" ref="C182:C186" si="18">C181+1</f>
        <v>47</v>
      </c>
      <c r="D182" s="119" t="s">
        <v>71</v>
      </c>
      <c r="E182" s="108" t="s">
        <v>205</v>
      </c>
      <c r="F182" s="109" t="s">
        <v>113</v>
      </c>
      <c r="G182" s="122" t="s">
        <v>74</v>
      </c>
      <c r="H182" s="111">
        <v>380</v>
      </c>
      <c r="I182" s="111"/>
      <c r="J182" s="112">
        <f>ROUND(I182*H182,3)</f>
        <v>0</v>
      </c>
      <c r="K182" s="113"/>
      <c r="L182" s="25"/>
    </row>
    <row r="183" spans="1:15" s="2" customFormat="1" ht="29.25" customHeight="1" x14ac:dyDescent="0.2">
      <c r="A183" s="141"/>
      <c r="B183" s="89"/>
      <c r="C183" s="119">
        <f t="shared" si="18"/>
        <v>48</v>
      </c>
      <c r="D183" s="119" t="s">
        <v>71</v>
      </c>
      <c r="E183" s="108" t="s">
        <v>203</v>
      </c>
      <c r="F183" s="109" t="s">
        <v>204</v>
      </c>
      <c r="G183" s="122" t="s">
        <v>76</v>
      </c>
      <c r="H183" s="111">
        <v>38</v>
      </c>
      <c r="I183" s="111"/>
      <c r="J183" s="112">
        <f t="shared" si="17"/>
        <v>0</v>
      </c>
      <c r="K183" s="113"/>
      <c r="L183" s="25"/>
      <c r="N183" s="108"/>
      <c r="O183" s="109"/>
    </row>
    <row r="184" spans="1:15" s="147" customFormat="1" ht="29.25" customHeight="1" x14ac:dyDescent="0.2">
      <c r="A184" s="162"/>
      <c r="B184" s="89"/>
      <c r="C184" s="119">
        <f t="shared" si="18"/>
        <v>49</v>
      </c>
      <c r="D184" s="119" t="s">
        <v>71</v>
      </c>
      <c r="E184" s="108" t="s">
        <v>246</v>
      </c>
      <c r="F184" s="109" t="s">
        <v>247</v>
      </c>
      <c r="G184" s="122" t="s">
        <v>74</v>
      </c>
      <c r="H184" s="111">
        <v>380</v>
      </c>
      <c r="I184" s="111"/>
      <c r="J184" s="112">
        <f t="shared" ref="J184" si="19">ROUND(I184*H184,3)</f>
        <v>0</v>
      </c>
      <c r="K184" s="113"/>
      <c r="L184" s="25"/>
      <c r="N184" s="108"/>
      <c r="O184" s="109"/>
    </row>
    <row r="185" spans="1:15" s="147" customFormat="1" ht="34.799999999999997" customHeight="1" x14ac:dyDescent="0.2">
      <c r="A185" s="162"/>
      <c r="B185" s="89"/>
      <c r="C185" s="119">
        <f t="shared" si="18"/>
        <v>50</v>
      </c>
      <c r="D185" s="119" t="s">
        <v>71</v>
      </c>
      <c r="E185" s="108" t="s">
        <v>244</v>
      </c>
      <c r="F185" s="109" t="s">
        <v>245</v>
      </c>
      <c r="G185" s="122" t="s">
        <v>73</v>
      </c>
      <c r="H185" s="111">
        <v>380</v>
      </c>
      <c r="I185" s="111"/>
      <c r="J185" s="112">
        <f t="shared" ref="J185" si="20">ROUND(I185*H185,3)</f>
        <v>0</v>
      </c>
      <c r="K185" s="113"/>
      <c r="L185" s="25"/>
      <c r="N185" s="108"/>
      <c r="O185" s="109"/>
    </row>
    <row r="186" spans="1:15" s="2" customFormat="1" ht="26.25" customHeight="1" x14ac:dyDescent="0.2">
      <c r="A186" s="141"/>
      <c r="B186" s="89"/>
      <c r="C186" s="119">
        <f t="shared" si="18"/>
        <v>51</v>
      </c>
      <c r="D186" s="119" t="s">
        <v>71</v>
      </c>
      <c r="E186" s="108" t="s">
        <v>208</v>
      </c>
      <c r="F186" s="109" t="s">
        <v>115</v>
      </c>
      <c r="G186" s="122" t="s">
        <v>74</v>
      </c>
      <c r="H186" s="111">
        <v>380</v>
      </c>
      <c r="I186" s="111"/>
      <c r="J186" s="112">
        <f t="shared" si="17"/>
        <v>0</v>
      </c>
      <c r="K186" s="113"/>
      <c r="L186" s="25"/>
    </row>
    <row r="187" spans="1:15" s="12" customFormat="1" ht="25.95" customHeight="1" x14ac:dyDescent="0.25">
      <c r="B187" s="103"/>
      <c r="C187" s="127"/>
      <c r="D187" s="128" t="s">
        <v>44</v>
      </c>
      <c r="E187" s="130" t="s">
        <v>117</v>
      </c>
      <c r="F187" s="130" t="s">
        <v>118</v>
      </c>
      <c r="G187" s="127"/>
      <c r="I187" s="104"/>
      <c r="J187" s="105">
        <f>SUM(J188:J198)</f>
        <v>0</v>
      </c>
      <c r="L187" s="103"/>
    </row>
    <row r="188" spans="1:15" s="2" customFormat="1" ht="36" customHeight="1" x14ac:dyDescent="0.2">
      <c r="A188" s="141"/>
      <c r="B188" s="89"/>
      <c r="C188" s="119">
        <f>C186+1</f>
        <v>52</v>
      </c>
      <c r="D188" s="119" t="s">
        <v>71</v>
      </c>
      <c r="E188" s="120"/>
      <c r="F188" s="121" t="s">
        <v>151</v>
      </c>
      <c r="G188" s="122" t="s">
        <v>126</v>
      </c>
      <c r="H188" s="111">
        <v>8</v>
      </c>
      <c r="I188" s="111"/>
      <c r="J188" s="112">
        <f t="shared" ref="J188:J189" si="21">ROUND(I188*H188,3)</f>
        <v>0</v>
      </c>
      <c r="K188" s="113"/>
      <c r="L188" s="25"/>
    </row>
    <row r="189" spans="1:15" s="2" customFormat="1" ht="16.5" customHeight="1" x14ac:dyDescent="0.2">
      <c r="A189" s="141"/>
      <c r="B189" s="89"/>
      <c r="C189" s="119">
        <f>C188+1</f>
        <v>53</v>
      </c>
      <c r="D189" s="119" t="s">
        <v>71</v>
      </c>
      <c r="E189" s="120"/>
      <c r="F189" s="121" t="s">
        <v>152</v>
      </c>
      <c r="G189" s="122" t="s">
        <v>126</v>
      </c>
      <c r="H189" s="111">
        <v>12</v>
      </c>
      <c r="I189" s="111"/>
      <c r="J189" s="112">
        <f t="shared" si="21"/>
        <v>0</v>
      </c>
      <c r="K189" s="113"/>
      <c r="L189" s="25"/>
    </row>
    <row r="190" spans="1:15" s="2" customFormat="1" ht="39" customHeight="1" x14ac:dyDescent="0.2">
      <c r="A190" s="141"/>
      <c r="B190" s="89"/>
      <c r="C190" s="119">
        <f t="shared" ref="C190:C198" si="22">C189+1</f>
        <v>54</v>
      </c>
      <c r="D190" s="119" t="s">
        <v>71</v>
      </c>
      <c r="E190" s="120"/>
      <c r="F190" s="121" t="s">
        <v>154</v>
      </c>
      <c r="G190" s="122" t="s">
        <v>126</v>
      </c>
      <c r="H190" s="111">
        <v>24</v>
      </c>
      <c r="I190" s="111"/>
      <c r="J190" s="112">
        <f t="shared" ref="J190" si="23">ROUND(I190*H190,3)</f>
        <v>0</v>
      </c>
      <c r="K190" s="113"/>
      <c r="L190" s="25"/>
    </row>
    <row r="191" spans="1:15" s="2" customFormat="1" ht="16.5" customHeight="1" x14ac:dyDescent="0.2">
      <c r="A191" s="141"/>
      <c r="B191" s="89"/>
      <c r="C191" s="119">
        <f t="shared" si="22"/>
        <v>55</v>
      </c>
      <c r="D191" s="119" t="s">
        <v>71</v>
      </c>
      <c r="E191" s="120" t="s">
        <v>119</v>
      </c>
      <c r="F191" s="121" t="s">
        <v>120</v>
      </c>
      <c r="G191" s="122" t="s">
        <v>121</v>
      </c>
      <c r="H191" s="111">
        <v>1</v>
      </c>
      <c r="I191" s="111"/>
      <c r="J191" s="112">
        <f>ROUND(I191*H191,3)</f>
        <v>0</v>
      </c>
      <c r="K191" s="113"/>
      <c r="L191" s="25"/>
    </row>
    <row r="192" spans="1:15" s="2" customFormat="1" ht="16.5" customHeight="1" x14ac:dyDescent="0.2">
      <c r="A192" s="141"/>
      <c r="B192" s="89"/>
      <c r="C192" s="119">
        <f t="shared" si="22"/>
        <v>56</v>
      </c>
      <c r="D192" s="119" t="s">
        <v>71</v>
      </c>
      <c r="E192" s="120" t="s">
        <v>122</v>
      </c>
      <c r="F192" s="121" t="s">
        <v>123</v>
      </c>
      <c r="G192" s="122" t="s">
        <v>121</v>
      </c>
      <c r="H192" s="111">
        <v>1</v>
      </c>
      <c r="I192" s="111"/>
      <c r="J192" s="112">
        <f>ROUND(I192*H192,3)</f>
        <v>0</v>
      </c>
      <c r="K192" s="113"/>
      <c r="L192" s="25"/>
    </row>
    <row r="193" spans="1:55" s="2" customFormat="1" ht="16.5" customHeight="1" x14ac:dyDescent="0.2">
      <c r="A193" s="141"/>
      <c r="B193" s="89"/>
      <c r="C193" s="119">
        <f t="shared" si="22"/>
        <v>57</v>
      </c>
      <c r="D193" s="119" t="s">
        <v>71</v>
      </c>
      <c r="E193" s="120" t="s">
        <v>96</v>
      </c>
      <c r="F193" s="121" t="s">
        <v>97</v>
      </c>
      <c r="G193" s="122" t="s">
        <v>77</v>
      </c>
      <c r="H193" s="111">
        <v>1</v>
      </c>
      <c r="I193" s="111"/>
      <c r="J193" s="112">
        <f t="shared" ref="J193:J196" si="24">ROUND(I193*H193,3)</f>
        <v>0</v>
      </c>
      <c r="K193" s="113"/>
      <c r="L193" s="25"/>
    </row>
    <row r="194" spans="1:55" s="2" customFormat="1" ht="16.5" customHeight="1" x14ac:dyDescent="0.2">
      <c r="A194" s="141"/>
      <c r="B194" s="89"/>
      <c r="C194" s="119">
        <f t="shared" si="22"/>
        <v>58</v>
      </c>
      <c r="D194" s="119" t="s">
        <v>71</v>
      </c>
      <c r="E194" s="120" t="s">
        <v>98</v>
      </c>
      <c r="F194" s="121" t="s">
        <v>99</v>
      </c>
      <c r="G194" s="122" t="s">
        <v>77</v>
      </c>
      <c r="H194" s="111">
        <v>1</v>
      </c>
      <c r="I194" s="111"/>
      <c r="J194" s="112">
        <f t="shared" si="24"/>
        <v>0</v>
      </c>
      <c r="K194" s="113"/>
      <c r="L194" s="25"/>
    </row>
    <row r="195" spans="1:55" s="2" customFormat="1" ht="16.5" customHeight="1" x14ac:dyDescent="0.2">
      <c r="A195" s="141"/>
      <c r="B195" s="89"/>
      <c r="C195" s="119">
        <f t="shared" si="22"/>
        <v>59</v>
      </c>
      <c r="D195" s="119" t="s">
        <v>71</v>
      </c>
      <c r="E195" s="120" t="s">
        <v>100</v>
      </c>
      <c r="F195" s="121" t="s">
        <v>101</v>
      </c>
      <c r="G195" s="122" t="s">
        <v>77</v>
      </c>
      <c r="H195" s="111">
        <v>1</v>
      </c>
      <c r="I195" s="111"/>
      <c r="J195" s="112">
        <f t="shared" si="24"/>
        <v>0</v>
      </c>
      <c r="K195" s="113"/>
      <c r="L195" s="25"/>
    </row>
    <row r="196" spans="1:55" s="2" customFormat="1" ht="25.05" customHeight="1" x14ac:dyDescent="0.2">
      <c r="A196" s="141"/>
      <c r="B196" s="89"/>
      <c r="C196" s="119">
        <f t="shared" si="22"/>
        <v>60</v>
      </c>
      <c r="D196" s="119" t="s">
        <v>71</v>
      </c>
      <c r="E196" s="120" t="s">
        <v>102</v>
      </c>
      <c r="F196" s="121" t="s">
        <v>149</v>
      </c>
      <c r="G196" s="122" t="s">
        <v>103</v>
      </c>
      <c r="H196" s="111">
        <v>6</v>
      </c>
      <c r="I196" s="111"/>
      <c r="J196" s="112">
        <f t="shared" si="24"/>
        <v>0</v>
      </c>
      <c r="K196" s="113"/>
      <c r="L196" s="25"/>
    </row>
    <row r="197" spans="1:55" s="2" customFormat="1" ht="16.5" customHeight="1" x14ac:dyDescent="0.2">
      <c r="B197" s="92"/>
      <c r="C197" s="119">
        <f t="shared" si="22"/>
        <v>61</v>
      </c>
      <c r="D197" s="107" t="s">
        <v>75</v>
      </c>
      <c r="E197" s="108" t="s">
        <v>109</v>
      </c>
      <c r="F197" s="109" t="s">
        <v>150</v>
      </c>
      <c r="G197" s="110" t="s">
        <v>103</v>
      </c>
      <c r="H197" s="111">
        <v>3</v>
      </c>
      <c r="I197" s="111"/>
      <c r="J197" s="112">
        <f t="shared" ref="J197" si="25">ROUND(I197*H197,3)</f>
        <v>0</v>
      </c>
      <c r="K197" s="153"/>
      <c r="L197" s="33"/>
      <c r="N197" s="151"/>
      <c r="R197" s="151"/>
      <c r="AH197" s="114"/>
      <c r="AJ197" s="114"/>
      <c r="AK197" s="114"/>
      <c r="AO197" s="146"/>
      <c r="AU197" s="154"/>
      <c r="AV197" s="154"/>
      <c r="AW197" s="154"/>
      <c r="AX197" s="154"/>
      <c r="AY197" s="154"/>
      <c r="AZ197" s="146"/>
      <c r="BA197" s="155"/>
      <c r="BB197" s="146"/>
      <c r="BC197" s="114"/>
    </row>
    <row r="198" spans="1:55" s="2" customFormat="1" ht="16.5" customHeight="1" x14ac:dyDescent="0.2">
      <c r="B198" s="92"/>
      <c r="C198" s="119">
        <f t="shared" si="22"/>
        <v>62</v>
      </c>
      <c r="D198" s="107" t="s">
        <v>75</v>
      </c>
      <c r="E198" s="108" t="s">
        <v>109</v>
      </c>
      <c r="F198" s="109" t="s">
        <v>144</v>
      </c>
      <c r="G198" s="110" t="s">
        <v>103</v>
      </c>
      <c r="H198" s="111">
        <v>2.6</v>
      </c>
      <c r="I198" s="111"/>
      <c r="J198" s="112">
        <f t="shared" ref="J198" si="26">ROUND(I198*H198,3)</f>
        <v>0</v>
      </c>
      <c r="K198" s="153"/>
      <c r="L198" s="33"/>
      <c r="N198" s="151"/>
      <c r="R198" s="151"/>
      <c r="AH198" s="114"/>
      <c r="AJ198" s="114"/>
      <c r="AK198" s="114"/>
      <c r="AO198" s="146"/>
      <c r="AU198" s="154"/>
      <c r="AV198" s="154"/>
      <c r="AW198" s="154"/>
      <c r="AX198" s="154"/>
      <c r="AY198" s="154"/>
      <c r="AZ198" s="146"/>
      <c r="BA198" s="155"/>
      <c r="BB198" s="146"/>
      <c r="BC198" s="114"/>
    </row>
    <row r="199" spans="1:55" s="2" customFormat="1" ht="7.05" customHeight="1" x14ac:dyDescent="0.2">
      <c r="A199" s="141"/>
      <c r="B199" s="38"/>
      <c r="C199" s="39"/>
      <c r="D199" s="39"/>
      <c r="E199" s="39"/>
      <c r="F199" s="39"/>
      <c r="G199" s="39"/>
      <c r="H199" s="39"/>
      <c r="I199" s="39"/>
      <c r="J199" s="39"/>
      <c r="K199" s="39"/>
      <c r="L199" s="25"/>
    </row>
  </sheetData>
  <mergeCells count="13">
    <mergeCell ref="E121:H121"/>
    <mergeCell ref="E123:H123"/>
    <mergeCell ref="E87:H87"/>
    <mergeCell ref="D105:F105"/>
    <mergeCell ref="D106:F106"/>
    <mergeCell ref="D107:F107"/>
    <mergeCell ref="D108:F108"/>
    <mergeCell ref="D109:F109"/>
    <mergeCell ref="E85:H85"/>
    <mergeCell ref="E7:H7"/>
    <mergeCell ref="E9:H9"/>
    <mergeCell ref="E18:H18"/>
    <mergeCell ref="E27:H27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BC0A3-8993-524A-8E9D-6C0E405E6F70}">
  <dimension ref="A2:AZ189"/>
  <sheetViews>
    <sheetView topLeftCell="A121" zoomScale="150" workbookViewId="0">
      <selection activeCell="F187" sqref="F187"/>
    </sheetView>
  </sheetViews>
  <sheetFormatPr defaultColWidth="8.7109375" defaultRowHeight="10.199999999999999" x14ac:dyDescent="0.2"/>
  <cols>
    <col min="1" max="1" width="1" style="132" customWidth="1"/>
    <col min="2" max="2" width="1.28515625" style="132" customWidth="1"/>
    <col min="3" max="3" width="4.140625" style="132" customWidth="1"/>
    <col min="4" max="4" width="3.5703125" style="132" customWidth="1"/>
    <col min="5" max="5" width="15" style="132" customWidth="1"/>
    <col min="6" max="6" width="40.85546875" style="132" customWidth="1"/>
    <col min="7" max="7" width="4.7109375" style="132" customWidth="1"/>
    <col min="8" max="8" width="10.5703125" style="132" customWidth="1"/>
    <col min="9" max="9" width="13.85546875" style="132" customWidth="1"/>
    <col min="10" max="10" width="13" style="132" customWidth="1"/>
    <col min="11" max="11" width="22.28515625" style="132" hidden="1" customWidth="1"/>
    <col min="12" max="12" width="9.28515625" style="132" customWidth="1"/>
    <col min="13" max="16384" width="8.7109375" style="132"/>
  </cols>
  <sheetData>
    <row r="2" spans="1:12" ht="37.049999999999997" customHeight="1" x14ac:dyDescent="0.2">
      <c r="L2" s="143"/>
    </row>
    <row r="3" spans="1:12" ht="7.0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</row>
    <row r="4" spans="1:12" ht="25.05" customHeight="1" x14ac:dyDescent="0.2">
      <c r="B4" s="16"/>
      <c r="D4" s="17" t="s">
        <v>47</v>
      </c>
      <c r="L4" s="16"/>
    </row>
    <row r="5" spans="1:12" ht="7.05" customHeight="1" x14ac:dyDescent="0.2">
      <c r="B5" s="16"/>
      <c r="L5" s="16"/>
    </row>
    <row r="6" spans="1:12" ht="12" customHeight="1" x14ac:dyDescent="0.2">
      <c r="B6" s="16"/>
      <c r="D6" s="140" t="s">
        <v>4</v>
      </c>
      <c r="L6" s="16"/>
    </row>
    <row r="7" spans="1:12" ht="26.25" customHeight="1" x14ac:dyDescent="0.2">
      <c r="B7" s="16"/>
      <c r="E7" s="277" t="s">
        <v>124</v>
      </c>
      <c r="F7" s="278"/>
      <c r="G7" s="278"/>
      <c r="H7" s="278"/>
      <c r="L7" s="16"/>
    </row>
    <row r="8" spans="1:12" s="2" customFormat="1" ht="12" customHeight="1" x14ac:dyDescent="0.2">
      <c r="A8" s="141"/>
      <c r="B8" s="25"/>
      <c r="C8" s="141"/>
      <c r="D8" s="140" t="s">
        <v>48</v>
      </c>
      <c r="E8" s="141"/>
      <c r="F8" s="141"/>
      <c r="G8" s="141"/>
      <c r="H8" s="141"/>
      <c r="I8" s="141"/>
      <c r="J8" s="141"/>
      <c r="K8" s="141"/>
      <c r="L8" s="33"/>
    </row>
    <row r="9" spans="1:12" s="2" customFormat="1" ht="16.5" customHeight="1" x14ac:dyDescent="0.2">
      <c r="A9" s="141"/>
      <c r="B9" s="25"/>
      <c r="C9" s="141"/>
      <c r="D9" s="141"/>
      <c r="E9" s="255" t="s">
        <v>158</v>
      </c>
      <c r="F9" s="279"/>
      <c r="G9" s="279"/>
      <c r="H9" s="279"/>
      <c r="I9" s="141"/>
      <c r="J9" s="141"/>
      <c r="K9" s="141"/>
      <c r="L9" s="33"/>
    </row>
    <row r="10" spans="1:12" s="2" customFormat="1" x14ac:dyDescent="0.2">
      <c r="A10" s="141"/>
      <c r="B10" s="25"/>
      <c r="C10" s="141"/>
      <c r="D10" s="141"/>
      <c r="E10" s="141"/>
      <c r="F10" s="141"/>
      <c r="G10" s="141"/>
      <c r="H10" s="141"/>
      <c r="I10" s="141"/>
      <c r="J10" s="141"/>
      <c r="K10" s="141"/>
      <c r="L10" s="33"/>
    </row>
    <row r="11" spans="1:12" s="2" customFormat="1" ht="12" customHeight="1" x14ac:dyDescent="0.2">
      <c r="A11" s="141"/>
      <c r="B11" s="25"/>
      <c r="C11" s="141"/>
      <c r="D11" s="140" t="s">
        <v>5</v>
      </c>
      <c r="E11" s="141"/>
      <c r="F11" s="135" t="s">
        <v>1</v>
      </c>
      <c r="G11" s="141"/>
      <c r="H11" s="141"/>
      <c r="I11" s="140" t="s">
        <v>6</v>
      </c>
      <c r="J11" s="135" t="s">
        <v>1</v>
      </c>
      <c r="K11" s="141"/>
      <c r="L11" s="33"/>
    </row>
    <row r="12" spans="1:12" s="2" customFormat="1" ht="12" customHeight="1" x14ac:dyDescent="0.2">
      <c r="A12" s="141"/>
      <c r="B12" s="25"/>
      <c r="C12" s="141"/>
      <c r="D12" s="140" t="s">
        <v>7</v>
      </c>
      <c r="E12" s="141"/>
      <c r="F12" s="135" t="s">
        <v>8</v>
      </c>
      <c r="G12" s="141"/>
      <c r="H12" s="141"/>
      <c r="I12" s="140" t="s">
        <v>9</v>
      </c>
      <c r="J12" s="133">
        <v>44470</v>
      </c>
      <c r="K12" s="141"/>
      <c r="L12" s="33"/>
    </row>
    <row r="13" spans="1:12" s="2" customFormat="1" ht="10.95" customHeight="1" x14ac:dyDescent="0.2">
      <c r="A13" s="141"/>
      <c r="B13" s="25"/>
      <c r="C13" s="141"/>
      <c r="D13" s="141"/>
      <c r="E13" s="141"/>
      <c r="F13" s="141"/>
      <c r="G13" s="141"/>
      <c r="H13" s="141"/>
      <c r="I13" s="141"/>
      <c r="J13" s="141"/>
      <c r="K13" s="141"/>
      <c r="L13" s="33"/>
    </row>
    <row r="14" spans="1:12" s="2" customFormat="1" ht="12" customHeight="1" x14ac:dyDescent="0.2">
      <c r="A14" s="141"/>
      <c r="B14" s="25"/>
      <c r="C14" s="141"/>
      <c r="D14" s="140" t="s">
        <v>10</v>
      </c>
      <c r="E14" s="141"/>
      <c r="F14" s="141"/>
      <c r="G14" s="141"/>
      <c r="H14" s="141"/>
      <c r="I14" s="140" t="s">
        <v>11</v>
      </c>
      <c r="J14" s="135" t="str">
        <f>IF('Rekapitulácia stavby'!AN10="","",'Rekapitulácia stavby'!AN10)</f>
        <v/>
      </c>
      <c r="K14" s="141"/>
      <c r="L14" s="33"/>
    </row>
    <row r="15" spans="1:12" s="2" customFormat="1" ht="18" customHeight="1" x14ac:dyDescent="0.2">
      <c r="A15" s="141"/>
      <c r="B15" s="25"/>
      <c r="C15" s="141"/>
      <c r="D15" s="141"/>
      <c r="E15" s="135" t="str">
        <f>IF('Rekapitulácia stavby'!E11="","",'Rekapitulácia stavby'!E11)</f>
        <v xml:space="preserve"> </v>
      </c>
      <c r="F15" s="141"/>
      <c r="G15" s="141"/>
      <c r="H15" s="141"/>
      <c r="I15" s="140" t="s">
        <v>12</v>
      </c>
      <c r="J15" s="135" t="str">
        <f>IF('Rekapitulácia stavby'!AN11="","",'Rekapitulácia stavby'!AN11)</f>
        <v/>
      </c>
      <c r="K15" s="141"/>
      <c r="L15" s="33"/>
    </row>
    <row r="16" spans="1:12" s="2" customFormat="1" ht="7.05" customHeight="1" x14ac:dyDescent="0.2">
      <c r="A16" s="141"/>
      <c r="B16" s="25"/>
      <c r="C16" s="141"/>
      <c r="D16" s="141"/>
      <c r="E16" s="141"/>
      <c r="F16" s="141"/>
      <c r="G16" s="141"/>
      <c r="H16" s="141"/>
      <c r="I16" s="141"/>
      <c r="J16" s="141"/>
      <c r="K16" s="141"/>
      <c r="L16" s="33"/>
    </row>
    <row r="17" spans="1:12" s="2" customFormat="1" ht="12" customHeight="1" x14ac:dyDescent="0.2">
      <c r="A17" s="141"/>
      <c r="B17" s="25"/>
      <c r="C17" s="141"/>
      <c r="D17" s="140" t="s">
        <v>13</v>
      </c>
      <c r="E17" s="141"/>
      <c r="F17" s="141"/>
      <c r="G17" s="141"/>
      <c r="H17" s="141"/>
      <c r="I17" s="140" t="s">
        <v>11</v>
      </c>
      <c r="J17" s="142" t="str">
        <f>'Rekapitulácia stavby'!AN13</f>
        <v>Vyplň údaj</v>
      </c>
      <c r="K17" s="141"/>
      <c r="L17" s="33"/>
    </row>
    <row r="18" spans="1:12" s="2" customFormat="1" ht="18" customHeight="1" x14ac:dyDescent="0.2">
      <c r="A18" s="141"/>
      <c r="B18" s="25"/>
      <c r="C18" s="141"/>
      <c r="D18" s="141"/>
      <c r="E18" s="280" t="str">
        <f>'Rekapitulácia stavby'!E14</f>
        <v>Vyplň údaj</v>
      </c>
      <c r="F18" s="237"/>
      <c r="G18" s="237"/>
      <c r="H18" s="237"/>
      <c r="I18" s="140" t="s">
        <v>12</v>
      </c>
      <c r="J18" s="142" t="str">
        <f>'Rekapitulácia stavby'!AN14</f>
        <v>Vyplň údaj</v>
      </c>
      <c r="K18" s="141"/>
      <c r="L18" s="33"/>
    </row>
    <row r="19" spans="1:12" s="2" customFormat="1" ht="7.05" customHeight="1" x14ac:dyDescent="0.2">
      <c r="A19" s="141"/>
      <c r="B19" s="25"/>
      <c r="C19" s="141"/>
      <c r="D19" s="141"/>
      <c r="E19" s="141"/>
      <c r="F19" s="141"/>
      <c r="G19" s="141"/>
      <c r="H19" s="141"/>
      <c r="I19" s="141"/>
      <c r="J19" s="141"/>
      <c r="K19" s="141"/>
      <c r="L19" s="33"/>
    </row>
    <row r="20" spans="1:12" s="2" customFormat="1" ht="12" customHeight="1" x14ac:dyDescent="0.2">
      <c r="A20" s="141"/>
      <c r="B20" s="25"/>
      <c r="C20" s="141"/>
      <c r="D20" s="140" t="s">
        <v>15</v>
      </c>
      <c r="E20" s="141"/>
      <c r="F20" s="141" t="s">
        <v>125</v>
      </c>
      <c r="G20" s="141"/>
      <c r="H20" s="141"/>
      <c r="I20" s="140" t="s">
        <v>11</v>
      </c>
      <c r="J20" s="135" t="str">
        <f>IF('Rekapitulácia stavby'!AN16="","",'Rekapitulácia stavby'!AN16)</f>
        <v/>
      </c>
      <c r="K20" s="141"/>
      <c r="L20" s="33"/>
    </row>
    <row r="21" spans="1:12" s="2" customFormat="1" ht="18" customHeight="1" x14ac:dyDescent="0.2">
      <c r="A21" s="141"/>
      <c r="B21" s="25"/>
      <c r="C21" s="141"/>
      <c r="D21" s="141"/>
      <c r="E21" s="135" t="str">
        <f>IF('Rekapitulácia stavby'!E17="","",'Rekapitulácia stavby'!E17)</f>
        <v xml:space="preserve"> </v>
      </c>
      <c r="F21" s="141"/>
      <c r="G21" s="141"/>
      <c r="H21" s="141"/>
      <c r="I21" s="140" t="s">
        <v>12</v>
      </c>
      <c r="J21" s="135" t="str">
        <f>IF('Rekapitulácia stavby'!AN17="","",'Rekapitulácia stavby'!AN17)</f>
        <v/>
      </c>
      <c r="K21" s="141"/>
      <c r="L21" s="33"/>
    </row>
    <row r="22" spans="1:12" s="2" customFormat="1" ht="7.05" customHeight="1" x14ac:dyDescent="0.2">
      <c r="A22" s="141"/>
      <c r="B22" s="25"/>
      <c r="C22" s="141"/>
      <c r="D22" s="141"/>
      <c r="E22" s="141"/>
      <c r="F22" s="141"/>
      <c r="G22" s="141"/>
      <c r="H22" s="141"/>
      <c r="I22" s="141"/>
      <c r="J22" s="141"/>
      <c r="K22" s="141"/>
      <c r="L22" s="33"/>
    </row>
    <row r="23" spans="1:12" s="2" customFormat="1" ht="12" customHeight="1" x14ac:dyDescent="0.2">
      <c r="A23" s="141"/>
      <c r="B23" s="25"/>
      <c r="C23" s="141"/>
      <c r="D23" s="140" t="s">
        <v>16</v>
      </c>
      <c r="E23" s="141"/>
      <c r="F23" s="141"/>
      <c r="G23" s="141"/>
      <c r="H23" s="141"/>
      <c r="I23" s="140" t="s">
        <v>11</v>
      </c>
      <c r="J23" s="135" t="str">
        <f>IF('Rekapitulácia stavby'!AN19="","",'Rekapitulácia stavby'!AN19)</f>
        <v/>
      </c>
      <c r="K23" s="141"/>
      <c r="L23" s="33"/>
    </row>
    <row r="24" spans="1:12" s="2" customFormat="1" ht="18" customHeight="1" x14ac:dyDescent="0.2">
      <c r="A24" s="141"/>
      <c r="B24" s="25"/>
      <c r="C24" s="141"/>
      <c r="D24" s="141"/>
      <c r="E24" s="135" t="str">
        <f>IF('Rekapitulácia stavby'!E20="","",'Rekapitulácia stavby'!E20)</f>
        <v xml:space="preserve"> </v>
      </c>
      <c r="F24" s="141"/>
      <c r="G24" s="141"/>
      <c r="H24" s="141"/>
      <c r="I24" s="140" t="s">
        <v>12</v>
      </c>
      <c r="J24" s="135" t="str">
        <f>IF('Rekapitulácia stavby'!AN20="","",'Rekapitulácia stavby'!AN20)</f>
        <v/>
      </c>
      <c r="K24" s="141"/>
      <c r="L24" s="33"/>
    </row>
    <row r="25" spans="1:12" s="2" customFormat="1" ht="7.05" customHeight="1" x14ac:dyDescent="0.2">
      <c r="A25" s="141"/>
      <c r="B25" s="25"/>
      <c r="C25" s="141"/>
      <c r="D25" s="141"/>
      <c r="E25" s="141"/>
      <c r="F25" s="141"/>
      <c r="G25" s="141"/>
      <c r="H25" s="141"/>
      <c r="I25" s="141"/>
      <c r="J25" s="141"/>
      <c r="K25" s="141"/>
      <c r="L25" s="33"/>
    </row>
    <row r="26" spans="1:12" s="2" customFormat="1" ht="12" customHeight="1" x14ac:dyDescent="0.2">
      <c r="A26" s="141"/>
      <c r="B26" s="25"/>
      <c r="C26" s="141"/>
      <c r="D26" s="140" t="s">
        <v>17</v>
      </c>
      <c r="E26" s="141"/>
      <c r="F26" s="141"/>
      <c r="G26" s="141"/>
      <c r="H26" s="141"/>
      <c r="I26" s="141"/>
      <c r="J26" s="141"/>
      <c r="K26" s="141"/>
      <c r="L26" s="33"/>
    </row>
    <row r="27" spans="1:12" s="8" customFormat="1" ht="16.5" customHeight="1" x14ac:dyDescent="0.2">
      <c r="A27" s="60"/>
      <c r="B27" s="61"/>
      <c r="C27" s="60"/>
      <c r="D27" s="60"/>
      <c r="E27" s="242" t="s">
        <v>1</v>
      </c>
      <c r="F27" s="242"/>
      <c r="G27" s="242"/>
      <c r="H27" s="242"/>
      <c r="I27" s="60"/>
      <c r="J27" s="60"/>
      <c r="K27" s="60"/>
      <c r="L27" s="62"/>
    </row>
    <row r="28" spans="1:12" s="2" customFormat="1" ht="7.05" customHeight="1" x14ac:dyDescent="0.2">
      <c r="A28" s="141"/>
      <c r="B28" s="25"/>
      <c r="C28" s="141"/>
      <c r="D28" s="141"/>
      <c r="E28" s="141"/>
      <c r="F28" s="141"/>
      <c r="G28" s="141"/>
      <c r="H28" s="141"/>
      <c r="I28" s="141"/>
      <c r="J28" s="141"/>
      <c r="K28" s="141"/>
      <c r="L28" s="33"/>
    </row>
    <row r="29" spans="1:12" s="2" customFormat="1" ht="7.05" customHeight="1" x14ac:dyDescent="0.2">
      <c r="A29" s="141"/>
      <c r="B29" s="25"/>
      <c r="C29" s="141"/>
      <c r="D29" s="50"/>
      <c r="E29" s="50"/>
      <c r="F29" s="50"/>
      <c r="G29" s="50"/>
      <c r="H29" s="50"/>
      <c r="I29" s="50"/>
      <c r="J29" s="50"/>
      <c r="K29" s="50"/>
      <c r="L29" s="33"/>
    </row>
    <row r="30" spans="1:12" s="2" customFormat="1" ht="14.55" customHeight="1" x14ac:dyDescent="0.2">
      <c r="A30" s="141"/>
      <c r="B30" s="25"/>
      <c r="C30" s="141"/>
      <c r="D30" s="135" t="s">
        <v>49</v>
      </c>
      <c r="E30" s="141"/>
      <c r="F30" s="141"/>
      <c r="G30" s="141"/>
      <c r="H30" s="141"/>
      <c r="I30" s="141"/>
      <c r="J30" s="63">
        <f>J96</f>
        <v>0</v>
      </c>
      <c r="K30" s="141"/>
      <c r="L30" s="33"/>
    </row>
    <row r="31" spans="1:12" s="2" customFormat="1" ht="14.55" customHeight="1" x14ac:dyDescent="0.2">
      <c r="A31" s="141"/>
      <c r="B31" s="25"/>
      <c r="C31" s="141"/>
      <c r="D31" s="64" t="s">
        <v>50</v>
      </c>
      <c r="E31" s="141"/>
      <c r="F31" s="141"/>
      <c r="G31" s="141"/>
      <c r="H31" s="141"/>
      <c r="I31" s="141"/>
      <c r="J31" s="63">
        <f>J104</f>
        <v>0</v>
      </c>
      <c r="K31" s="141"/>
      <c r="L31" s="33"/>
    </row>
    <row r="32" spans="1:12" s="2" customFormat="1" ht="25.2" customHeight="1" x14ac:dyDescent="0.2">
      <c r="A32" s="141"/>
      <c r="B32" s="25"/>
      <c r="C32" s="141"/>
      <c r="D32" s="65" t="s">
        <v>18</v>
      </c>
      <c r="E32" s="141"/>
      <c r="F32" s="141"/>
      <c r="G32" s="141"/>
      <c r="H32" s="141"/>
      <c r="I32" s="141"/>
      <c r="J32" s="131">
        <f>ROUND(J30 + J31, 2)</f>
        <v>0</v>
      </c>
      <c r="K32" s="141"/>
      <c r="L32" s="33"/>
    </row>
    <row r="33" spans="1:12" s="2" customFormat="1" ht="7.05" customHeight="1" x14ac:dyDescent="0.2">
      <c r="A33" s="141"/>
      <c r="B33" s="25"/>
      <c r="C33" s="141"/>
      <c r="D33" s="50"/>
      <c r="E33" s="50"/>
      <c r="F33" s="50"/>
      <c r="G33" s="50"/>
      <c r="H33" s="50"/>
      <c r="I33" s="50"/>
      <c r="J33" s="50"/>
      <c r="K33" s="50"/>
      <c r="L33" s="33"/>
    </row>
    <row r="34" spans="1:12" s="2" customFormat="1" ht="14.55" customHeight="1" x14ac:dyDescent="0.2">
      <c r="A34" s="141"/>
      <c r="B34" s="25"/>
      <c r="C34" s="141"/>
      <c r="D34" s="141"/>
      <c r="E34" s="141"/>
      <c r="F34" s="138" t="s">
        <v>20</v>
      </c>
      <c r="G34" s="141"/>
      <c r="H34" s="141"/>
      <c r="I34" s="138" t="s">
        <v>19</v>
      </c>
      <c r="J34" s="138" t="s">
        <v>21</v>
      </c>
      <c r="K34" s="141"/>
      <c r="L34" s="33"/>
    </row>
    <row r="35" spans="1:12" s="2" customFormat="1" ht="14.55" customHeight="1" x14ac:dyDescent="0.2">
      <c r="A35" s="141"/>
      <c r="B35" s="25"/>
      <c r="C35" s="141"/>
      <c r="D35" s="66" t="s">
        <v>22</v>
      </c>
      <c r="E35" s="140" t="s">
        <v>23</v>
      </c>
      <c r="F35" s="67">
        <v>0</v>
      </c>
      <c r="G35" s="141"/>
      <c r="H35" s="141"/>
      <c r="I35" s="68">
        <v>0.2</v>
      </c>
      <c r="J35" s="67">
        <v>0</v>
      </c>
      <c r="K35" s="141"/>
      <c r="L35" s="33"/>
    </row>
    <row r="36" spans="1:12" s="2" customFormat="1" ht="14.55" customHeight="1" x14ac:dyDescent="0.2">
      <c r="A36" s="141"/>
      <c r="B36" s="25"/>
      <c r="C36" s="141"/>
      <c r="D36" s="141"/>
      <c r="E36" s="140" t="s">
        <v>24</v>
      </c>
      <c r="F36" s="67">
        <f>J32</f>
        <v>0</v>
      </c>
      <c r="G36" s="141"/>
      <c r="H36" s="141"/>
      <c r="I36" s="68">
        <v>0.2</v>
      </c>
      <c r="J36" s="67">
        <f>20%*SUM(F36)</f>
        <v>0</v>
      </c>
      <c r="K36" s="141"/>
      <c r="L36" s="33"/>
    </row>
    <row r="37" spans="1:12" s="2" customFormat="1" ht="14.55" hidden="1" customHeight="1" x14ac:dyDescent="0.2">
      <c r="A37" s="141"/>
      <c r="B37" s="25"/>
      <c r="C37" s="141"/>
      <c r="D37" s="141"/>
      <c r="E37" s="140" t="s">
        <v>25</v>
      </c>
      <c r="F37" s="67" t="e">
        <f>ROUND((SUM(#REF!) + SUM(#REF!)),  2)</f>
        <v>#REF!</v>
      </c>
      <c r="G37" s="141"/>
      <c r="H37" s="141"/>
      <c r="I37" s="68">
        <v>0.2</v>
      </c>
      <c r="J37" s="67">
        <f>0</f>
        <v>0</v>
      </c>
      <c r="K37" s="141"/>
      <c r="L37" s="33"/>
    </row>
    <row r="38" spans="1:12" s="2" customFormat="1" ht="14.55" hidden="1" customHeight="1" x14ac:dyDescent="0.2">
      <c r="A38" s="141"/>
      <c r="B38" s="25"/>
      <c r="C38" s="141"/>
      <c r="D38" s="141"/>
      <c r="E38" s="140" t="s">
        <v>26</v>
      </c>
      <c r="F38" s="67" t="e">
        <f>ROUND((SUM(#REF!) + SUM(#REF!)),  2)</f>
        <v>#REF!</v>
      </c>
      <c r="G38" s="141"/>
      <c r="H38" s="141"/>
      <c r="I38" s="68">
        <v>0.2</v>
      </c>
      <c r="J38" s="67">
        <f>0</f>
        <v>0</v>
      </c>
      <c r="K38" s="141"/>
      <c r="L38" s="33"/>
    </row>
    <row r="39" spans="1:12" s="2" customFormat="1" ht="14.55" hidden="1" customHeight="1" x14ac:dyDescent="0.2">
      <c r="A39" s="141"/>
      <c r="B39" s="25"/>
      <c r="C39" s="141"/>
      <c r="D39" s="141"/>
      <c r="E39" s="140" t="s">
        <v>27</v>
      </c>
      <c r="F39" s="67" t="e">
        <f>ROUND((SUM(#REF!) + SUM(#REF!)),  2)</f>
        <v>#REF!</v>
      </c>
      <c r="G39" s="141"/>
      <c r="H39" s="141"/>
      <c r="I39" s="68">
        <v>0</v>
      </c>
      <c r="J39" s="67">
        <f>0</f>
        <v>0</v>
      </c>
      <c r="K39" s="141"/>
      <c r="L39" s="33"/>
    </row>
    <row r="40" spans="1:12" s="2" customFormat="1" ht="7.05" customHeight="1" x14ac:dyDescent="0.2">
      <c r="A40" s="141"/>
      <c r="B40" s="25"/>
      <c r="C40" s="141"/>
      <c r="D40" s="141"/>
      <c r="E40" s="141"/>
      <c r="F40" s="141"/>
      <c r="G40" s="141"/>
      <c r="H40" s="141"/>
      <c r="I40" s="141"/>
      <c r="J40" s="141"/>
      <c r="K40" s="141"/>
      <c r="L40" s="33"/>
    </row>
    <row r="41" spans="1:12" s="2" customFormat="1" ht="25.2" customHeight="1" x14ac:dyDescent="0.2">
      <c r="A41" s="141"/>
      <c r="B41" s="25"/>
      <c r="C41" s="69"/>
      <c r="D41" s="70" t="s">
        <v>28</v>
      </c>
      <c r="E41" s="48"/>
      <c r="F41" s="48"/>
      <c r="G41" s="71" t="s">
        <v>29</v>
      </c>
      <c r="H41" s="72" t="s">
        <v>30</v>
      </c>
      <c r="I41" s="48"/>
      <c r="J41" s="73">
        <f>SUM(J32:J39)</f>
        <v>0</v>
      </c>
      <c r="K41" s="74"/>
      <c r="L41" s="33"/>
    </row>
    <row r="42" spans="1:12" s="2" customFormat="1" ht="14.55" customHeight="1" x14ac:dyDescent="0.2">
      <c r="A42" s="141"/>
      <c r="B42" s="25"/>
      <c r="C42" s="141"/>
      <c r="D42" s="141"/>
      <c r="E42" s="141"/>
      <c r="F42" s="141"/>
      <c r="G42" s="141"/>
      <c r="H42" s="141"/>
      <c r="I42" s="141"/>
      <c r="J42" s="141"/>
      <c r="K42" s="141"/>
      <c r="L42" s="33"/>
    </row>
    <row r="43" spans="1:12" ht="14.55" customHeight="1" x14ac:dyDescent="0.2">
      <c r="B43" s="16"/>
      <c r="L43" s="16"/>
    </row>
    <row r="44" spans="1:12" ht="14.55" customHeight="1" x14ac:dyDescent="0.2">
      <c r="B44" s="16"/>
      <c r="L44" s="16"/>
    </row>
    <row r="45" spans="1:12" ht="14.55" customHeight="1" x14ac:dyDescent="0.2">
      <c r="B45" s="16"/>
      <c r="L45" s="16"/>
    </row>
    <row r="46" spans="1:12" ht="14.55" customHeight="1" x14ac:dyDescent="0.2">
      <c r="B46" s="16"/>
      <c r="L46" s="16"/>
    </row>
    <row r="47" spans="1:12" ht="14.55" customHeight="1" x14ac:dyDescent="0.2">
      <c r="B47" s="16"/>
      <c r="L47" s="16"/>
    </row>
    <row r="48" spans="1:12" ht="14.55" customHeight="1" x14ac:dyDescent="0.2">
      <c r="B48" s="16"/>
      <c r="L48" s="16"/>
    </row>
    <row r="49" spans="1:12" ht="14.55" customHeight="1" x14ac:dyDescent="0.2">
      <c r="B49" s="16"/>
      <c r="L49" s="16"/>
    </row>
    <row r="50" spans="1:12" s="2" customFormat="1" ht="14.55" customHeight="1" x14ac:dyDescent="0.2">
      <c r="B50" s="33"/>
      <c r="D50" s="34" t="s">
        <v>31</v>
      </c>
      <c r="E50" s="35"/>
      <c r="F50" s="35"/>
      <c r="G50" s="34" t="s">
        <v>32</v>
      </c>
      <c r="H50" s="35"/>
      <c r="I50" s="35"/>
      <c r="J50" s="35"/>
      <c r="K50" s="35"/>
      <c r="L50" s="33"/>
    </row>
    <row r="51" spans="1:12" x14ac:dyDescent="0.2">
      <c r="B51" s="16"/>
      <c r="L51" s="16"/>
    </row>
    <row r="52" spans="1:12" x14ac:dyDescent="0.2">
      <c r="B52" s="16"/>
      <c r="L52" s="16"/>
    </row>
    <row r="53" spans="1:12" x14ac:dyDescent="0.2">
      <c r="B53" s="16"/>
      <c r="L53" s="16"/>
    </row>
    <row r="54" spans="1:12" x14ac:dyDescent="0.2">
      <c r="B54" s="16"/>
      <c r="L54" s="16"/>
    </row>
    <row r="55" spans="1:12" x14ac:dyDescent="0.2">
      <c r="B55" s="16"/>
      <c r="L55" s="16"/>
    </row>
    <row r="56" spans="1:12" x14ac:dyDescent="0.2">
      <c r="B56" s="16"/>
      <c r="L56" s="16"/>
    </row>
    <row r="57" spans="1:12" x14ac:dyDescent="0.2">
      <c r="B57" s="16"/>
      <c r="L57" s="16"/>
    </row>
    <row r="58" spans="1:12" x14ac:dyDescent="0.2">
      <c r="B58" s="16"/>
      <c r="L58" s="16"/>
    </row>
    <row r="59" spans="1:12" x14ac:dyDescent="0.2">
      <c r="B59" s="16"/>
      <c r="L59" s="16"/>
    </row>
    <row r="60" spans="1:12" x14ac:dyDescent="0.2">
      <c r="B60" s="16"/>
      <c r="L60" s="16"/>
    </row>
    <row r="61" spans="1:12" s="2" customFormat="1" ht="13.2" x14ac:dyDescent="0.2">
      <c r="A61" s="141"/>
      <c r="B61" s="25"/>
      <c r="C61" s="141"/>
      <c r="D61" s="36" t="s">
        <v>33</v>
      </c>
      <c r="E61" s="137"/>
      <c r="F61" s="75" t="s">
        <v>34</v>
      </c>
      <c r="G61" s="36" t="s">
        <v>33</v>
      </c>
      <c r="H61" s="137"/>
      <c r="I61" s="137"/>
      <c r="J61" s="76" t="s">
        <v>34</v>
      </c>
      <c r="K61" s="137"/>
      <c r="L61" s="33"/>
    </row>
    <row r="62" spans="1:12" x14ac:dyDescent="0.2">
      <c r="B62" s="16"/>
      <c r="L62" s="16"/>
    </row>
    <row r="63" spans="1:12" x14ac:dyDescent="0.2">
      <c r="B63" s="16"/>
      <c r="L63" s="16"/>
    </row>
    <row r="64" spans="1:12" x14ac:dyDescent="0.2">
      <c r="B64" s="16"/>
      <c r="L64" s="16"/>
    </row>
    <row r="65" spans="1:12" s="2" customFormat="1" ht="13.2" x14ac:dyDescent="0.2">
      <c r="A65" s="141"/>
      <c r="B65" s="25"/>
      <c r="C65" s="141"/>
      <c r="D65" s="34" t="s">
        <v>35</v>
      </c>
      <c r="E65" s="37"/>
      <c r="F65" s="37"/>
      <c r="G65" s="34" t="s">
        <v>36</v>
      </c>
      <c r="H65" s="37"/>
      <c r="I65" s="37"/>
      <c r="J65" s="37"/>
      <c r="K65" s="37"/>
      <c r="L65" s="33"/>
    </row>
    <row r="66" spans="1:12" x14ac:dyDescent="0.2">
      <c r="B66" s="16"/>
      <c r="L66" s="16"/>
    </row>
    <row r="67" spans="1:12" x14ac:dyDescent="0.2">
      <c r="B67" s="16"/>
      <c r="L67" s="16"/>
    </row>
    <row r="68" spans="1:12" x14ac:dyDescent="0.2">
      <c r="B68" s="16"/>
      <c r="L68" s="16"/>
    </row>
    <row r="69" spans="1:12" x14ac:dyDescent="0.2">
      <c r="B69" s="16"/>
      <c r="L69" s="16"/>
    </row>
    <row r="70" spans="1:12" x14ac:dyDescent="0.2">
      <c r="B70" s="16"/>
      <c r="L70" s="16"/>
    </row>
    <row r="71" spans="1:12" x14ac:dyDescent="0.2">
      <c r="B71" s="16"/>
      <c r="L71" s="16"/>
    </row>
    <row r="72" spans="1:12" x14ac:dyDescent="0.2">
      <c r="B72" s="16"/>
      <c r="L72" s="16"/>
    </row>
    <row r="73" spans="1:12" x14ac:dyDescent="0.2">
      <c r="B73" s="16"/>
      <c r="L73" s="16"/>
    </row>
    <row r="74" spans="1:12" x14ac:dyDescent="0.2">
      <c r="B74" s="16"/>
      <c r="L74" s="16"/>
    </row>
    <row r="75" spans="1:12" x14ac:dyDescent="0.2">
      <c r="B75" s="16"/>
      <c r="L75" s="16"/>
    </row>
    <row r="76" spans="1:12" s="2" customFormat="1" ht="13.2" x14ac:dyDescent="0.2">
      <c r="A76" s="141"/>
      <c r="B76" s="25"/>
      <c r="C76" s="141"/>
      <c r="D76" s="36" t="s">
        <v>33</v>
      </c>
      <c r="E76" s="137"/>
      <c r="F76" s="75" t="s">
        <v>34</v>
      </c>
      <c r="G76" s="36" t="s">
        <v>33</v>
      </c>
      <c r="H76" s="137"/>
      <c r="I76" s="137"/>
      <c r="J76" s="76" t="s">
        <v>34</v>
      </c>
      <c r="K76" s="137"/>
      <c r="L76" s="33"/>
    </row>
    <row r="77" spans="1:12" s="2" customFormat="1" ht="14.55" customHeight="1" x14ac:dyDescent="0.2">
      <c r="A77" s="141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3"/>
    </row>
    <row r="81" spans="1:12" s="2" customFormat="1" ht="7.05" customHeight="1" x14ac:dyDescent="0.2">
      <c r="A81" s="141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33"/>
    </row>
    <row r="82" spans="1:12" s="2" customFormat="1" ht="25.05" customHeight="1" x14ac:dyDescent="0.2">
      <c r="A82" s="141"/>
      <c r="B82" s="25"/>
      <c r="C82" s="17" t="s">
        <v>51</v>
      </c>
      <c r="D82" s="141"/>
      <c r="E82" s="141"/>
      <c r="F82" s="141"/>
      <c r="G82" s="141"/>
      <c r="H82" s="141"/>
      <c r="I82" s="141"/>
      <c r="J82" s="141"/>
      <c r="K82" s="141"/>
      <c r="L82" s="33"/>
    </row>
    <row r="83" spans="1:12" s="2" customFormat="1" ht="7.05" customHeight="1" x14ac:dyDescent="0.2">
      <c r="A83" s="141"/>
      <c r="B83" s="25"/>
      <c r="C83" s="141"/>
      <c r="D83" s="141"/>
      <c r="E83" s="141"/>
      <c r="F83" s="141"/>
      <c r="G83" s="141"/>
      <c r="H83" s="141"/>
      <c r="I83" s="141"/>
      <c r="J83" s="141"/>
      <c r="K83" s="141"/>
      <c r="L83" s="33"/>
    </row>
    <row r="84" spans="1:12" s="2" customFormat="1" ht="12" customHeight="1" x14ac:dyDescent="0.2">
      <c r="A84" s="141"/>
      <c r="B84" s="25"/>
      <c r="C84" s="140" t="s">
        <v>4</v>
      </c>
      <c r="D84" s="141"/>
      <c r="E84" s="141"/>
      <c r="F84" s="141"/>
      <c r="G84" s="141"/>
      <c r="H84" s="141"/>
      <c r="I84" s="141"/>
      <c r="J84" s="141"/>
      <c r="K84" s="141"/>
      <c r="L84" s="33"/>
    </row>
    <row r="85" spans="1:12" s="2" customFormat="1" ht="26.25" customHeight="1" x14ac:dyDescent="0.2">
      <c r="A85" s="141"/>
      <c r="B85" s="25"/>
      <c r="C85" s="141"/>
      <c r="D85" s="141"/>
      <c r="E85" s="277" t="str">
        <f>E7</f>
        <v>Zimný štadión Banská Bystrica</v>
      </c>
      <c r="F85" s="278"/>
      <c r="G85" s="278"/>
      <c r="H85" s="278"/>
      <c r="I85" s="141"/>
      <c r="J85" s="141"/>
      <c r="K85" s="141"/>
      <c r="L85" s="33"/>
    </row>
    <row r="86" spans="1:12" s="2" customFormat="1" ht="12" customHeight="1" x14ac:dyDescent="0.2">
      <c r="A86" s="141"/>
      <c r="B86" s="25"/>
      <c r="C86" s="140" t="s">
        <v>48</v>
      </c>
      <c r="D86" s="141"/>
      <c r="E86" s="141"/>
      <c r="F86" s="141"/>
      <c r="G86" s="141"/>
      <c r="H86" s="141"/>
      <c r="I86" s="141"/>
      <c r="J86" s="141"/>
      <c r="K86" s="141"/>
      <c r="L86" s="33"/>
    </row>
    <row r="87" spans="1:12" s="2" customFormat="1" ht="16.5" customHeight="1" x14ac:dyDescent="0.2">
      <c r="A87" s="141"/>
      <c r="B87" s="25"/>
      <c r="C87" s="141"/>
      <c r="D87" s="141"/>
      <c r="E87" s="255" t="str">
        <f>E9</f>
        <v>03 - Nabíjacia stanica</v>
      </c>
      <c r="F87" s="279"/>
      <c r="G87" s="279"/>
      <c r="H87" s="279"/>
      <c r="I87" s="141"/>
      <c r="J87" s="141"/>
      <c r="K87" s="141"/>
      <c r="L87" s="33"/>
    </row>
    <row r="88" spans="1:12" s="2" customFormat="1" ht="7.05" customHeight="1" x14ac:dyDescent="0.2">
      <c r="A88" s="141"/>
      <c r="B88" s="25"/>
      <c r="C88" s="141"/>
      <c r="D88" s="141"/>
      <c r="E88" s="141"/>
      <c r="F88" s="141"/>
      <c r="G88" s="141"/>
      <c r="H88" s="141"/>
      <c r="I88" s="141"/>
      <c r="J88" s="141"/>
      <c r="K88" s="141"/>
      <c r="L88" s="33"/>
    </row>
    <row r="89" spans="1:12" s="2" customFormat="1" ht="12" customHeight="1" x14ac:dyDescent="0.2">
      <c r="A89" s="141"/>
      <c r="B89" s="25"/>
      <c r="C89" s="140" t="s">
        <v>7</v>
      </c>
      <c r="D89" s="141"/>
      <c r="E89" s="141"/>
      <c r="F89" s="135" t="str">
        <f>F12</f>
        <v xml:space="preserve"> </v>
      </c>
      <c r="G89" s="141"/>
      <c r="H89" s="141"/>
      <c r="I89" s="140" t="s">
        <v>9</v>
      </c>
      <c r="J89" s="133">
        <f>IF(J12="","",J12)</f>
        <v>44470</v>
      </c>
      <c r="K89" s="141"/>
      <c r="L89" s="33"/>
    </row>
    <row r="90" spans="1:12" s="2" customFormat="1" ht="7.05" customHeight="1" x14ac:dyDescent="0.2">
      <c r="A90" s="141"/>
      <c r="B90" s="25"/>
      <c r="C90" s="141"/>
      <c r="D90" s="141"/>
      <c r="E90" s="141"/>
      <c r="F90" s="141"/>
      <c r="G90" s="141"/>
      <c r="H90" s="141"/>
      <c r="I90" s="141"/>
      <c r="J90" s="141"/>
      <c r="K90" s="141"/>
      <c r="L90" s="33"/>
    </row>
    <row r="91" spans="1:12" s="2" customFormat="1" ht="15.3" customHeight="1" x14ac:dyDescent="0.2">
      <c r="A91" s="141"/>
      <c r="B91" s="25"/>
      <c r="C91" s="140" t="s">
        <v>10</v>
      </c>
      <c r="D91" s="141"/>
      <c r="E91" s="141"/>
      <c r="F91" s="135" t="str">
        <f>E15</f>
        <v xml:space="preserve"> </v>
      </c>
      <c r="G91" s="141"/>
      <c r="H91" s="141"/>
      <c r="I91" s="140" t="s">
        <v>15</v>
      </c>
      <c r="J91" s="136" t="str">
        <f>E21</f>
        <v xml:space="preserve"> </v>
      </c>
      <c r="K91" s="141"/>
      <c r="L91" s="33"/>
    </row>
    <row r="92" spans="1:12" s="2" customFormat="1" ht="15.3" customHeight="1" x14ac:dyDescent="0.2">
      <c r="A92" s="141"/>
      <c r="B92" s="25"/>
      <c r="C92" s="140" t="s">
        <v>13</v>
      </c>
      <c r="D92" s="141"/>
      <c r="E92" s="141"/>
      <c r="F92" s="135" t="str">
        <f>IF(E18="","",E18)</f>
        <v>Vyplň údaj</v>
      </c>
      <c r="G92" s="141"/>
      <c r="H92" s="141"/>
      <c r="I92" s="140" t="s">
        <v>16</v>
      </c>
      <c r="J92" s="136" t="str">
        <f>E24</f>
        <v xml:space="preserve"> </v>
      </c>
      <c r="K92" s="141"/>
      <c r="L92" s="33"/>
    </row>
    <row r="93" spans="1:12" s="2" customFormat="1" ht="10.199999999999999" customHeight="1" x14ac:dyDescent="0.2">
      <c r="A93" s="141"/>
      <c r="B93" s="25"/>
      <c r="C93" s="141"/>
      <c r="D93" s="141"/>
      <c r="E93" s="141"/>
      <c r="F93" s="141"/>
      <c r="G93" s="141"/>
      <c r="H93" s="141"/>
      <c r="I93" s="141"/>
      <c r="J93" s="141"/>
      <c r="K93" s="141"/>
      <c r="L93" s="33"/>
    </row>
    <row r="94" spans="1:12" s="2" customFormat="1" ht="29.25" customHeight="1" x14ac:dyDescent="0.2">
      <c r="A94" s="141"/>
      <c r="B94" s="25"/>
      <c r="C94" s="77" t="s">
        <v>52</v>
      </c>
      <c r="D94" s="69"/>
      <c r="E94" s="69"/>
      <c r="F94" s="69"/>
      <c r="G94" s="69"/>
      <c r="H94" s="69"/>
      <c r="I94" s="69"/>
      <c r="J94" s="78" t="s">
        <v>53</v>
      </c>
      <c r="K94" s="69"/>
      <c r="L94" s="33"/>
    </row>
    <row r="95" spans="1:12" s="2" customFormat="1" ht="10.199999999999999" customHeight="1" x14ac:dyDescent="0.2">
      <c r="A95" s="141"/>
      <c r="B95" s="25"/>
      <c r="C95" s="141"/>
      <c r="D95" s="141"/>
      <c r="E95" s="141"/>
      <c r="F95" s="141"/>
      <c r="G95" s="141"/>
      <c r="H95" s="141"/>
      <c r="I95" s="141"/>
      <c r="J95" s="141"/>
      <c r="K95" s="141"/>
      <c r="L95" s="33"/>
    </row>
    <row r="96" spans="1:12" s="2" customFormat="1" ht="22.95" customHeight="1" x14ac:dyDescent="0.2">
      <c r="A96" s="141"/>
      <c r="B96" s="25"/>
      <c r="C96" s="79" t="s">
        <v>54</v>
      </c>
      <c r="D96" s="141"/>
      <c r="E96" s="141"/>
      <c r="F96" s="141"/>
      <c r="G96" s="141"/>
      <c r="H96" s="141"/>
      <c r="I96" s="141"/>
      <c r="J96" s="131">
        <f>J131</f>
        <v>0</v>
      </c>
      <c r="K96" s="141"/>
      <c r="L96" s="33"/>
    </row>
    <row r="97" spans="1:12" s="9" customFormat="1" ht="25.05" customHeight="1" x14ac:dyDescent="0.2">
      <c r="B97" s="80"/>
      <c r="D97" s="81" t="s">
        <v>55</v>
      </c>
      <c r="E97" s="82"/>
      <c r="F97" s="82"/>
      <c r="G97" s="82"/>
      <c r="H97" s="82"/>
      <c r="I97" s="82"/>
      <c r="J97" s="83">
        <f>J132</f>
        <v>0</v>
      </c>
      <c r="L97" s="80"/>
    </row>
    <row r="98" spans="1:12" s="10" customFormat="1" ht="19.95" customHeight="1" x14ac:dyDescent="0.2">
      <c r="B98" s="84"/>
      <c r="D98" s="85" t="s">
        <v>226</v>
      </c>
      <c r="E98" s="86"/>
      <c r="F98" s="86"/>
      <c r="G98" s="86"/>
      <c r="H98" s="86"/>
      <c r="I98" s="86"/>
      <c r="J98" s="87">
        <f>J133</f>
        <v>0</v>
      </c>
      <c r="L98" s="84"/>
    </row>
    <row r="99" spans="1:12" s="10" customFormat="1" ht="19.95" customHeight="1" x14ac:dyDescent="0.2">
      <c r="B99" s="84"/>
      <c r="D99" s="85" t="s">
        <v>227</v>
      </c>
      <c r="E99" s="86"/>
      <c r="F99" s="86"/>
      <c r="G99" s="86"/>
      <c r="H99" s="86"/>
      <c r="I99" s="86"/>
      <c r="J99" s="87">
        <f>J151</f>
        <v>0</v>
      </c>
      <c r="L99" s="84"/>
    </row>
    <row r="100" spans="1:12" s="10" customFormat="1" ht="19.95" customHeight="1" x14ac:dyDescent="0.2">
      <c r="B100" s="84"/>
      <c r="D100" s="85" t="s">
        <v>228</v>
      </c>
      <c r="E100" s="86"/>
      <c r="F100" s="86"/>
      <c r="G100" s="86"/>
      <c r="H100" s="86"/>
      <c r="I100" s="86"/>
      <c r="J100" s="87">
        <f>J173</f>
        <v>0</v>
      </c>
      <c r="L100" s="84"/>
    </row>
    <row r="101" spans="1:12" s="9" customFormat="1" ht="25.05" customHeight="1" x14ac:dyDescent="0.2">
      <c r="B101" s="80"/>
      <c r="D101" s="81" t="s">
        <v>56</v>
      </c>
      <c r="E101" s="82"/>
      <c r="F101" s="82"/>
      <c r="G101" s="82"/>
      <c r="H101" s="82"/>
      <c r="I101" s="82"/>
      <c r="J101" s="83">
        <f>J180</f>
        <v>0</v>
      </c>
      <c r="L101" s="80"/>
    </row>
    <row r="102" spans="1:12" s="2" customFormat="1" ht="21.75" customHeight="1" x14ac:dyDescent="0.2">
      <c r="A102" s="141"/>
      <c r="B102" s="25"/>
      <c r="C102" s="141"/>
      <c r="D102" s="141"/>
      <c r="E102" s="141"/>
      <c r="F102" s="141"/>
      <c r="G102" s="141"/>
      <c r="H102" s="141"/>
      <c r="I102" s="141"/>
      <c r="J102" s="141"/>
      <c r="K102" s="141"/>
      <c r="L102" s="33"/>
    </row>
    <row r="103" spans="1:12" s="2" customFormat="1" ht="7.05" customHeight="1" x14ac:dyDescent="0.2">
      <c r="A103" s="141"/>
      <c r="B103" s="25"/>
      <c r="C103" s="141"/>
      <c r="D103" s="141"/>
      <c r="E103" s="141"/>
      <c r="F103" s="141"/>
      <c r="G103" s="141"/>
      <c r="H103" s="141"/>
      <c r="I103" s="141"/>
      <c r="J103" s="141"/>
      <c r="K103" s="141"/>
      <c r="L103" s="33"/>
    </row>
    <row r="104" spans="1:12" s="2" customFormat="1" ht="29.25" customHeight="1" x14ac:dyDescent="0.2">
      <c r="A104" s="141"/>
      <c r="B104" s="25"/>
      <c r="C104" s="79" t="s">
        <v>57</v>
      </c>
      <c r="D104" s="141"/>
      <c r="E104" s="141"/>
      <c r="F104" s="141"/>
      <c r="G104" s="141"/>
      <c r="H104" s="141"/>
      <c r="I104" s="141"/>
      <c r="J104" s="88">
        <v>0</v>
      </c>
      <c r="K104" s="141"/>
      <c r="L104" s="33"/>
    </row>
    <row r="105" spans="1:12" s="2" customFormat="1" ht="18" customHeight="1" x14ac:dyDescent="0.2">
      <c r="A105" s="141"/>
      <c r="B105" s="89"/>
      <c r="C105" s="90"/>
      <c r="D105" s="281" t="s">
        <v>58</v>
      </c>
      <c r="E105" s="282"/>
      <c r="F105" s="282"/>
      <c r="G105" s="90"/>
      <c r="H105" s="90"/>
      <c r="I105" s="90"/>
      <c r="J105" s="91">
        <v>0</v>
      </c>
      <c r="K105" s="90"/>
      <c r="L105" s="92"/>
    </row>
    <row r="106" spans="1:12" s="2" customFormat="1" ht="18" customHeight="1" x14ac:dyDescent="0.2">
      <c r="A106" s="141"/>
      <c r="B106" s="89"/>
      <c r="C106" s="90"/>
      <c r="D106" s="281" t="s">
        <v>59</v>
      </c>
      <c r="E106" s="282"/>
      <c r="F106" s="282"/>
      <c r="G106" s="90"/>
      <c r="H106" s="90"/>
      <c r="I106" s="90"/>
      <c r="J106" s="91">
        <v>0</v>
      </c>
      <c r="K106" s="90"/>
      <c r="L106" s="92"/>
    </row>
    <row r="107" spans="1:12" s="2" customFormat="1" ht="18" customHeight="1" x14ac:dyDescent="0.2">
      <c r="A107" s="141"/>
      <c r="B107" s="89"/>
      <c r="C107" s="90"/>
      <c r="D107" s="281" t="s">
        <v>60</v>
      </c>
      <c r="E107" s="282"/>
      <c r="F107" s="282"/>
      <c r="G107" s="90"/>
      <c r="H107" s="90"/>
      <c r="I107" s="90"/>
      <c r="J107" s="91">
        <v>0</v>
      </c>
      <c r="K107" s="90"/>
      <c r="L107" s="92"/>
    </row>
    <row r="108" spans="1:12" s="2" customFormat="1" ht="18" customHeight="1" x14ac:dyDescent="0.2">
      <c r="A108" s="141"/>
      <c r="B108" s="89"/>
      <c r="C108" s="90"/>
      <c r="D108" s="281" t="s">
        <v>61</v>
      </c>
      <c r="E108" s="282"/>
      <c r="F108" s="282"/>
      <c r="G108" s="90"/>
      <c r="H108" s="90"/>
      <c r="I108" s="90"/>
      <c r="J108" s="91">
        <v>0</v>
      </c>
      <c r="K108" s="90"/>
      <c r="L108" s="92"/>
    </row>
    <row r="109" spans="1:12" s="2" customFormat="1" ht="18" customHeight="1" x14ac:dyDescent="0.2">
      <c r="A109" s="141"/>
      <c r="B109" s="89"/>
      <c r="C109" s="90"/>
      <c r="D109" s="281" t="s">
        <v>62</v>
      </c>
      <c r="E109" s="282"/>
      <c r="F109" s="282"/>
      <c r="G109" s="90"/>
      <c r="H109" s="90"/>
      <c r="I109" s="90"/>
      <c r="J109" s="91">
        <v>0</v>
      </c>
      <c r="K109" s="90"/>
      <c r="L109" s="92"/>
    </row>
    <row r="110" spans="1:12" s="2" customFormat="1" ht="18" customHeight="1" x14ac:dyDescent="0.2">
      <c r="A110" s="141"/>
      <c r="B110" s="89"/>
      <c r="C110" s="90"/>
      <c r="D110" s="139" t="s">
        <v>63</v>
      </c>
      <c r="E110" s="90"/>
      <c r="F110" s="90"/>
      <c r="G110" s="90"/>
      <c r="H110" s="90"/>
      <c r="I110" s="90"/>
      <c r="J110" s="91">
        <v>0</v>
      </c>
      <c r="K110" s="90"/>
      <c r="L110" s="92"/>
    </row>
    <row r="111" spans="1:12" s="2" customFormat="1" x14ac:dyDescent="0.2">
      <c r="A111" s="141"/>
      <c r="B111" s="25"/>
      <c r="C111" s="141"/>
      <c r="D111" s="141"/>
      <c r="E111" s="141"/>
      <c r="F111" s="141"/>
      <c r="G111" s="141"/>
      <c r="H111" s="141"/>
      <c r="I111" s="141"/>
      <c r="J111" s="141"/>
      <c r="K111" s="141"/>
      <c r="L111" s="33"/>
    </row>
    <row r="112" spans="1:12" s="2" customFormat="1" ht="29.25" customHeight="1" x14ac:dyDescent="0.2">
      <c r="A112" s="141"/>
      <c r="B112" s="25"/>
      <c r="C112" s="93" t="s">
        <v>64</v>
      </c>
      <c r="D112" s="69"/>
      <c r="E112" s="69"/>
      <c r="F112" s="69"/>
      <c r="G112" s="69"/>
      <c r="H112" s="69"/>
      <c r="I112" s="69"/>
      <c r="J112" s="94">
        <f>ROUND(J96+J104,2)</f>
        <v>0</v>
      </c>
      <c r="K112" s="69"/>
      <c r="L112" s="33"/>
    </row>
    <row r="113" spans="1:12" s="2" customFormat="1" ht="7.05" customHeight="1" x14ac:dyDescent="0.2">
      <c r="A113" s="141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33"/>
    </row>
    <row r="117" spans="1:12" s="2" customFormat="1" ht="7.05" customHeight="1" x14ac:dyDescent="0.2">
      <c r="A117" s="141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33"/>
    </row>
    <row r="118" spans="1:12" s="2" customFormat="1" ht="25.05" customHeight="1" x14ac:dyDescent="0.2">
      <c r="A118" s="141"/>
      <c r="B118" s="25"/>
      <c r="C118" s="17" t="s">
        <v>65</v>
      </c>
      <c r="D118" s="141"/>
      <c r="E118" s="141"/>
      <c r="F118" s="141"/>
      <c r="G118" s="141"/>
      <c r="H118" s="141"/>
      <c r="I118" s="141"/>
      <c r="J118" s="141"/>
      <c r="K118" s="141"/>
      <c r="L118" s="33"/>
    </row>
    <row r="119" spans="1:12" s="2" customFormat="1" ht="7.05" customHeight="1" x14ac:dyDescent="0.2">
      <c r="A119" s="141"/>
      <c r="B119" s="25"/>
      <c r="C119" s="141"/>
      <c r="D119" s="141"/>
      <c r="E119" s="141"/>
      <c r="F119" s="141"/>
      <c r="G119" s="141"/>
      <c r="H119" s="141"/>
      <c r="I119" s="141"/>
      <c r="J119" s="141"/>
      <c r="K119" s="141"/>
      <c r="L119" s="33"/>
    </row>
    <row r="120" spans="1:12" s="2" customFormat="1" ht="12" customHeight="1" x14ac:dyDescent="0.2">
      <c r="A120" s="141"/>
      <c r="B120" s="25"/>
      <c r="C120" s="140" t="s">
        <v>4</v>
      </c>
      <c r="D120" s="141"/>
      <c r="E120" s="141"/>
      <c r="F120" s="141"/>
      <c r="G120" s="141"/>
      <c r="H120" s="141"/>
      <c r="I120" s="141"/>
      <c r="J120" s="141"/>
      <c r="K120" s="141"/>
      <c r="L120" s="33"/>
    </row>
    <row r="121" spans="1:12" s="2" customFormat="1" ht="26.25" customHeight="1" x14ac:dyDescent="0.2">
      <c r="A121" s="141"/>
      <c r="B121" s="25"/>
      <c r="C121" s="141"/>
      <c r="D121" s="141"/>
      <c r="E121" s="277" t="str">
        <f>E7</f>
        <v>Zimný štadión Banská Bystrica</v>
      </c>
      <c r="F121" s="278"/>
      <c r="G121" s="278"/>
      <c r="H121" s="278"/>
      <c r="I121" s="141"/>
      <c r="J121" s="141"/>
      <c r="K121" s="141"/>
      <c r="L121" s="33"/>
    </row>
    <row r="122" spans="1:12" s="2" customFormat="1" ht="12" customHeight="1" x14ac:dyDescent="0.2">
      <c r="A122" s="141"/>
      <c r="B122" s="25"/>
      <c r="C122" s="140" t="s">
        <v>48</v>
      </c>
      <c r="D122" s="141"/>
      <c r="E122" s="141"/>
      <c r="F122" s="141"/>
      <c r="G122" s="141"/>
      <c r="H122" s="141"/>
      <c r="I122" s="141"/>
      <c r="J122" s="141"/>
      <c r="K122" s="141"/>
      <c r="L122" s="33"/>
    </row>
    <row r="123" spans="1:12" s="2" customFormat="1" ht="16.5" customHeight="1" x14ac:dyDescent="0.2">
      <c r="A123" s="141"/>
      <c r="B123" s="25"/>
      <c r="C123" s="141"/>
      <c r="D123" s="141"/>
      <c r="E123" s="255" t="str">
        <f>E9</f>
        <v>03 - Nabíjacia stanica</v>
      </c>
      <c r="F123" s="279"/>
      <c r="G123" s="279"/>
      <c r="H123" s="279"/>
      <c r="I123" s="141"/>
      <c r="J123" s="141"/>
      <c r="K123" s="141"/>
      <c r="L123" s="33"/>
    </row>
    <row r="124" spans="1:12" s="2" customFormat="1" ht="7.05" customHeight="1" x14ac:dyDescent="0.2">
      <c r="A124" s="141"/>
      <c r="B124" s="25"/>
      <c r="C124" s="141"/>
      <c r="D124" s="141"/>
      <c r="E124" s="141"/>
      <c r="F124" s="141"/>
      <c r="G124" s="141"/>
      <c r="H124" s="141"/>
      <c r="I124" s="141"/>
      <c r="J124" s="141"/>
      <c r="K124" s="141"/>
      <c r="L124" s="33"/>
    </row>
    <row r="125" spans="1:12" s="2" customFormat="1" ht="12" customHeight="1" x14ac:dyDescent="0.2">
      <c r="A125" s="141"/>
      <c r="B125" s="25"/>
      <c r="C125" s="140" t="s">
        <v>7</v>
      </c>
      <c r="D125" s="141"/>
      <c r="E125" s="141"/>
      <c r="F125" s="135" t="str">
        <f>F12</f>
        <v xml:space="preserve"> </v>
      </c>
      <c r="G125" s="141"/>
      <c r="H125" s="141"/>
      <c r="I125" s="140" t="s">
        <v>9</v>
      </c>
      <c r="J125" s="133">
        <f>IF(J12="","",J12)</f>
        <v>44470</v>
      </c>
      <c r="K125" s="141"/>
      <c r="L125" s="33"/>
    </row>
    <row r="126" spans="1:12" s="2" customFormat="1" ht="7.05" customHeight="1" x14ac:dyDescent="0.2">
      <c r="A126" s="141"/>
      <c r="B126" s="25"/>
      <c r="C126" s="141"/>
      <c r="D126" s="141"/>
      <c r="E126" s="141"/>
      <c r="F126" s="141"/>
      <c r="G126" s="141"/>
      <c r="H126" s="141"/>
      <c r="I126" s="141"/>
      <c r="J126" s="141"/>
      <c r="K126" s="141"/>
      <c r="L126" s="33"/>
    </row>
    <row r="127" spans="1:12" s="2" customFormat="1" ht="15.3" customHeight="1" x14ac:dyDescent="0.2">
      <c r="A127" s="141"/>
      <c r="B127" s="25"/>
      <c r="C127" s="140" t="s">
        <v>10</v>
      </c>
      <c r="D127" s="141"/>
      <c r="E127" s="141"/>
      <c r="F127" s="135" t="str">
        <f>E15</f>
        <v xml:space="preserve"> </v>
      </c>
      <c r="G127" s="141"/>
      <c r="H127" s="141"/>
      <c r="I127" s="140" t="s">
        <v>15</v>
      </c>
      <c r="J127" s="136" t="str">
        <f>E21</f>
        <v xml:space="preserve"> </v>
      </c>
      <c r="K127" s="141"/>
      <c r="L127" s="33"/>
    </row>
    <row r="128" spans="1:12" s="2" customFormat="1" ht="15.3" customHeight="1" x14ac:dyDescent="0.2">
      <c r="A128" s="141"/>
      <c r="B128" s="25"/>
      <c r="C128" s="140" t="s">
        <v>13</v>
      </c>
      <c r="D128" s="141"/>
      <c r="E128" s="141"/>
      <c r="F128" s="135" t="str">
        <f>IF(E18="","",E18)</f>
        <v>Vyplň údaj</v>
      </c>
      <c r="G128" s="141"/>
      <c r="H128" s="141"/>
      <c r="I128" s="140" t="s">
        <v>16</v>
      </c>
      <c r="J128" s="136" t="str">
        <f>E24</f>
        <v xml:space="preserve"> </v>
      </c>
      <c r="K128" s="141"/>
      <c r="L128" s="33"/>
    </row>
    <row r="129" spans="1:12" s="2" customFormat="1" ht="10.199999999999999" customHeight="1" x14ac:dyDescent="0.2">
      <c r="A129" s="141"/>
      <c r="B129" s="25"/>
      <c r="C129" s="141"/>
      <c r="D129" s="141"/>
      <c r="E129" s="141"/>
      <c r="F129" s="141"/>
      <c r="G129" s="141"/>
      <c r="H129" s="141"/>
      <c r="I129" s="141"/>
      <c r="J129" s="141"/>
      <c r="K129" s="141"/>
      <c r="L129" s="33"/>
    </row>
    <row r="130" spans="1:12" s="11" customFormat="1" ht="29.25" customHeight="1" x14ac:dyDescent="0.2">
      <c r="A130" s="95"/>
      <c r="B130" s="96"/>
      <c r="C130" s="97" t="s">
        <v>66</v>
      </c>
      <c r="D130" s="98" t="s">
        <v>42</v>
      </c>
      <c r="E130" s="98" t="s">
        <v>38</v>
      </c>
      <c r="F130" s="98" t="s">
        <v>39</v>
      </c>
      <c r="G130" s="98" t="s">
        <v>67</v>
      </c>
      <c r="H130" s="98" t="s">
        <v>68</v>
      </c>
      <c r="I130" s="98" t="s">
        <v>69</v>
      </c>
      <c r="J130" s="99" t="s">
        <v>53</v>
      </c>
      <c r="K130" s="100" t="s">
        <v>70</v>
      </c>
      <c r="L130" s="101"/>
    </row>
    <row r="131" spans="1:12" s="2" customFormat="1" ht="22.95" customHeight="1" x14ac:dyDescent="0.3">
      <c r="A131" s="141"/>
      <c r="B131" s="25"/>
      <c r="C131" s="52" t="s">
        <v>49</v>
      </c>
      <c r="D131" s="141"/>
      <c r="E131" s="141"/>
      <c r="F131" s="141"/>
      <c r="G131" s="141"/>
      <c r="H131" s="141"/>
      <c r="I131" s="141"/>
      <c r="J131" s="102">
        <f>J132+J180</f>
        <v>0</v>
      </c>
      <c r="K131" s="141"/>
      <c r="L131" s="25"/>
    </row>
    <row r="132" spans="1:12" s="12" customFormat="1" ht="25.95" customHeight="1" x14ac:dyDescent="0.25">
      <c r="B132" s="103"/>
      <c r="C132" s="127"/>
      <c r="D132" s="128" t="s">
        <v>44</v>
      </c>
      <c r="E132" s="130" t="s">
        <v>78</v>
      </c>
      <c r="F132" s="130"/>
      <c r="G132" s="127"/>
      <c r="I132" s="104"/>
      <c r="J132" s="105">
        <f>J133+J151+J173</f>
        <v>0</v>
      </c>
      <c r="L132" s="103"/>
    </row>
    <row r="133" spans="1:12" s="12" customFormat="1" ht="22.95" customHeight="1" x14ac:dyDescent="0.25">
      <c r="B133" s="103"/>
      <c r="C133" s="127"/>
      <c r="D133" s="128" t="s">
        <v>44</v>
      </c>
      <c r="E133" s="129" t="str">
        <f>D98</f>
        <v xml:space="preserve">    21-M-20 - Elektromontáže</v>
      </c>
      <c r="F133" s="129"/>
      <c r="G133" s="127"/>
      <c r="I133" s="104"/>
      <c r="J133" s="106">
        <f>SUM(J134:J150)</f>
        <v>0</v>
      </c>
      <c r="L133" s="103"/>
    </row>
    <row r="134" spans="1:12" s="2" customFormat="1" ht="48" customHeight="1" x14ac:dyDescent="0.2">
      <c r="A134" s="141"/>
      <c r="B134" s="89"/>
      <c r="C134" s="119">
        <v>1</v>
      </c>
      <c r="D134" s="119" t="s">
        <v>71</v>
      </c>
      <c r="E134" s="120"/>
      <c r="F134" s="121" t="s">
        <v>162</v>
      </c>
      <c r="G134" s="122" t="s">
        <v>76</v>
      </c>
      <c r="H134" s="111">
        <v>1</v>
      </c>
      <c r="I134" s="111"/>
      <c r="J134" s="112">
        <f t="shared" ref="J134" si="0">ROUND(I134*H134,3)</f>
        <v>0</v>
      </c>
      <c r="K134" s="113"/>
      <c r="L134" s="25"/>
    </row>
    <row r="135" spans="1:12" s="2" customFormat="1" ht="48" customHeight="1" x14ac:dyDescent="0.2">
      <c r="A135" s="141"/>
      <c r="B135" s="89"/>
      <c r="C135" s="119">
        <f>C134+1</f>
        <v>2</v>
      </c>
      <c r="D135" s="119" t="s">
        <v>71</v>
      </c>
      <c r="E135" s="120"/>
      <c r="F135" s="121" t="s">
        <v>280</v>
      </c>
      <c r="G135" s="122" t="s">
        <v>76</v>
      </c>
      <c r="H135" s="111">
        <v>1</v>
      </c>
      <c r="I135" s="111"/>
      <c r="J135" s="112">
        <f t="shared" ref="J135:J136" si="1">ROUND(I135*H135,3)</f>
        <v>0</v>
      </c>
      <c r="K135" s="113"/>
      <c r="L135" s="25"/>
    </row>
    <row r="136" spans="1:12" s="2" customFormat="1" ht="19.95" customHeight="1" x14ac:dyDescent="0.2">
      <c r="A136" s="141"/>
      <c r="B136" s="89"/>
      <c r="C136" s="119">
        <f t="shared" ref="C136:C150" si="2">C135+1</f>
        <v>3</v>
      </c>
      <c r="D136" s="119" t="s">
        <v>71</v>
      </c>
      <c r="E136" s="120"/>
      <c r="F136" s="121" t="s">
        <v>222</v>
      </c>
      <c r="G136" s="122" t="s">
        <v>76</v>
      </c>
      <c r="H136" s="111">
        <v>2</v>
      </c>
      <c r="I136" s="111"/>
      <c r="J136" s="112">
        <f t="shared" si="1"/>
        <v>0</v>
      </c>
      <c r="K136" s="113"/>
      <c r="L136" s="25"/>
    </row>
    <row r="137" spans="1:12" s="2" customFormat="1" ht="16.5" customHeight="1" x14ac:dyDescent="0.2">
      <c r="A137" s="141"/>
      <c r="B137" s="89"/>
      <c r="C137" s="119">
        <f t="shared" si="2"/>
        <v>4</v>
      </c>
      <c r="D137" s="119" t="s">
        <v>71</v>
      </c>
      <c r="E137" s="120"/>
      <c r="F137" s="121" t="s">
        <v>161</v>
      </c>
      <c r="G137" s="122" t="s">
        <v>76</v>
      </c>
      <c r="H137" s="111">
        <v>1</v>
      </c>
      <c r="I137" s="111"/>
      <c r="J137" s="112">
        <f t="shared" ref="J137:J138" si="3">ROUND(I137*H137,3)</f>
        <v>0</v>
      </c>
      <c r="K137" s="113"/>
      <c r="L137" s="25"/>
    </row>
    <row r="138" spans="1:12" s="2" customFormat="1" ht="16.5" customHeight="1" x14ac:dyDescent="0.2">
      <c r="A138" s="141"/>
      <c r="B138" s="89"/>
      <c r="C138" s="119">
        <f t="shared" si="2"/>
        <v>5</v>
      </c>
      <c r="D138" s="119" t="s">
        <v>71</v>
      </c>
      <c r="E138" s="120"/>
      <c r="F138" s="121" t="s">
        <v>147</v>
      </c>
      <c r="G138" s="122" t="s">
        <v>76</v>
      </c>
      <c r="H138" s="111">
        <v>50</v>
      </c>
      <c r="I138" s="111"/>
      <c r="J138" s="112">
        <f t="shared" si="3"/>
        <v>0</v>
      </c>
      <c r="K138" s="113"/>
      <c r="L138" s="25"/>
    </row>
    <row r="139" spans="1:12" s="2" customFormat="1" ht="16.5" customHeight="1" x14ac:dyDescent="0.2">
      <c r="A139" s="141"/>
      <c r="B139" s="89"/>
      <c r="C139" s="119">
        <f t="shared" si="2"/>
        <v>6</v>
      </c>
      <c r="D139" s="119" t="s">
        <v>71</v>
      </c>
      <c r="E139" s="120"/>
      <c r="F139" s="121" t="s">
        <v>224</v>
      </c>
      <c r="G139" s="122" t="s">
        <v>76</v>
      </c>
      <c r="H139" s="111">
        <v>50</v>
      </c>
      <c r="I139" s="111"/>
      <c r="J139" s="112">
        <f t="shared" ref="J139:J147" si="4">ROUND(I139*H139,3)</f>
        <v>0</v>
      </c>
      <c r="K139" s="113"/>
      <c r="L139" s="25"/>
    </row>
    <row r="140" spans="1:12" s="2" customFormat="1" ht="28.5" customHeight="1" x14ac:dyDescent="0.2">
      <c r="A140" s="141"/>
      <c r="B140" s="89"/>
      <c r="C140" s="119">
        <f t="shared" si="2"/>
        <v>7</v>
      </c>
      <c r="D140" s="119" t="s">
        <v>71</v>
      </c>
      <c r="E140" s="120" t="s">
        <v>258</v>
      </c>
      <c r="F140" s="121" t="s">
        <v>225</v>
      </c>
      <c r="G140" s="122" t="s">
        <v>74</v>
      </c>
      <c r="H140" s="111">
        <v>400</v>
      </c>
      <c r="I140" s="111"/>
      <c r="J140" s="112">
        <f t="shared" si="4"/>
        <v>0</v>
      </c>
      <c r="K140" s="113"/>
      <c r="L140" s="25"/>
    </row>
    <row r="141" spans="1:12" s="2" customFormat="1" ht="36" customHeight="1" x14ac:dyDescent="0.2">
      <c r="A141" s="141"/>
      <c r="B141" s="89"/>
      <c r="C141" s="119">
        <f t="shared" si="2"/>
        <v>8</v>
      </c>
      <c r="D141" s="119" t="s">
        <v>71</v>
      </c>
      <c r="E141" s="120" t="s">
        <v>259</v>
      </c>
      <c r="F141" s="121" t="s">
        <v>159</v>
      </c>
      <c r="G141" s="122" t="s">
        <v>74</v>
      </c>
      <c r="H141" s="111">
        <v>50</v>
      </c>
      <c r="I141" s="111"/>
      <c r="J141" s="112">
        <f t="shared" si="4"/>
        <v>0</v>
      </c>
      <c r="K141" s="113"/>
      <c r="L141" s="25"/>
    </row>
    <row r="142" spans="1:12" s="2" customFormat="1" ht="39" customHeight="1" x14ac:dyDescent="0.2">
      <c r="A142" s="141"/>
      <c r="B142" s="89"/>
      <c r="C142" s="119">
        <f t="shared" si="2"/>
        <v>9</v>
      </c>
      <c r="D142" s="119" t="s">
        <v>71</v>
      </c>
      <c r="E142" s="120" t="s">
        <v>252</v>
      </c>
      <c r="F142" s="121" t="s">
        <v>272</v>
      </c>
      <c r="G142" s="122" t="s">
        <v>74</v>
      </c>
      <c r="H142" s="111">
        <v>360</v>
      </c>
      <c r="I142" s="111"/>
      <c r="J142" s="112">
        <f t="shared" si="4"/>
        <v>0</v>
      </c>
      <c r="K142" s="113"/>
      <c r="L142" s="25"/>
    </row>
    <row r="143" spans="1:12" s="2" customFormat="1" ht="28.5" customHeight="1" x14ac:dyDescent="0.2">
      <c r="A143" s="141"/>
      <c r="B143" s="89"/>
      <c r="C143" s="119">
        <f t="shared" si="2"/>
        <v>10</v>
      </c>
      <c r="D143" s="119" t="s">
        <v>75</v>
      </c>
      <c r="E143" s="120" t="s">
        <v>260</v>
      </c>
      <c r="F143" s="121" t="s">
        <v>215</v>
      </c>
      <c r="G143" s="122" t="s">
        <v>76</v>
      </c>
      <c r="H143" s="111">
        <v>300</v>
      </c>
      <c r="I143" s="111"/>
      <c r="J143" s="112">
        <f t="shared" si="4"/>
        <v>0</v>
      </c>
      <c r="K143" s="113"/>
      <c r="L143" s="25"/>
    </row>
    <row r="144" spans="1:12" s="2" customFormat="1" ht="16.5" customHeight="1" x14ac:dyDescent="0.2">
      <c r="A144" s="141"/>
      <c r="B144" s="89"/>
      <c r="C144" s="119">
        <f t="shared" si="2"/>
        <v>11</v>
      </c>
      <c r="D144" s="119" t="s">
        <v>71</v>
      </c>
      <c r="E144" s="120" t="s">
        <v>253</v>
      </c>
      <c r="F144" s="121" t="s">
        <v>155</v>
      </c>
      <c r="G144" s="122" t="s">
        <v>76</v>
      </c>
      <c r="H144" s="111">
        <v>10</v>
      </c>
      <c r="I144" s="111"/>
      <c r="J144" s="112">
        <f t="shared" si="4"/>
        <v>0</v>
      </c>
      <c r="K144" s="113"/>
      <c r="L144" s="25"/>
    </row>
    <row r="145" spans="1:12" s="2" customFormat="1" ht="28.5" customHeight="1" x14ac:dyDescent="0.2">
      <c r="A145" s="141"/>
      <c r="B145" s="89"/>
      <c r="C145" s="119">
        <f t="shared" si="2"/>
        <v>12</v>
      </c>
      <c r="D145" s="119" t="s">
        <v>71</v>
      </c>
      <c r="E145" s="108" t="s">
        <v>261</v>
      </c>
      <c r="F145" s="121" t="s">
        <v>160</v>
      </c>
      <c r="G145" s="122" t="s">
        <v>76</v>
      </c>
      <c r="H145" s="111">
        <v>4</v>
      </c>
      <c r="I145" s="111"/>
      <c r="J145" s="112">
        <f t="shared" si="4"/>
        <v>0</v>
      </c>
      <c r="K145" s="113"/>
      <c r="L145" s="25"/>
    </row>
    <row r="146" spans="1:12" s="2" customFormat="1" ht="28.5" customHeight="1" x14ac:dyDescent="0.2">
      <c r="A146" s="141"/>
      <c r="B146" s="89"/>
      <c r="C146" s="119">
        <f t="shared" si="2"/>
        <v>13</v>
      </c>
      <c r="D146" s="119" t="s">
        <v>71</v>
      </c>
      <c r="E146" s="120"/>
      <c r="F146" s="121" t="s">
        <v>139</v>
      </c>
      <c r="G146" s="122" t="s">
        <v>74</v>
      </c>
      <c r="H146" s="111">
        <v>50</v>
      </c>
      <c r="I146" s="111"/>
      <c r="J146" s="112">
        <f t="shared" si="4"/>
        <v>0</v>
      </c>
      <c r="K146" s="113"/>
      <c r="L146" s="25"/>
    </row>
    <row r="147" spans="1:12" s="2" customFormat="1" ht="37.799999999999997" customHeight="1" x14ac:dyDescent="0.2">
      <c r="A147" s="141"/>
      <c r="B147" s="89"/>
      <c r="C147" s="119">
        <f t="shared" si="2"/>
        <v>14</v>
      </c>
      <c r="D147" s="119" t="s">
        <v>71</v>
      </c>
      <c r="E147" s="120"/>
      <c r="F147" s="121" t="s">
        <v>90</v>
      </c>
      <c r="G147" s="122" t="s">
        <v>74</v>
      </c>
      <c r="H147" s="111">
        <v>10</v>
      </c>
      <c r="I147" s="111"/>
      <c r="J147" s="112">
        <f t="shared" si="4"/>
        <v>0</v>
      </c>
      <c r="K147" s="113"/>
      <c r="L147" s="25"/>
    </row>
    <row r="148" spans="1:12" s="147" customFormat="1" ht="27.6" customHeight="1" x14ac:dyDescent="0.2">
      <c r="A148" s="145"/>
      <c r="B148" s="89"/>
      <c r="C148" s="119">
        <f t="shared" si="2"/>
        <v>15</v>
      </c>
      <c r="D148" s="119" t="s">
        <v>71</v>
      </c>
      <c r="E148" s="120"/>
      <c r="F148" s="121" t="s">
        <v>92</v>
      </c>
      <c r="G148" s="122" t="s">
        <v>76</v>
      </c>
      <c r="H148" s="111">
        <v>6</v>
      </c>
      <c r="I148" s="111"/>
      <c r="J148" s="112">
        <f>ROUND(I148*H148,3)</f>
        <v>0</v>
      </c>
      <c r="K148" s="113"/>
      <c r="L148" s="25"/>
    </row>
    <row r="149" spans="1:12" s="147" customFormat="1" ht="25.2" customHeight="1" x14ac:dyDescent="0.2">
      <c r="A149" s="145"/>
      <c r="B149" s="89"/>
      <c r="C149" s="119">
        <f t="shared" si="2"/>
        <v>16</v>
      </c>
      <c r="D149" s="119" t="s">
        <v>71</v>
      </c>
      <c r="E149" s="120"/>
      <c r="F149" s="121" t="s">
        <v>132</v>
      </c>
      <c r="G149" s="122" t="s">
        <v>76</v>
      </c>
      <c r="H149" s="111">
        <v>4</v>
      </c>
      <c r="I149" s="111"/>
      <c r="J149" s="112">
        <f>ROUND(I149*H149,3)</f>
        <v>0</v>
      </c>
      <c r="K149" s="113"/>
      <c r="L149" s="25"/>
    </row>
    <row r="150" spans="1:12" s="147" customFormat="1" ht="16.5" customHeight="1" x14ac:dyDescent="0.2">
      <c r="A150" s="145"/>
      <c r="B150" s="89"/>
      <c r="C150" s="119">
        <f t="shared" si="2"/>
        <v>17</v>
      </c>
      <c r="D150" s="119" t="s">
        <v>71</v>
      </c>
      <c r="E150" s="120"/>
      <c r="F150" s="121" t="s">
        <v>218</v>
      </c>
      <c r="G150" s="122" t="s">
        <v>76</v>
      </c>
      <c r="H150" s="111">
        <v>6</v>
      </c>
      <c r="I150" s="111"/>
      <c r="J150" s="112">
        <f t="shared" ref="J150" si="5">ROUND(I150*H150,3)</f>
        <v>0</v>
      </c>
      <c r="K150" s="113"/>
      <c r="L150" s="25"/>
    </row>
    <row r="151" spans="1:12" s="12" customFormat="1" ht="22.95" customHeight="1" x14ac:dyDescent="0.25">
      <c r="B151" s="103"/>
      <c r="C151" s="127"/>
      <c r="D151" s="128" t="s">
        <v>44</v>
      </c>
      <c r="E151" s="129" t="str">
        <f>D99</f>
        <v xml:space="preserve">    21-M-21 - Materiál</v>
      </c>
      <c r="F151" s="129"/>
      <c r="G151" s="127"/>
      <c r="I151" s="104"/>
      <c r="J151" s="106">
        <f>SUM(J152:J172)</f>
        <v>0</v>
      </c>
      <c r="L151" s="103"/>
    </row>
    <row r="152" spans="1:12" s="2" customFormat="1" ht="63.6" customHeight="1" x14ac:dyDescent="0.2">
      <c r="A152" s="141"/>
      <c r="B152" s="89"/>
      <c r="C152" s="123">
        <f>C150+1</f>
        <v>18</v>
      </c>
      <c r="D152" s="123" t="s">
        <v>75</v>
      </c>
      <c r="E152" s="157"/>
      <c r="F152" s="125" t="s">
        <v>242</v>
      </c>
      <c r="G152" s="126" t="s">
        <v>76</v>
      </c>
      <c r="H152" s="115">
        <v>1</v>
      </c>
      <c r="I152" s="115"/>
      <c r="J152" s="116">
        <f t="shared" ref="J152:J167" si="6">ROUND(I152*H152,3)</f>
        <v>0</v>
      </c>
      <c r="K152" s="117"/>
      <c r="L152" s="118"/>
    </row>
    <row r="153" spans="1:12" s="2" customFormat="1" ht="16.5" customHeight="1" x14ac:dyDescent="0.2">
      <c r="A153" s="141"/>
      <c r="B153" s="89"/>
      <c r="C153" s="123">
        <f>C152+1</f>
        <v>19</v>
      </c>
      <c r="D153" s="123" t="s">
        <v>75</v>
      </c>
      <c r="E153" s="157"/>
      <c r="F153" s="125" t="s">
        <v>210</v>
      </c>
      <c r="G153" s="126" t="s">
        <v>76</v>
      </c>
      <c r="H153" s="115">
        <v>1</v>
      </c>
      <c r="I153" s="115"/>
      <c r="J153" s="116">
        <f t="shared" si="6"/>
        <v>0</v>
      </c>
      <c r="K153" s="117"/>
      <c r="L153" s="118"/>
    </row>
    <row r="154" spans="1:12" s="2" customFormat="1" ht="16.5" customHeight="1" x14ac:dyDescent="0.2">
      <c r="A154" s="141"/>
      <c r="B154" s="89"/>
      <c r="C154" s="123">
        <f t="shared" ref="C154:C172" si="7">C153+1</f>
        <v>20</v>
      </c>
      <c r="D154" s="123" t="s">
        <v>75</v>
      </c>
      <c r="E154" s="157" t="s">
        <v>255</v>
      </c>
      <c r="F154" s="125" t="s">
        <v>142</v>
      </c>
      <c r="G154" s="126" t="s">
        <v>74</v>
      </c>
      <c r="H154" s="115">
        <v>50</v>
      </c>
      <c r="I154" s="115"/>
      <c r="J154" s="116">
        <f t="shared" ref="J154" si="8">ROUND(I154*H154,3)</f>
        <v>0</v>
      </c>
      <c r="K154" s="117"/>
      <c r="L154" s="118"/>
    </row>
    <row r="155" spans="1:12" s="2" customFormat="1" ht="16.5" customHeight="1" x14ac:dyDescent="0.2">
      <c r="A155" s="141"/>
      <c r="B155" s="89"/>
      <c r="C155" s="123">
        <f t="shared" si="7"/>
        <v>21</v>
      </c>
      <c r="D155" s="123" t="s">
        <v>75</v>
      </c>
      <c r="E155" s="157" t="s">
        <v>262</v>
      </c>
      <c r="F155" s="125" t="s">
        <v>223</v>
      </c>
      <c r="G155" s="126" t="s">
        <v>74</v>
      </c>
      <c r="H155" s="115">
        <v>50</v>
      </c>
      <c r="I155" s="115"/>
      <c r="J155" s="116">
        <f t="shared" si="6"/>
        <v>0</v>
      </c>
      <c r="K155" s="117"/>
      <c r="L155" s="118"/>
    </row>
    <row r="156" spans="1:12" s="2" customFormat="1" ht="21.6" customHeight="1" x14ac:dyDescent="0.2">
      <c r="A156" s="141"/>
      <c r="B156" s="89"/>
      <c r="C156" s="123">
        <f t="shared" si="7"/>
        <v>22</v>
      </c>
      <c r="D156" s="123" t="s">
        <v>75</v>
      </c>
      <c r="E156" s="157"/>
      <c r="F156" s="125" t="s">
        <v>211</v>
      </c>
      <c r="G156" s="126" t="s">
        <v>74</v>
      </c>
      <c r="H156" s="115">
        <v>400</v>
      </c>
      <c r="I156" s="115"/>
      <c r="J156" s="116">
        <f t="shared" si="6"/>
        <v>0</v>
      </c>
      <c r="K156" s="117"/>
      <c r="L156" s="118"/>
    </row>
    <row r="157" spans="1:12" s="2" customFormat="1" ht="16.5" customHeight="1" x14ac:dyDescent="0.2">
      <c r="A157" s="141"/>
      <c r="B157" s="89"/>
      <c r="C157" s="123">
        <f t="shared" si="7"/>
        <v>23</v>
      </c>
      <c r="D157" s="123" t="s">
        <v>75</v>
      </c>
      <c r="E157" s="157"/>
      <c r="F157" s="125" t="s">
        <v>212</v>
      </c>
      <c r="G157" s="126" t="s">
        <v>74</v>
      </c>
      <c r="H157" s="115">
        <v>50</v>
      </c>
      <c r="I157" s="115"/>
      <c r="J157" s="116">
        <f t="shared" si="6"/>
        <v>0</v>
      </c>
      <c r="K157" s="117"/>
      <c r="L157" s="118"/>
    </row>
    <row r="158" spans="1:12" s="2" customFormat="1" ht="39.6" customHeight="1" x14ac:dyDescent="0.2">
      <c r="A158" s="141"/>
      <c r="B158" s="89"/>
      <c r="C158" s="123">
        <f t="shared" si="7"/>
        <v>24</v>
      </c>
      <c r="D158" s="123" t="s">
        <v>75</v>
      </c>
      <c r="E158" s="157"/>
      <c r="F158" s="125" t="s">
        <v>273</v>
      </c>
      <c r="G158" s="126" t="s">
        <v>74</v>
      </c>
      <c r="H158" s="115">
        <v>360</v>
      </c>
      <c r="I158" s="115"/>
      <c r="J158" s="116">
        <f t="shared" si="6"/>
        <v>0</v>
      </c>
      <c r="K158" s="117"/>
      <c r="L158" s="118"/>
    </row>
    <row r="159" spans="1:12" s="2" customFormat="1" ht="27" customHeight="1" x14ac:dyDescent="0.2">
      <c r="A159" s="141"/>
      <c r="B159" s="89"/>
      <c r="C159" s="123">
        <f t="shared" si="7"/>
        <v>25</v>
      </c>
      <c r="D159" s="123" t="s">
        <v>75</v>
      </c>
      <c r="E159" s="157" t="s">
        <v>263</v>
      </c>
      <c r="F159" s="125" t="s">
        <v>217</v>
      </c>
      <c r="G159" s="126" t="s">
        <v>76</v>
      </c>
      <c r="H159" s="115">
        <v>18</v>
      </c>
      <c r="I159" s="115"/>
      <c r="J159" s="116">
        <f t="shared" ref="J159" si="9">ROUND(I159*H159,3)</f>
        <v>0</v>
      </c>
      <c r="K159" s="117"/>
      <c r="L159" s="118"/>
    </row>
    <row r="160" spans="1:12" s="2" customFormat="1" ht="18" customHeight="1" x14ac:dyDescent="0.2">
      <c r="A160" s="141"/>
      <c r="B160" s="89"/>
      <c r="C160" s="123">
        <f t="shared" si="7"/>
        <v>26</v>
      </c>
      <c r="D160" s="123" t="s">
        <v>75</v>
      </c>
      <c r="E160" s="157" t="s">
        <v>264</v>
      </c>
      <c r="F160" s="125" t="s">
        <v>213</v>
      </c>
      <c r="G160" s="126" t="s">
        <v>76</v>
      </c>
      <c r="H160" s="115">
        <v>150</v>
      </c>
      <c r="I160" s="115"/>
      <c r="J160" s="116">
        <f t="shared" si="6"/>
        <v>0</v>
      </c>
      <c r="K160" s="117"/>
      <c r="L160" s="118"/>
    </row>
    <row r="161" spans="1:12" s="2" customFormat="1" ht="18" customHeight="1" x14ac:dyDescent="0.2">
      <c r="A161" s="141"/>
      <c r="B161" s="89"/>
      <c r="C161" s="123">
        <f t="shared" si="7"/>
        <v>27</v>
      </c>
      <c r="D161" s="123" t="s">
        <v>75</v>
      </c>
      <c r="E161" s="157" t="s">
        <v>265</v>
      </c>
      <c r="F161" s="125" t="s">
        <v>214</v>
      </c>
      <c r="G161" s="126" t="s">
        <v>76</v>
      </c>
      <c r="H161" s="115">
        <v>150</v>
      </c>
      <c r="I161" s="115"/>
      <c r="J161" s="116">
        <f t="shared" ref="J161:J162" si="10">ROUND(I161*H161,3)</f>
        <v>0</v>
      </c>
      <c r="K161" s="117"/>
      <c r="L161" s="118"/>
    </row>
    <row r="162" spans="1:12" s="2" customFormat="1" ht="16.5" customHeight="1" x14ac:dyDescent="0.2">
      <c r="A162" s="141"/>
      <c r="B162" s="89"/>
      <c r="C162" s="123">
        <f t="shared" si="7"/>
        <v>28</v>
      </c>
      <c r="D162" s="123" t="s">
        <v>75</v>
      </c>
      <c r="E162" s="157"/>
      <c r="F162" s="125" t="s">
        <v>216</v>
      </c>
      <c r="G162" s="126" t="s">
        <v>76</v>
      </c>
      <c r="H162" s="115">
        <v>10</v>
      </c>
      <c r="I162" s="115"/>
      <c r="J162" s="116">
        <f t="shared" si="10"/>
        <v>0</v>
      </c>
      <c r="K162" s="117"/>
      <c r="L162" s="118"/>
    </row>
    <row r="163" spans="1:12" s="2" customFormat="1" ht="16.5" customHeight="1" x14ac:dyDescent="0.2">
      <c r="A163" s="141"/>
      <c r="B163" s="89"/>
      <c r="C163" s="123">
        <f t="shared" si="7"/>
        <v>29</v>
      </c>
      <c r="D163" s="123" t="s">
        <v>75</v>
      </c>
      <c r="E163" s="157" t="s">
        <v>188</v>
      </c>
      <c r="F163" s="125" t="s">
        <v>135</v>
      </c>
      <c r="G163" s="126" t="s">
        <v>74</v>
      </c>
      <c r="H163" s="115">
        <v>50</v>
      </c>
      <c r="I163" s="115"/>
      <c r="J163" s="116">
        <f t="shared" si="6"/>
        <v>0</v>
      </c>
      <c r="K163" s="117"/>
      <c r="L163" s="118"/>
    </row>
    <row r="164" spans="1:12" s="2" customFormat="1" ht="16.5" customHeight="1" x14ac:dyDescent="0.2">
      <c r="A164" s="141"/>
      <c r="B164" s="89"/>
      <c r="C164" s="123">
        <f t="shared" si="7"/>
        <v>30</v>
      </c>
      <c r="D164" s="123" t="s">
        <v>75</v>
      </c>
      <c r="E164" s="157" t="s">
        <v>190</v>
      </c>
      <c r="F164" s="125" t="s">
        <v>106</v>
      </c>
      <c r="G164" s="126" t="s">
        <v>74</v>
      </c>
      <c r="H164" s="115">
        <v>10</v>
      </c>
      <c r="I164" s="115"/>
      <c r="J164" s="116">
        <f t="shared" si="6"/>
        <v>0</v>
      </c>
      <c r="K164" s="117"/>
      <c r="L164" s="118"/>
    </row>
    <row r="165" spans="1:12" s="2" customFormat="1" ht="22.8" customHeight="1" x14ac:dyDescent="0.2">
      <c r="A165" s="141"/>
      <c r="B165" s="89"/>
      <c r="C165" s="123">
        <f t="shared" si="7"/>
        <v>31</v>
      </c>
      <c r="D165" s="123" t="s">
        <v>75</v>
      </c>
      <c r="E165" s="157" t="s">
        <v>192</v>
      </c>
      <c r="F165" s="125" t="s">
        <v>136</v>
      </c>
      <c r="G165" s="126" t="s">
        <v>76</v>
      </c>
      <c r="H165" s="115">
        <v>4</v>
      </c>
      <c r="I165" s="115"/>
      <c r="J165" s="116">
        <f t="shared" si="6"/>
        <v>0</v>
      </c>
      <c r="K165" s="117"/>
      <c r="L165" s="118"/>
    </row>
    <row r="166" spans="1:12" s="2" customFormat="1" ht="22.2" customHeight="1" x14ac:dyDescent="0.2">
      <c r="A166" s="141"/>
      <c r="B166" s="89"/>
      <c r="C166" s="123">
        <f t="shared" si="7"/>
        <v>32</v>
      </c>
      <c r="D166" s="123" t="s">
        <v>75</v>
      </c>
      <c r="E166" s="157" t="s">
        <v>194</v>
      </c>
      <c r="F166" s="125" t="s">
        <v>107</v>
      </c>
      <c r="G166" s="126" t="s">
        <v>76</v>
      </c>
      <c r="H166" s="115">
        <v>4</v>
      </c>
      <c r="I166" s="115"/>
      <c r="J166" s="116">
        <f t="shared" si="6"/>
        <v>0</v>
      </c>
      <c r="K166" s="117"/>
      <c r="L166" s="118"/>
    </row>
    <row r="167" spans="1:12" s="2" customFormat="1" ht="16.5" customHeight="1" x14ac:dyDescent="0.2">
      <c r="A167" s="141"/>
      <c r="B167" s="89"/>
      <c r="C167" s="123">
        <f t="shared" si="7"/>
        <v>33</v>
      </c>
      <c r="D167" s="123" t="s">
        <v>75</v>
      </c>
      <c r="E167" s="157" t="s">
        <v>196</v>
      </c>
      <c r="F167" s="125" t="s">
        <v>108</v>
      </c>
      <c r="G167" s="126" t="s">
        <v>76</v>
      </c>
      <c r="H167" s="115">
        <v>2</v>
      </c>
      <c r="I167" s="115"/>
      <c r="J167" s="116">
        <f t="shared" si="6"/>
        <v>0</v>
      </c>
      <c r="K167" s="117"/>
      <c r="L167" s="118"/>
    </row>
    <row r="168" spans="1:12" s="2" customFormat="1" ht="33" customHeight="1" x14ac:dyDescent="0.2">
      <c r="A168" s="141"/>
      <c r="B168" s="89"/>
      <c r="C168" s="123">
        <f t="shared" si="7"/>
        <v>34</v>
      </c>
      <c r="D168" s="123" t="s">
        <v>75</v>
      </c>
      <c r="E168" s="157"/>
      <c r="F168" s="125" t="s">
        <v>219</v>
      </c>
      <c r="G168" s="126" t="s">
        <v>76</v>
      </c>
      <c r="H168" s="115">
        <v>6</v>
      </c>
      <c r="I168" s="115"/>
      <c r="J168" s="116">
        <f t="shared" ref="J168" si="11">ROUND(I168*H168,3)</f>
        <v>0</v>
      </c>
      <c r="K168" s="117"/>
      <c r="L168" s="118"/>
    </row>
    <row r="169" spans="1:12" s="2" customFormat="1" ht="22.95" customHeight="1" x14ac:dyDescent="0.2">
      <c r="A169" s="141"/>
      <c r="B169" s="89"/>
      <c r="C169" s="123">
        <f t="shared" si="7"/>
        <v>35</v>
      </c>
      <c r="D169" s="123" t="s">
        <v>75</v>
      </c>
      <c r="E169" s="157"/>
      <c r="F169" s="125" t="s">
        <v>220</v>
      </c>
      <c r="G169" s="126" t="s">
        <v>126</v>
      </c>
      <c r="H169" s="115">
        <v>10</v>
      </c>
      <c r="I169" s="115"/>
      <c r="J169" s="116">
        <f t="shared" ref="J169:J172" si="12">ROUND(I169*H169,3)</f>
        <v>0</v>
      </c>
      <c r="K169" s="117"/>
      <c r="L169" s="118"/>
    </row>
    <row r="170" spans="1:12" s="147" customFormat="1" ht="27" customHeight="1" x14ac:dyDescent="0.2">
      <c r="B170" s="92"/>
      <c r="C170" s="123">
        <f t="shared" si="7"/>
        <v>36</v>
      </c>
      <c r="D170" s="156" t="s">
        <v>75</v>
      </c>
      <c r="E170" s="157" t="s">
        <v>198</v>
      </c>
      <c r="F170" s="158" t="s">
        <v>240</v>
      </c>
      <c r="G170" s="159" t="s">
        <v>76</v>
      </c>
      <c r="H170" s="115">
        <v>3.5</v>
      </c>
      <c r="I170" s="115"/>
      <c r="J170" s="116">
        <f t="shared" ref="J170" si="13">H170*I170</f>
        <v>0</v>
      </c>
      <c r="K170" s="117"/>
      <c r="L170" s="118"/>
    </row>
    <row r="171" spans="1:12" s="2" customFormat="1" ht="25.95" customHeight="1" x14ac:dyDescent="0.2">
      <c r="A171" s="141"/>
      <c r="B171" s="89"/>
      <c r="C171" s="123">
        <f t="shared" si="7"/>
        <v>37</v>
      </c>
      <c r="D171" s="123" t="s">
        <v>75</v>
      </c>
      <c r="E171" s="160"/>
      <c r="F171" s="125" t="s">
        <v>271</v>
      </c>
      <c r="G171" s="126" t="s">
        <v>76</v>
      </c>
      <c r="H171" s="115">
        <v>50</v>
      </c>
      <c r="I171" s="115"/>
      <c r="J171" s="116">
        <f t="shared" si="12"/>
        <v>0</v>
      </c>
      <c r="K171" s="117"/>
      <c r="L171" s="118"/>
    </row>
    <row r="172" spans="1:12" s="2" customFormat="1" ht="16.5" customHeight="1" x14ac:dyDescent="0.2">
      <c r="A172" s="141"/>
      <c r="B172" s="89"/>
      <c r="C172" s="123">
        <f t="shared" si="7"/>
        <v>38</v>
      </c>
      <c r="D172" s="123" t="s">
        <v>75</v>
      </c>
      <c r="E172" s="160" t="s">
        <v>209</v>
      </c>
      <c r="F172" s="125" t="s">
        <v>116</v>
      </c>
      <c r="G172" s="126" t="s">
        <v>74</v>
      </c>
      <c r="H172" s="115">
        <v>50</v>
      </c>
      <c r="I172" s="115"/>
      <c r="J172" s="116">
        <f t="shared" si="12"/>
        <v>0</v>
      </c>
      <c r="K172" s="117"/>
      <c r="L172" s="118"/>
    </row>
    <row r="173" spans="1:12" s="12" customFormat="1" ht="22.95" customHeight="1" x14ac:dyDescent="0.25">
      <c r="B173" s="103"/>
      <c r="C173" s="127"/>
      <c r="D173" s="128" t="s">
        <v>44</v>
      </c>
      <c r="E173" s="129" t="str">
        <f>D100</f>
        <v xml:space="preserve">    D1 - Zemné práce </v>
      </c>
      <c r="F173" s="129"/>
      <c r="G173" s="127"/>
      <c r="I173" s="104"/>
      <c r="J173" s="106">
        <f>SUM(J174:J179)</f>
        <v>0</v>
      </c>
      <c r="L173" s="103"/>
    </row>
    <row r="174" spans="1:12" s="2" customFormat="1" ht="27" customHeight="1" x14ac:dyDescent="0.2">
      <c r="A174" s="141"/>
      <c r="B174" s="89"/>
      <c r="C174" s="119">
        <f>C172+1</f>
        <v>39</v>
      </c>
      <c r="D174" s="119" t="s">
        <v>71</v>
      </c>
      <c r="E174" s="108" t="s">
        <v>201</v>
      </c>
      <c r="F174" s="109" t="s">
        <v>111</v>
      </c>
      <c r="G174" s="122" t="s">
        <v>74</v>
      </c>
      <c r="H174" s="111">
        <v>50</v>
      </c>
      <c r="I174" s="111"/>
      <c r="J174" s="112">
        <f>ROUND(I174*H174,3)</f>
        <v>0</v>
      </c>
      <c r="K174" s="113"/>
      <c r="L174" s="25"/>
    </row>
    <row r="175" spans="1:12" s="2" customFormat="1" ht="33" customHeight="1" x14ac:dyDescent="0.2">
      <c r="A175" s="141"/>
      <c r="B175" s="89"/>
      <c r="C175" s="119">
        <f>C174+1</f>
        <v>40</v>
      </c>
      <c r="D175" s="119" t="s">
        <v>71</v>
      </c>
      <c r="E175" s="108" t="s">
        <v>202</v>
      </c>
      <c r="F175" s="109" t="s">
        <v>112</v>
      </c>
      <c r="G175" s="122" t="s">
        <v>74</v>
      </c>
      <c r="H175" s="111">
        <v>50</v>
      </c>
      <c r="I175" s="111"/>
      <c r="J175" s="112">
        <f t="shared" ref="J175:J179" si="14">ROUND(I175*H175,3)</f>
        <v>0</v>
      </c>
      <c r="K175" s="113"/>
      <c r="L175" s="25"/>
    </row>
    <row r="176" spans="1:12" s="2" customFormat="1" ht="33" customHeight="1" x14ac:dyDescent="0.2">
      <c r="A176" s="141"/>
      <c r="B176" s="89"/>
      <c r="C176" s="119">
        <f t="shared" ref="C176:C179" si="15">C175+1</f>
        <v>41</v>
      </c>
      <c r="D176" s="119" t="s">
        <v>71</v>
      </c>
      <c r="E176" s="108" t="s">
        <v>205</v>
      </c>
      <c r="F176" s="109" t="s">
        <v>113</v>
      </c>
      <c r="G176" s="122" t="s">
        <v>74</v>
      </c>
      <c r="H176" s="111">
        <v>50</v>
      </c>
      <c r="I176" s="111"/>
      <c r="J176" s="112">
        <f>ROUND(I176*H176,3)</f>
        <v>0</v>
      </c>
      <c r="K176" s="113"/>
      <c r="L176" s="25"/>
    </row>
    <row r="177" spans="1:52" s="147" customFormat="1" ht="26.25" customHeight="1" x14ac:dyDescent="0.2">
      <c r="A177" s="162"/>
      <c r="B177" s="89"/>
      <c r="C177" s="119">
        <f t="shared" si="15"/>
        <v>42</v>
      </c>
      <c r="D177" s="119" t="s">
        <v>71</v>
      </c>
      <c r="E177" s="108" t="s">
        <v>246</v>
      </c>
      <c r="F177" s="109" t="s">
        <v>247</v>
      </c>
      <c r="G177" s="122" t="s">
        <v>74</v>
      </c>
      <c r="H177" s="111">
        <v>50</v>
      </c>
      <c r="I177" s="111"/>
      <c r="J177" s="112">
        <f t="shared" si="14"/>
        <v>0</v>
      </c>
      <c r="K177" s="113"/>
      <c r="L177" s="25"/>
    </row>
    <row r="178" spans="1:52" s="147" customFormat="1" ht="46.2" customHeight="1" x14ac:dyDescent="0.2">
      <c r="A178" s="162"/>
      <c r="B178" s="89"/>
      <c r="C178" s="119">
        <f t="shared" si="15"/>
        <v>43</v>
      </c>
      <c r="D178" s="119" t="s">
        <v>71</v>
      </c>
      <c r="E178" s="108" t="s">
        <v>244</v>
      </c>
      <c r="F178" s="109" t="s">
        <v>245</v>
      </c>
      <c r="G178" s="122" t="s">
        <v>73</v>
      </c>
      <c r="H178" s="111">
        <v>50</v>
      </c>
      <c r="I178" s="111"/>
      <c r="J178" s="112">
        <f t="shared" si="14"/>
        <v>0</v>
      </c>
      <c r="K178" s="113"/>
      <c r="L178" s="25"/>
    </row>
    <row r="179" spans="1:52" s="2" customFormat="1" ht="26.25" customHeight="1" x14ac:dyDescent="0.2">
      <c r="A179" s="141"/>
      <c r="B179" s="89"/>
      <c r="C179" s="119">
        <f t="shared" si="15"/>
        <v>44</v>
      </c>
      <c r="D179" s="119" t="s">
        <v>71</v>
      </c>
      <c r="E179" s="108" t="s">
        <v>208</v>
      </c>
      <c r="F179" s="109" t="s">
        <v>115</v>
      </c>
      <c r="G179" s="122" t="s">
        <v>74</v>
      </c>
      <c r="H179" s="111">
        <v>50</v>
      </c>
      <c r="I179" s="111"/>
      <c r="J179" s="112">
        <f t="shared" si="14"/>
        <v>0</v>
      </c>
      <c r="K179" s="113"/>
      <c r="L179" s="25"/>
    </row>
    <row r="180" spans="1:52" s="12" customFormat="1" ht="25.95" customHeight="1" x14ac:dyDescent="0.25">
      <c r="B180" s="103"/>
      <c r="C180" s="127"/>
      <c r="D180" s="128" t="s">
        <v>44</v>
      </c>
      <c r="E180" s="130" t="str">
        <f>D101</f>
        <v>OST - Ostatné</v>
      </c>
      <c r="F180" s="130"/>
      <c r="G180" s="127"/>
      <c r="I180" s="104"/>
      <c r="J180" s="105">
        <f>SUM(J181:J188)</f>
        <v>0</v>
      </c>
      <c r="L180" s="103"/>
    </row>
    <row r="181" spans="1:52" s="2" customFormat="1" ht="52.95" customHeight="1" x14ac:dyDescent="0.2">
      <c r="A181" s="141"/>
      <c r="B181" s="89"/>
      <c r="C181" s="119">
        <f>C179+1</f>
        <v>45</v>
      </c>
      <c r="D181" s="119" t="s">
        <v>71</v>
      </c>
      <c r="E181" s="120"/>
      <c r="F181" s="121" t="s">
        <v>221</v>
      </c>
      <c r="G181" s="122" t="s">
        <v>126</v>
      </c>
      <c r="H181" s="111">
        <v>22</v>
      </c>
      <c r="I181" s="111"/>
      <c r="J181" s="112">
        <f t="shared" ref="J181" si="16">ROUND(I181*H181,3)</f>
        <v>0</v>
      </c>
      <c r="K181" s="113"/>
      <c r="L181" s="25"/>
    </row>
    <row r="182" spans="1:52" s="2" customFormat="1" ht="16.5" customHeight="1" x14ac:dyDescent="0.2">
      <c r="A182" s="141"/>
      <c r="B182" s="89"/>
      <c r="C182" s="119">
        <f>C181+1</f>
        <v>46</v>
      </c>
      <c r="D182" s="119" t="s">
        <v>71</v>
      </c>
      <c r="E182" s="120" t="s">
        <v>119</v>
      </c>
      <c r="F182" s="121" t="s">
        <v>120</v>
      </c>
      <c r="G182" s="122" t="s">
        <v>121</v>
      </c>
      <c r="H182" s="111">
        <v>1</v>
      </c>
      <c r="I182" s="111"/>
      <c r="J182" s="112">
        <f>ROUND(I182*H182,3)</f>
        <v>0</v>
      </c>
      <c r="K182" s="113"/>
      <c r="L182" s="25"/>
    </row>
    <row r="183" spans="1:52" s="2" customFormat="1" ht="16.5" customHeight="1" x14ac:dyDescent="0.2">
      <c r="A183" s="141"/>
      <c r="B183" s="89"/>
      <c r="C183" s="119">
        <f t="shared" ref="C183:C188" si="17">C182+1</f>
        <v>47</v>
      </c>
      <c r="D183" s="119" t="s">
        <v>71</v>
      </c>
      <c r="E183" s="120" t="s">
        <v>96</v>
      </c>
      <c r="F183" s="121" t="s">
        <v>97</v>
      </c>
      <c r="G183" s="122" t="s">
        <v>77</v>
      </c>
      <c r="H183" s="111">
        <v>1</v>
      </c>
      <c r="I183" s="111"/>
      <c r="J183" s="112">
        <f t="shared" ref="J183:J188" si="18">ROUND(I183*H183,3)</f>
        <v>0</v>
      </c>
      <c r="K183" s="113"/>
      <c r="L183" s="25"/>
    </row>
    <row r="184" spans="1:52" s="2" customFormat="1" ht="16.5" customHeight="1" x14ac:dyDescent="0.2">
      <c r="A184" s="141"/>
      <c r="B184" s="89"/>
      <c r="C184" s="119">
        <f t="shared" si="17"/>
        <v>48</v>
      </c>
      <c r="D184" s="119" t="s">
        <v>71</v>
      </c>
      <c r="E184" s="120" t="s">
        <v>98</v>
      </c>
      <c r="F184" s="121" t="s">
        <v>99</v>
      </c>
      <c r="G184" s="122" t="s">
        <v>77</v>
      </c>
      <c r="H184" s="111">
        <v>1</v>
      </c>
      <c r="I184" s="111"/>
      <c r="J184" s="112">
        <f t="shared" si="18"/>
        <v>0</v>
      </c>
      <c r="K184" s="113"/>
      <c r="L184" s="25"/>
    </row>
    <row r="185" spans="1:52" s="2" customFormat="1" ht="16.5" customHeight="1" x14ac:dyDescent="0.2">
      <c r="A185" s="141"/>
      <c r="B185" s="89"/>
      <c r="C185" s="119">
        <f t="shared" si="17"/>
        <v>49</v>
      </c>
      <c r="D185" s="119" t="s">
        <v>71</v>
      </c>
      <c r="E185" s="120" t="s">
        <v>100</v>
      </c>
      <c r="F185" s="121" t="s">
        <v>101</v>
      </c>
      <c r="G185" s="122" t="s">
        <v>77</v>
      </c>
      <c r="H185" s="111">
        <v>1</v>
      </c>
      <c r="I185" s="111"/>
      <c r="J185" s="112">
        <f t="shared" si="18"/>
        <v>0</v>
      </c>
      <c r="K185" s="113"/>
      <c r="L185" s="25"/>
    </row>
    <row r="186" spans="1:52" s="2" customFormat="1" ht="25.05" customHeight="1" x14ac:dyDescent="0.2">
      <c r="A186" s="141"/>
      <c r="B186" s="89"/>
      <c r="C186" s="119">
        <f t="shared" si="17"/>
        <v>50</v>
      </c>
      <c r="D186" s="119" t="s">
        <v>71</v>
      </c>
      <c r="E186" s="120" t="s">
        <v>102</v>
      </c>
      <c r="F186" s="121" t="s">
        <v>149</v>
      </c>
      <c r="G186" s="122" t="s">
        <v>103</v>
      </c>
      <c r="H186" s="111">
        <v>6</v>
      </c>
      <c r="I186" s="111"/>
      <c r="J186" s="112">
        <f t="shared" si="18"/>
        <v>0</v>
      </c>
      <c r="K186" s="113"/>
      <c r="L186" s="25"/>
    </row>
    <row r="187" spans="1:52" s="2" customFormat="1" ht="27.6" customHeight="1" x14ac:dyDescent="0.2">
      <c r="B187" s="92"/>
      <c r="C187" s="119">
        <f t="shared" si="17"/>
        <v>51</v>
      </c>
      <c r="D187" s="107" t="s">
        <v>75</v>
      </c>
      <c r="E187" s="108" t="s">
        <v>109</v>
      </c>
      <c r="F187" s="109" t="s">
        <v>150</v>
      </c>
      <c r="G187" s="110" t="s">
        <v>103</v>
      </c>
      <c r="H187" s="111">
        <v>3</v>
      </c>
      <c r="I187" s="111"/>
      <c r="J187" s="112">
        <f t="shared" si="18"/>
        <v>0</v>
      </c>
      <c r="K187" s="153"/>
      <c r="L187" s="33"/>
      <c r="O187" s="151"/>
      <c r="AE187" s="114"/>
      <c r="AG187" s="114"/>
      <c r="AH187" s="114"/>
      <c r="AL187" s="146"/>
      <c r="AR187" s="154"/>
      <c r="AS187" s="154"/>
      <c r="AT187" s="154"/>
      <c r="AU187" s="154"/>
      <c r="AV187" s="154"/>
      <c r="AW187" s="146"/>
      <c r="AX187" s="155"/>
      <c r="AY187" s="146"/>
      <c r="AZ187" s="114"/>
    </row>
    <row r="188" spans="1:52" s="2" customFormat="1" ht="16.5" customHeight="1" x14ac:dyDescent="0.2">
      <c r="B188" s="92"/>
      <c r="C188" s="119">
        <f t="shared" si="17"/>
        <v>52</v>
      </c>
      <c r="D188" s="107" t="s">
        <v>75</v>
      </c>
      <c r="E188" s="108" t="s">
        <v>109</v>
      </c>
      <c r="F188" s="109" t="s">
        <v>144</v>
      </c>
      <c r="G188" s="110" t="s">
        <v>103</v>
      </c>
      <c r="H188" s="111">
        <v>2.6</v>
      </c>
      <c r="I188" s="111"/>
      <c r="J188" s="112">
        <f t="shared" si="18"/>
        <v>0</v>
      </c>
      <c r="K188" s="153"/>
      <c r="L188" s="33"/>
      <c r="O188" s="151"/>
      <c r="AE188" s="114"/>
      <c r="AG188" s="114"/>
      <c r="AH188" s="114"/>
      <c r="AL188" s="146"/>
      <c r="AR188" s="154"/>
      <c r="AS188" s="154"/>
      <c r="AT188" s="154"/>
      <c r="AU188" s="154"/>
      <c r="AV188" s="154"/>
      <c r="AW188" s="146"/>
      <c r="AX188" s="155"/>
      <c r="AY188" s="146"/>
      <c r="AZ188" s="114"/>
    </row>
    <row r="189" spans="1:52" s="2" customFormat="1" ht="7.05" customHeight="1" x14ac:dyDescent="0.2">
      <c r="A189" s="141"/>
      <c r="B189" s="38"/>
      <c r="C189" s="39"/>
      <c r="D189" s="39"/>
      <c r="E189" s="39"/>
      <c r="F189" s="39"/>
      <c r="G189" s="39"/>
      <c r="H189" s="39"/>
      <c r="I189" s="39"/>
      <c r="J189" s="39"/>
      <c r="K189" s="39"/>
      <c r="L189" s="25"/>
    </row>
  </sheetData>
  <mergeCells count="13">
    <mergeCell ref="E121:H121"/>
    <mergeCell ref="E123:H123"/>
    <mergeCell ref="E87:H87"/>
    <mergeCell ref="D105:F105"/>
    <mergeCell ref="D106:F106"/>
    <mergeCell ref="D107:F107"/>
    <mergeCell ref="D108:F108"/>
    <mergeCell ref="D109:F109"/>
    <mergeCell ref="E85:H85"/>
    <mergeCell ref="E7:H7"/>
    <mergeCell ref="E9:H9"/>
    <mergeCell ref="E18:H18"/>
    <mergeCell ref="E27:H27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7EF75A4A106F4BB0130C5511579ED0" ma:contentTypeVersion="12" ma:contentTypeDescription="Vytvoří nový dokument" ma:contentTypeScope="" ma:versionID="318e3046bfc6e883f89054e2baf83aad">
  <xsd:schema xmlns:xsd="http://www.w3.org/2001/XMLSchema" xmlns:xs="http://www.w3.org/2001/XMLSchema" xmlns:p="http://schemas.microsoft.com/office/2006/metadata/properties" xmlns:ns2="48194ef8-efeb-469e-a699-381958b137b0" xmlns:ns3="87f6299b-641f-45e0-9fbb-ab1edb7c2afa" targetNamespace="http://schemas.microsoft.com/office/2006/metadata/properties" ma:root="true" ma:fieldsID="4ef2f481cb06566e9c94b2590369984c" ns2:_="" ns3:_="">
    <xsd:import namespace="48194ef8-efeb-469e-a699-381958b137b0"/>
    <xsd:import namespace="87f6299b-641f-45e0-9fbb-ab1edb7c2a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194ef8-efeb-469e-a699-381958b13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6299b-641f-45e0-9fbb-ab1edb7c2af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FC85B1-F5EE-4E32-A51A-833E02CB6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1B2963-5C94-471D-A2FD-CA8E46D59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194ef8-efeb-469e-a699-381958b137b0"/>
    <ds:schemaRef ds:uri="87f6299b-641f-45e0-9fbb-ab1edb7c2a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B6A88E-3D77-48DC-AC6E-54661CD5DA0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Rekapitulácia stavby</vt:lpstr>
      <vt:lpstr>01 - Prekládk VO</vt:lpstr>
      <vt:lpstr>02 - Rozvody NN</vt:lpstr>
      <vt:lpstr>03 - Nabíjacia stanica </vt:lpstr>
      <vt:lpstr>'01 - Prekládk VO'!Názvy_tlače</vt:lpstr>
      <vt:lpstr>'Rekapitulácia stavby'!Názvy_tlače</vt:lpstr>
      <vt:lpstr>'01 - Prekládk VO'!Oblasť_tlače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DESKTOP-V5HLJSI\misko</dc:creator>
  <cp:lastModifiedBy>JANKO</cp:lastModifiedBy>
  <cp:lastPrinted>2021-12-03T10:43:17Z</cp:lastPrinted>
  <dcterms:created xsi:type="dcterms:W3CDTF">2021-03-09T09:33:16Z</dcterms:created>
  <dcterms:modified xsi:type="dcterms:W3CDTF">2021-12-03T10:45:45Z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0x010100D77EF75A4A106F4BB0130C5511579ED0</vt:lpwstr>
  </property>
</Properties>
</file>