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Bošáca/Stavba Bošáca/Rozpočet 082021 a VV do VO/"/>
    </mc:Choice>
  </mc:AlternateContent>
  <xr:revisionPtr revIDLastSave="0" documentId="13_ncr:1_{70F0ED86-FFC2-2B44-A8C9-14D13F04697B}" xr6:coauthVersionLast="36" xr6:coauthVersionMax="47" xr10:uidLastSave="{00000000-0000-0000-0000-000000000000}"/>
  <bookViews>
    <workbookView xWindow="0" yWindow="460" windowWidth="20740" windowHeight="15400" tabRatio="500" activeTab="2" xr2:uid="{00000000-000D-0000-FFFF-FFFF00000000}"/>
  </bookViews>
  <sheets>
    <sheet name="Prehlad" sheetId="3" r:id="rId1"/>
    <sheet name="Figury" sheetId="4" r:id="rId2"/>
    <sheet name="Rekapitulacia" sheetId="5" r:id="rId3"/>
  </sheets>
  <definedNames>
    <definedName name="fakt1R">#REF!</definedName>
    <definedName name="_xlnm.Print_Titles" localSheetId="1">Figury!$8:$10</definedName>
    <definedName name="_xlnm.Print_Titles" localSheetId="0">Prehlad!$8:$10</definedName>
    <definedName name="_xlnm.Print_Titles" localSheetId="2">Rekapitulacia!$8:$10</definedName>
    <definedName name="_xlnm.Print_Area" localSheetId="1">Figury!$A:$D</definedName>
    <definedName name="_xlnm.Print_Area" localSheetId="0">Prehlad!$A:$O</definedName>
    <definedName name="_xlnm.Print_Area" localSheetId="2">Rekapitulacia!$A:$G</definedName>
  </definedNames>
  <calcPr calcId="181029" iterateCount="1" concurrentCalc="0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W161" i="3" l="1"/>
  <c r="G19" i="5"/>
  <c r="W163" i="3"/>
  <c r="G20" i="5"/>
  <c r="N146" i="3"/>
  <c r="N147" i="3"/>
  <c r="N149" i="3"/>
  <c r="N151" i="3"/>
  <c r="N153" i="3"/>
  <c r="N155" i="3"/>
  <c r="N157" i="3"/>
  <c r="N158" i="3"/>
  <c r="N159" i="3"/>
  <c r="N160" i="3"/>
  <c r="N161" i="3"/>
  <c r="F19" i="5"/>
  <c r="L160" i="3"/>
  <c r="J160" i="3"/>
  <c r="H160" i="3"/>
  <c r="L159" i="3"/>
  <c r="J159" i="3"/>
  <c r="I159" i="3"/>
  <c r="L158" i="3"/>
  <c r="J158" i="3"/>
  <c r="H158" i="3"/>
  <c r="L157" i="3"/>
  <c r="J157" i="3"/>
  <c r="H157" i="3"/>
  <c r="L155" i="3"/>
  <c r="J155" i="3"/>
  <c r="I155" i="3"/>
  <c r="L153" i="3"/>
  <c r="J153" i="3"/>
  <c r="H153" i="3"/>
  <c r="L151" i="3"/>
  <c r="J151" i="3"/>
  <c r="I151" i="3"/>
  <c r="L149" i="3"/>
  <c r="J149" i="3"/>
  <c r="H149" i="3"/>
  <c r="L147" i="3"/>
  <c r="J147" i="3"/>
  <c r="I147" i="3"/>
  <c r="I161" i="3"/>
  <c r="L146" i="3"/>
  <c r="L161" i="3"/>
  <c r="J146" i="3"/>
  <c r="J161" i="3"/>
  <c r="H146" i="3"/>
  <c r="H161" i="3"/>
  <c r="W140" i="3"/>
  <c r="G16" i="5"/>
  <c r="I140" i="3"/>
  <c r="C16" i="5"/>
  <c r="N139" i="3"/>
  <c r="N140" i="3"/>
  <c r="F16" i="5"/>
  <c r="L139" i="3"/>
  <c r="L140" i="3"/>
  <c r="E16" i="5"/>
  <c r="J139" i="3"/>
  <c r="J140" i="3"/>
  <c r="H139" i="3"/>
  <c r="H140" i="3"/>
  <c r="B16" i="5"/>
  <c r="W136" i="3"/>
  <c r="G15" i="5"/>
  <c r="N135" i="3"/>
  <c r="L135" i="3"/>
  <c r="J135" i="3"/>
  <c r="H135" i="3"/>
  <c r="N133" i="3"/>
  <c r="L133" i="3"/>
  <c r="J133" i="3"/>
  <c r="I133" i="3"/>
  <c r="N132" i="3"/>
  <c r="L132" i="3"/>
  <c r="J132" i="3"/>
  <c r="I132" i="3"/>
  <c r="N131" i="3"/>
  <c r="L131" i="3"/>
  <c r="J131" i="3"/>
  <c r="I131" i="3"/>
  <c r="N130" i="3"/>
  <c r="L130" i="3"/>
  <c r="J130" i="3"/>
  <c r="H130" i="3"/>
  <c r="N128" i="3"/>
  <c r="L128" i="3"/>
  <c r="J128" i="3"/>
  <c r="H128" i="3"/>
  <c r="N122" i="3"/>
  <c r="L122" i="3"/>
  <c r="J122" i="3"/>
  <c r="H122" i="3"/>
  <c r="N118" i="3"/>
  <c r="L118" i="3"/>
  <c r="J118" i="3"/>
  <c r="H118" i="3"/>
  <c r="N114" i="3"/>
  <c r="L114" i="3"/>
  <c r="J114" i="3"/>
  <c r="H114" i="3"/>
  <c r="N108" i="3"/>
  <c r="L108" i="3"/>
  <c r="J108" i="3"/>
  <c r="H108" i="3"/>
  <c r="N102" i="3"/>
  <c r="L102" i="3"/>
  <c r="J102" i="3"/>
  <c r="H102" i="3"/>
  <c r="N96" i="3"/>
  <c r="N136" i="3"/>
  <c r="F15" i="5"/>
  <c r="L96" i="3"/>
  <c r="L136" i="3"/>
  <c r="E15" i="5"/>
  <c r="J96" i="3"/>
  <c r="J136" i="3"/>
  <c r="H96" i="3"/>
  <c r="H136" i="3"/>
  <c r="B15" i="5"/>
  <c r="W93" i="3"/>
  <c r="G14" i="5"/>
  <c r="N92" i="3"/>
  <c r="L92" i="3"/>
  <c r="J92" i="3"/>
  <c r="I92" i="3"/>
  <c r="N91" i="3"/>
  <c r="L91" i="3"/>
  <c r="J91" i="3"/>
  <c r="I91" i="3"/>
  <c r="N89" i="3"/>
  <c r="L89" i="3"/>
  <c r="J89" i="3"/>
  <c r="H89" i="3"/>
  <c r="N88" i="3"/>
  <c r="L88" i="3"/>
  <c r="J88" i="3"/>
  <c r="I88" i="3"/>
  <c r="N87" i="3"/>
  <c r="L87" i="3"/>
  <c r="J87" i="3"/>
  <c r="H87" i="3"/>
  <c r="N86" i="3"/>
  <c r="L86" i="3"/>
  <c r="J86" i="3"/>
  <c r="I86" i="3"/>
  <c r="N85" i="3"/>
  <c r="L85" i="3"/>
  <c r="J85" i="3"/>
  <c r="H85" i="3"/>
  <c r="N83" i="3"/>
  <c r="L83" i="3"/>
  <c r="J83" i="3"/>
  <c r="I83" i="3"/>
  <c r="I93" i="3"/>
  <c r="C14" i="5"/>
  <c r="N82" i="3"/>
  <c r="L82" i="3"/>
  <c r="J82" i="3"/>
  <c r="H82" i="3"/>
  <c r="N81" i="3"/>
  <c r="N93" i="3"/>
  <c r="F14" i="5"/>
  <c r="L81" i="3"/>
  <c r="L93" i="3"/>
  <c r="E14" i="5"/>
  <c r="J81" i="3"/>
  <c r="J93" i="3"/>
  <c r="D14" i="5"/>
  <c r="H81" i="3"/>
  <c r="H93" i="3"/>
  <c r="B14" i="5"/>
  <c r="W78" i="3"/>
  <c r="G13" i="5"/>
  <c r="L50" i="3"/>
  <c r="L55" i="3"/>
  <c r="L57" i="3"/>
  <c r="L58" i="3"/>
  <c r="L64" i="3"/>
  <c r="L66" i="3"/>
  <c r="L68" i="3"/>
  <c r="L70" i="3"/>
  <c r="L71" i="3"/>
  <c r="L73" i="3"/>
  <c r="L76" i="3"/>
  <c r="L78" i="3"/>
  <c r="E13" i="5"/>
  <c r="J50" i="3"/>
  <c r="J55" i="3"/>
  <c r="J57" i="3"/>
  <c r="J58" i="3"/>
  <c r="J64" i="3"/>
  <c r="J66" i="3"/>
  <c r="J68" i="3"/>
  <c r="J70" i="3"/>
  <c r="J71" i="3"/>
  <c r="J73" i="3"/>
  <c r="J76" i="3"/>
  <c r="J78" i="3"/>
  <c r="D13" i="5"/>
  <c r="N76" i="3"/>
  <c r="H76" i="3"/>
  <c r="N73" i="3"/>
  <c r="H73" i="3"/>
  <c r="N71" i="3"/>
  <c r="H71" i="3"/>
  <c r="N70" i="3"/>
  <c r="H70" i="3"/>
  <c r="N68" i="3"/>
  <c r="H68" i="3"/>
  <c r="N66" i="3"/>
  <c r="H66" i="3"/>
  <c r="N64" i="3"/>
  <c r="H64" i="3"/>
  <c r="N58" i="3"/>
  <c r="H58" i="3"/>
  <c r="N57" i="3"/>
  <c r="I57" i="3"/>
  <c r="N55" i="3"/>
  <c r="I55" i="3"/>
  <c r="I78" i="3"/>
  <c r="C13" i="5"/>
  <c r="N50" i="3"/>
  <c r="N78" i="3"/>
  <c r="F13" i="5"/>
  <c r="H50" i="3"/>
  <c r="H78" i="3"/>
  <c r="B13" i="5"/>
  <c r="W47" i="3"/>
  <c r="G12" i="5"/>
  <c r="W142" i="3"/>
  <c r="N14" i="3"/>
  <c r="N16" i="3"/>
  <c r="N17" i="3"/>
  <c r="N19" i="3"/>
  <c r="N24" i="3"/>
  <c r="N26" i="3"/>
  <c r="N28" i="3"/>
  <c r="N29" i="3"/>
  <c r="N31" i="3"/>
  <c r="N32" i="3"/>
  <c r="N34" i="3"/>
  <c r="N36" i="3"/>
  <c r="N37" i="3"/>
  <c r="N39" i="3"/>
  <c r="N40" i="3"/>
  <c r="N42" i="3"/>
  <c r="N43" i="3"/>
  <c r="N44" i="3"/>
  <c r="N45" i="3"/>
  <c r="N46" i="3"/>
  <c r="N47" i="3"/>
  <c r="F12" i="5"/>
  <c r="L46" i="3"/>
  <c r="J46" i="3"/>
  <c r="H46" i="3"/>
  <c r="L45" i="3"/>
  <c r="J45" i="3"/>
  <c r="H45" i="3"/>
  <c r="L44" i="3"/>
  <c r="J44" i="3"/>
  <c r="H44" i="3"/>
  <c r="L43" i="3"/>
  <c r="J43" i="3"/>
  <c r="H43" i="3"/>
  <c r="L42" i="3"/>
  <c r="J42" i="3"/>
  <c r="H42" i="3"/>
  <c r="L40" i="3"/>
  <c r="J40" i="3"/>
  <c r="I40" i="3"/>
  <c r="I47" i="3"/>
  <c r="L39" i="3"/>
  <c r="J39" i="3"/>
  <c r="H39" i="3"/>
  <c r="L37" i="3"/>
  <c r="J37" i="3"/>
  <c r="H37" i="3"/>
  <c r="L36" i="3"/>
  <c r="J36" i="3"/>
  <c r="H36" i="3"/>
  <c r="L34" i="3"/>
  <c r="J34" i="3"/>
  <c r="H34" i="3"/>
  <c r="L32" i="3"/>
  <c r="J32" i="3"/>
  <c r="H32" i="3"/>
  <c r="L31" i="3"/>
  <c r="J31" i="3"/>
  <c r="H31" i="3"/>
  <c r="L29" i="3"/>
  <c r="J29" i="3"/>
  <c r="H29" i="3"/>
  <c r="L28" i="3"/>
  <c r="J28" i="3"/>
  <c r="H28" i="3"/>
  <c r="L26" i="3"/>
  <c r="J26" i="3"/>
  <c r="H26" i="3"/>
  <c r="L24" i="3"/>
  <c r="J24" i="3"/>
  <c r="H24" i="3"/>
  <c r="L19" i="3"/>
  <c r="J19" i="3"/>
  <c r="H19" i="3"/>
  <c r="L17" i="3"/>
  <c r="J17" i="3"/>
  <c r="H17" i="3"/>
  <c r="L16" i="3"/>
  <c r="J16" i="3"/>
  <c r="H16" i="3"/>
  <c r="L14" i="3"/>
  <c r="L47" i="3"/>
  <c r="J14" i="3"/>
  <c r="J47" i="3"/>
  <c r="H14" i="3"/>
  <c r="H47" i="3"/>
  <c r="B8" i="5"/>
  <c r="D8" i="3"/>
  <c r="I136" i="3"/>
  <c r="C15" i="5"/>
  <c r="W165" i="3"/>
  <c r="G23" i="5"/>
  <c r="G17" i="5"/>
  <c r="B19" i="5"/>
  <c r="H163" i="3"/>
  <c r="E12" i="5"/>
  <c r="L142" i="3"/>
  <c r="J163" i="3"/>
  <c r="D19" i="5"/>
  <c r="E161" i="3"/>
  <c r="D15" i="5"/>
  <c r="E136" i="3"/>
  <c r="E19" i="5"/>
  <c r="L163" i="3"/>
  <c r="E20" i="5"/>
  <c r="J142" i="3"/>
  <c r="D12" i="5"/>
  <c r="E47" i="3"/>
  <c r="D16" i="5"/>
  <c r="E140" i="3"/>
  <c r="I163" i="3"/>
  <c r="C19" i="5"/>
  <c r="B12" i="5"/>
  <c r="H142" i="3"/>
  <c r="I142" i="3"/>
  <c r="C12" i="5"/>
  <c r="N142" i="3"/>
  <c r="N163" i="3"/>
  <c r="F20" i="5"/>
  <c r="E78" i="3"/>
  <c r="E93" i="3"/>
  <c r="B20" i="5"/>
  <c r="C20" i="5"/>
  <c r="H165" i="3"/>
  <c r="B23" i="5"/>
  <c r="B17" i="5"/>
  <c r="J165" i="3"/>
  <c r="D17" i="5"/>
  <c r="E142" i="3"/>
  <c r="L165" i="3"/>
  <c r="E23" i="5"/>
  <c r="E17" i="5"/>
  <c r="I165" i="3"/>
  <c r="C23" i="5"/>
  <c r="C17" i="5"/>
  <c r="D20" i="5"/>
  <c r="E163" i="3"/>
  <c r="N165" i="3"/>
  <c r="F23" i="5"/>
  <c r="F17" i="5"/>
  <c r="D23" i="5"/>
  <c r="E165" i="3"/>
</calcChain>
</file>

<file path=xl/sharedStrings.xml><?xml version="1.0" encoding="utf-8"?>
<sst xmlns="http://schemas.openxmlformats.org/spreadsheetml/2006/main" count="1018" uniqueCount="377">
  <si>
    <t>a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</si>
  <si>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</si>
  <si>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</si>
  <si>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</si>
  <si>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</si>
  <si>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</si>
  <si>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</si>
  <si>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</si>
  <si>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</si>
  <si>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</si>
  <si>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</si>
  <si>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</si>
  <si>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</si>
  <si>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</si>
  <si>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</si>
  <si>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</si>
  <si>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</si>
  <si>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</si>
  <si>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</si>
  <si>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</si>
  <si>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</si>
  <si>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</si>
  <si>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</si>
  <si>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</si>
  <si>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</si>
  <si>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</si>
  <si>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</si>
  <si>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</si>
  <si>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</si>
  <si>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</si>
  <si>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</si>
  <si>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</si>
  <si>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</si>
  <si>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</si>
  <si>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</si>
  <si>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</si>
  <si>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</si>
  <si>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</si>
  <si>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</si>
  <si>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</si>
  <si>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</si>
  <si>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</si>
  <si>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</si>
  <si>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</si>
  <si>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</si>
  <si>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</si>
  <si>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</si>
  <si>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</si>
  <si>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</si>
  <si>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</si>
  <si>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</si>
  <si>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</si>
  <si>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</si>
  <si>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</si>
  <si>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</si>
  <si>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</si>
  <si>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</si>
  <si>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</si>
  <si>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</si>
  <si>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</si>
  <si>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</si>
  <si>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</si>
  <si>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</si>
  <si>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</si>
  <si>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</si>
  <si>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</si>
  <si>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</si>
  <si>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</si>
  <si>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</si>
  <si>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</si>
  <si>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</si>
  <si>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</si>
  <si>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</si>
  <si>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</si>
  <si>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D</t>
  </si>
  <si>
    <t>E</t>
  </si>
  <si>
    <t xml:space="preserve">Odberateľ: Obec Bošáca </t>
  </si>
  <si>
    <t xml:space="preserve">Spracoval:                                         </t>
  </si>
  <si>
    <t xml:space="preserve">Projektant: archpoint, s.r.o., </t>
  </si>
  <si>
    <t xml:space="preserve">JKSO : </t>
  </si>
  <si>
    <t>Dátum: 13.07.2021</t>
  </si>
  <si>
    <t>Stavba : Výstavba kompostárne v Bošáci</t>
  </si>
  <si>
    <t>Objekt : SO 101 -  Kompostáreň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</si>
  <si>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</si>
  <si>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</si>
  <si>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</si>
  <si>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</si>
  <si>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</si>
  <si>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</si>
  <si>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</si>
  <si>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122201103</t>
  </si>
  <si>
    <t>Odkopávky a prekopávky nezapaž. v horn. tr. 3 nad 1 000 do 10 000 m3</t>
  </si>
  <si>
    <t>m3</t>
  </si>
  <si>
    <t xml:space="preserve">                    </t>
  </si>
  <si>
    <t>12220-1103</t>
  </si>
  <si>
    <t>45.11.21</t>
  </si>
  <si>
    <t>EK</t>
  </si>
  <si>
    <t>S</t>
  </si>
  <si>
    <t>8001,15-2145,22-210,42-4,974 =   5640,536</t>
  </si>
  <si>
    <t>122201109</t>
  </si>
  <si>
    <t>Príplatok za lepivosť horniny tr.3</t>
  </si>
  <si>
    <t>12220-1109</t>
  </si>
  <si>
    <t>122202201</t>
  </si>
  <si>
    <t>Odkopávky pre cesty v horn. tr. 3 do 100 m3</t>
  </si>
  <si>
    <t>12220-2201</t>
  </si>
  <si>
    <t>45.11.24</t>
  </si>
  <si>
    <t>"príjazdová rampa"     64,00*0,58 =   37,120</t>
  </si>
  <si>
    <t>122202202</t>
  </si>
  <si>
    <t>Odkopávky pre cesty v horn. tr. 3 nad 100 do 1 000 m3</t>
  </si>
  <si>
    <t>12220-2202</t>
  </si>
  <si>
    <t>"dopravná manipulačná plocha"    2850*0,58 =   1653,000</t>
  </si>
  <si>
    <t>"skladovacie plochy"       169,00*0,58+83,00*0,60 =   147,820</t>
  </si>
  <si>
    <t>"kompostovacia plocha"    298,00*0,60 =   178,800</t>
  </si>
  <si>
    <t>"manipulačná plocha pre kompostovanie"    276,00*0,60 =   165,600</t>
  </si>
  <si>
    <t>122202209</t>
  </si>
  <si>
    <t>Príplatok za lepivosť horn. tr. 3 pre cesty</t>
  </si>
  <si>
    <t>12220-2209</t>
  </si>
  <si>
    <t>37,12+2145,22 =   2182,340</t>
  </si>
  <si>
    <t>132201202</t>
  </si>
  <si>
    <t>Hĺbenie rýh šírka do 2 m v horn. tr. 3 nad 100 do 1 000 m3</t>
  </si>
  <si>
    <t>13220-1202</t>
  </si>
  <si>
    <t>167,00*1,80*(0,60+0,10) =   210,420</t>
  </si>
  <si>
    <t>272</t>
  </si>
  <si>
    <t>132201209</t>
  </si>
  <si>
    <t>Príplatok za lepivosť horniny tr.3 v rýhach š. do 200 cm</t>
  </si>
  <si>
    <t>13220-1209</t>
  </si>
  <si>
    <t>133201101</t>
  </si>
  <si>
    <t>Hĺbenie šachiet v horn. tr. 3 do 100 m3</t>
  </si>
  <si>
    <t>13320-1101</t>
  </si>
  <si>
    <t>3,14*0,30*0,30*0,80*22 =   4,974</t>
  </si>
  <si>
    <t>133201109</t>
  </si>
  <si>
    <t>13320-1109</t>
  </si>
  <si>
    <t>162301101</t>
  </si>
  <si>
    <t>Vodorovné premiestnenie výkopku do 500 m horn. tr. 1-4</t>
  </si>
  <si>
    <t>16230-1101</t>
  </si>
  <si>
    <t>5640,536+2145,22+210,42+4,974 =   8001,150</t>
  </si>
  <si>
    <t>167101102</t>
  </si>
  <si>
    <t>Nakladanie výkopku nad 100 m3 v horn. tr. 1-4</t>
  </si>
  <si>
    <t>16710-1102</t>
  </si>
  <si>
    <t>8001,15+3,14 =   8004,290</t>
  </si>
  <si>
    <t>1712012030</t>
  </si>
  <si>
    <t>Uloženie sypaniny v rámci pozemku nad 1 000 do 10 000 m3</t>
  </si>
  <si>
    <t>17120-12030</t>
  </si>
  <si>
    <t>995617152</t>
  </si>
  <si>
    <t>Výkopová zemina</t>
  </si>
  <si>
    <t>t</t>
  </si>
  <si>
    <t>99561-7152</t>
  </si>
  <si>
    <t>17.05.06</t>
  </si>
  <si>
    <t>8004,29*1,65 =   13207,079</t>
  </si>
  <si>
    <t>180402111</t>
  </si>
  <si>
    <t>Založenie parkového trávnika výsevom v rovine</t>
  </si>
  <si>
    <t>m2</t>
  </si>
  <si>
    <t>18040-2111</t>
  </si>
  <si>
    <t>MAT</t>
  </si>
  <si>
    <t>005724000</t>
  </si>
  <si>
    <t>Zmes trávna parková sídlisková</t>
  </si>
  <si>
    <t>kg</t>
  </si>
  <si>
    <t>01.11.92</t>
  </si>
  <si>
    <t>EZ</t>
  </si>
  <si>
    <t>250,00/100,00*4,00 =   10,000</t>
  </si>
  <si>
    <t>231</t>
  </si>
  <si>
    <t>182001121</t>
  </si>
  <si>
    <t>Plošná úprava terénu, nerovnosti do +-150 mm v rovine</t>
  </si>
  <si>
    <t>18200-1121</t>
  </si>
  <si>
    <t>183403152</t>
  </si>
  <si>
    <t>Obrobenie pôdy vláčením v rovine</t>
  </si>
  <si>
    <t>18340-3152</t>
  </si>
  <si>
    <t>183403153</t>
  </si>
  <si>
    <t>Obrobenie pôdy hrabaním v rovine</t>
  </si>
  <si>
    <t>18340-3153</t>
  </si>
  <si>
    <t>183403161</t>
  </si>
  <si>
    <t>Obrobenie pôdy valcovaním v rovine</t>
  </si>
  <si>
    <t>18340-3161</t>
  </si>
  <si>
    <t>185851111</t>
  </si>
  <si>
    <t>Dovoz vody pre zálievku rastlín do 6 km</t>
  </si>
  <si>
    <t>18585-1111</t>
  </si>
  <si>
    <t xml:space="preserve">1 - ZEMNE PRÁCE  spolu: </t>
  </si>
  <si>
    <t>2 - ZÁKLADY</t>
  </si>
  <si>
    <t>002</t>
  </si>
  <si>
    <t>2119711101</t>
  </si>
  <si>
    <t>Zhotovenie položenia geotextílie</t>
  </si>
  <si>
    <t>m</t>
  </si>
  <si>
    <t>21197-11101</t>
  </si>
  <si>
    <t>45.25.21</t>
  </si>
  <si>
    <t>"skladovacia plocha"      83,00 =   83,000</t>
  </si>
  <si>
    <t>"kompostovacia plocha"    289,00*2 =   578,000</t>
  </si>
  <si>
    <t>"manipulačná plocha pre kompostovanie"    276,00+183,00 =   459,000</t>
  </si>
  <si>
    <t>"druhá vrstva"     1120,00 =   1120,000</t>
  </si>
  <si>
    <t>693102301</t>
  </si>
  <si>
    <t>Geomreže TENSAR TriAx 160I</t>
  </si>
  <si>
    <t>25.23.15</t>
  </si>
  <si>
    <t xml:space="preserve">252315              </t>
  </si>
  <si>
    <t>1120,00*1,05 =   1176,000</t>
  </si>
  <si>
    <t>6931B0114</t>
  </si>
  <si>
    <t>Geotextília (napr. typ CHStex V 120g/m2)</t>
  </si>
  <si>
    <t xml:space="preserve">  .  .  </t>
  </si>
  <si>
    <t>215901101</t>
  </si>
  <si>
    <t>Zhutnenie podložia z hor. súdr. do 92%PS a nesúdr. Id do 0,8</t>
  </si>
  <si>
    <t>21590-1101</t>
  </si>
  <si>
    <t>"príjazdová rampa"     64,00 =   64,000</t>
  </si>
  <si>
    <t>"dopravná manipulačná plocha"    285,00 =   285,000</t>
  </si>
  <si>
    <t>"skladovacie plochy"                83,00+169,00 =   252,000</t>
  </si>
  <si>
    <t>"kompostovacia plocha"           289,00*2 =   578,000</t>
  </si>
  <si>
    <t>271571112</t>
  </si>
  <si>
    <t>Vankúš pod základy zo štrkopiesku netriedeného</t>
  </si>
  <si>
    <t>27157-1112</t>
  </si>
  <si>
    <t>167,00*1,80*0,10 =   30,060</t>
  </si>
  <si>
    <t>011</t>
  </si>
  <si>
    <t>274321312</t>
  </si>
  <si>
    <t>Základové pásy zo železobetónu tr. C25/30</t>
  </si>
  <si>
    <t>27432-1312</t>
  </si>
  <si>
    <t>45.25.32</t>
  </si>
  <si>
    <t>167,00*1,80*0,60 =   180,360</t>
  </si>
  <si>
    <t>274351215</t>
  </si>
  <si>
    <t>Debnenie základových pásov zhotovenie</t>
  </si>
  <si>
    <t>27435-1215</t>
  </si>
  <si>
    <t>2*167,00*0,60 =   200,400</t>
  </si>
  <si>
    <t>274351216</t>
  </si>
  <si>
    <t>Debnenie základových pásov odstránenie</t>
  </si>
  <si>
    <t>27435-1216</t>
  </si>
  <si>
    <t>274361821</t>
  </si>
  <si>
    <t>Výstuž základových pásov BSt 500 (10505)</t>
  </si>
  <si>
    <t>27436-1821</t>
  </si>
  <si>
    <t>180,36*100/1000 =   18,036</t>
  </si>
  <si>
    <t>279113135</t>
  </si>
  <si>
    <t>Oporný múr hr. do 40 cm z tvárnic strateného debnenia vr. výplne, betón C16/20</t>
  </si>
  <si>
    <t>27911-3135</t>
  </si>
  <si>
    <t>167,00*2,00 =   334,000</t>
  </si>
  <si>
    <t>279361821</t>
  </si>
  <si>
    <t>Výstuž oporných múrov BSt 500 (10505)</t>
  </si>
  <si>
    <t>27936-1821</t>
  </si>
  <si>
    <t>514,36*0,40*100/1000 =   20,574</t>
  </si>
  <si>
    <t xml:space="preserve">2 - ZÁKLADY  spolu: </t>
  </si>
  <si>
    <t>3 - ZVISLÉ A KOMPLETNÉ KONŠTRUKCIE</t>
  </si>
  <si>
    <t>015</t>
  </si>
  <si>
    <t>338171121</t>
  </si>
  <si>
    <t>Osadzovanie stĺpikov plotových oceľových do 2,6 m so zaliatím MC</t>
  </si>
  <si>
    <t>kus</t>
  </si>
  <si>
    <t>33817-1121</t>
  </si>
  <si>
    <t>45.34.10</t>
  </si>
  <si>
    <t>338171122</t>
  </si>
  <si>
    <t>Osadzovanie stĺpikov plotových oceľ. do 2,6 m so zabetónovaním bet. tr. C 25/30</t>
  </si>
  <si>
    <t>33817-1122</t>
  </si>
  <si>
    <t>3132A1451</t>
  </si>
  <si>
    <t>Stĺpik RETIC BPL, RAL 6005 dl. 3000 mm</t>
  </si>
  <si>
    <t>28.75.27</t>
  </si>
  <si>
    <t xml:space="preserve">PR400407            </t>
  </si>
  <si>
    <t>54+22 =   76,000</t>
  </si>
  <si>
    <t>338172111</t>
  </si>
  <si>
    <t>Osadzovanie oceľovej plotovej vzpery so zaliatím MC</t>
  </si>
  <si>
    <t>33817-2111</t>
  </si>
  <si>
    <t>3132A1461</t>
  </si>
  <si>
    <t>Vzpera RETIC BPL, RAL 6005 dk. 2500 mm</t>
  </si>
  <si>
    <t>348121122</t>
  </si>
  <si>
    <t>Osadenie plotových dosiek 300/50/3000 mm</t>
  </si>
  <si>
    <t>34812-1122</t>
  </si>
  <si>
    <t>5923D0282</t>
  </si>
  <si>
    <t>Doska podhrabová DP 246/5/30 nat. 2460/50/300mm</t>
  </si>
  <si>
    <t>012</t>
  </si>
  <si>
    <t>382127854</t>
  </si>
  <si>
    <t>Montáž prefabrik. steny do 5,5 t</t>
  </si>
  <si>
    <t>38212-7854</t>
  </si>
  <si>
    <t>45.21.73</t>
  </si>
  <si>
    <t>"modulárne bet. múry"    69,00/1,50 =   46,000</t>
  </si>
  <si>
    <t>4361G0109</t>
  </si>
  <si>
    <t>SO-08  - nádrž na zbieranie výluhu zo skládok</t>
  </si>
  <si>
    <t>29.24.12</t>
  </si>
  <si>
    <t>593867491</t>
  </si>
  <si>
    <t>Stena z modulárnych bet. blokov</t>
  </si>
  <si>
    <t>26.61.12</t>
  </si>
  <si>
    <t xml:space="preserve">3 - ZVISLÉ A KOMPLETNÉ KONŠTRUKCIE  spolu: </t>
  </si>
  <si>
    <t>5 - KOMUNIKÁCIE</t>
  </si>
  <si>
    <t>221</t>
  </si>
  <si>
    <t>5648711120</t>
  </si>
  <si>
    <t>Podklad zo štrkodrte ŠD 31,5 -  hr. 300 mm</t>
  </si>
  <si>
    <t>56487-11120</t>
  </si>
  <si>
    <t>45.23.11</t>
  </si>
  <si>
    <t>"príjazdová rampa"      64,00 =   64,000</t>
  </si>
  <si>
    <t>"dopravná manipulačná plocha"     285,00 =   285,000</t>
  </si>
  <si>
    <t>"skladovacie plochy"                 83,00+169,00 =   252,000</t>
  </si>
  <si>
    <t>5651940830</t>
  </si>
  <si>
    <t>Podklad z betónu asfaltového AC 22 L, hr. 80 mm po zhutnení vrátane</t>
  </si>
  <si>
    <t>56519-40830</t>
  </si>
  <si>
    <t>"dopravná manipulačná plocha"   285,00 =   285,000</t>
  </si>
  <si>
    <t>"skladovacie plocha"     83,00+169,00 =   252,000</t>
  </si>
  <si>
    <t>"kompostovacia plocha"    (289,00-204,00)*2 =   170,000</t>
  </si>
  <si>
    <t>567132111</t>
  </si>
  <si>
    <t>Podklad z kameniva spevn. cementom KZC 1, hr. 160 mm</t>
  </si>
  <si>
    <t>56713-2111</t>
  </si>
  <si>
    <t>"príjazdová rampa"   64,00 =   64,000</t>
  </si>
  <si>
    <t>"skladovacie plochy"               83,00+169,00 =   252,000</t>
  </si>
  <si>
    <t>"kompostovacia plocha"        289,00*2 =   578,000</t>
  </si>
  <si>
    <t>5731111121</t>
  </si>
  <si>
    <t>Postrek živ. infiltračný s posypom kam. z asfaltu 1,0 kg/m2, PI STN 736126</t>
  </si>
  <si>
    <t>57311-11121</t>
  </si>
  <si>
    <t>45.23.12</t>
  </si>
  <si>
    <t>"skladovacia plocha"     83,00 =   83,000</t>
  </si>
  <si>
    <t>5732111111</t>
  </si>
  <si>
    <t>Postrek živičný spojovací  PS; A; C65B4 (STN 73 6129)  0,5-0,7 kg/m2</t>
  </si>
  <si>
    <t>57321-11111</t>
  </si>
  <si>
    <t>"kompostovacia plocha"   (289,00-204,00)*2 =   170,000</t>
  </si>
  <si>
    <t>5771351412</t>
  </si>
  <si>
    <t>Asfaltový betón AC 11 O; CA 45/80-75; I; STN EN 13108-1  hr. 40 mm,</t>
  </si>
  <si>
    <t>57713-51412</t>
  </si>
  <si>
    <t>581121413</t>
  </si>
  <si>
    <t>Kryt cementobetónový vozoviek skupiny CB IV hr. 120 mm</t>
  </si>
  <si>
    <t>58112-1413</t>
  </si>
  <si>
    <t>"kompostovacia plocha"     204,00*2 =   408,000</t>
  </si>
  <si>
    <t>598631600</t>
  </si>
  <si>
    <t>Osadenie odvodň. žľabu ACO DRAIN z polymerbetónu s krycím roštom š. do 20 cm tr. zaťaž. E 600 do bet. lôžka C 25/30</t>
  </si>
  <si>
    <t>59863-1600</t>
  </si>
  <si>
    <t>5922A0172</t>
  </si>
  <si>
    <t>Žľab 1,0m ACO PowerDrain V75P - 0.0</t>
  </si>
  <si>
    <t>5922A0176</t>
  </si>
  <si>
    <t>Žľab 1,0m dtok s tesnením DN100 ACO PowerDrain V75P - 0.0.2</t>
  </si>
  <si>
    <t>5922A0645</t>
  </si>
  <si>
    <t>Rošt môstkový 0,5m V2A ACO Drainlock V/X100 - C250</t>
  </si>
  <si>
    <t>70,00/0,50 =   140,000</t>
  </si>
  <si>
    <t>700</t>
  </si>
  <si>
    <t>871.112</t>
  </si>
  <si>
    <t>Kanalizácia vonkajšia z rúr PVC DN 200 so zemnými prácami a šachtou</t>
  </si>
  <si>
    <t>I</t>
  </si>
  <si>
    <t>45.00.00</t>
  </si>
  <si>
    <t xml:space="preserve">5 - KOMUNIKÁCIE  spolu: </t>
  </si>
  <si>
    <t>9 - OSTATNÉ KONŠTRUKCIE A PRÁCE</t>
  </si>
  <si>
    <t>998224111</t>
  </si>
  <si>
    <t>Presun hmôt pre pozemné komunikácie, kryt betónový</t>
  </si>
  <si>
    <t>99822-4111</t>
  </si>
  <si>
    <t xml:space="preserve">9 - OSTATNÉ KONŠTRUKCIE A PRÁCE  spolu: </t>
  </si>
  <si>
    <t xml:space="preserve">PRÁCE A DODÁVKY HSV  spolu: </t>
  </si>
  <si>
    <t>PRÁCE A DODÁVKY PSV</t>
  </si>
  <si>
    <t>767 - Konštrukcie doplnk. kovové stavebné</t>
  </si>
  <si>
    <t>767</t>
  </si>
  <si>
    <t>767911130</t>
  </si>
  <si>
    <t>Montáž oplotenia, pletivom, výšky do 2,0 m</t>
  </si>
  <si>
    <t>76791-1130</t>
  </si>
  <si>
    <t>IK</t>
  </si>
  <si>
    <t>3132A1360</t>
  </si>
  <si>
    <t>Pletivo RETIC štvorhranné zelené (oko 50x50)</t>
  </si>
  <si>
    <t>28.73.13</t>
  </si>
  <si>
    <t xml:space="preserve">GT750211            </t>
  </si>
  <si>
    <t>IZ</t>
  </si>
  <si>
    <t>190,00*1,75 =   332,500</t>
  </si>
  <si>
    <t>767912110</t>
  </si>
  <si>
    <t>Montáž oplotenia, ostnatým drôtom, výšky do 2,0 m</t>
  </si>
  <si>
    <t>76791-2110</t>
  </si>
  <si>
    <t>190,00*2 =   380,000</t>
  </si>
  <si>
    <t>3132A1852</t>
  </si>
  <si>
    <t>Drôt ostnatý poplastovaný ATAC 25, dĺž.100 m - FR200010</t>
  </si>
  <si>
    <t>28.73.12</t>
  </si>
  <si>
    <t xml:space="preserve">FR200010            </t>
  </si>
  <si>
    <t>380,00/100,00 =   3,800</t>
  </si>
  <si>
    <t>767912150</t>
  </si>
  <si>
    <t>Montáž napínacieho drôtu</t>
  </si>
  <si>
    <t>76791-2150</t>
  </si>
  <si>
    <t>152,00*3 =   456,000</t>
  </si>
  <si>
    <t>3132A1407</t>
  </si>
  <si>
    <t>Drôt napínací PVC - pr.dr.(mm)/dĺž.dr.(m) - 2,9/100 - FT100039</t>
  </si>
  <si>
    <t xml:space="preserve">FT100039            </t>
  </si>
  <si>
    <t>190,00*3/100,00 =   5,700</t>
  </si>
  <si>
    <t>767912160</t>
  </si>
  <si>
    <t>Priháčkovanie strojového pletiva k napínaciemu drôtu</t>
  </si>
  <si>
    <t>76791-2160</t>
  </si>
  <si>
    <t>767920250</t>
  </si>
  <si>
    <t>Montáž vrát a vrátok v oplotení na stĺipky oceľové do 10 m2</t>
  </si>
  <si>
    <t>76792-0250</t>
  </si>
  <si>
    <t>3132A2323</t>
  </si>
  <si>
    <t>Brána ESPACE 2-krídl., jokel, šír.4 m, výš.1,75 m</t>
  </si>
  <si>
    <t>998767201</t>
  </si>
  <si>
    <t>Presun hmôt pre kovové stav. doplnk. konštr. v objektoch výšky do 6 m</t>
  </si>
  <si>
    <t>99876-7201</t>
  </si>
  <si>
    <t>45.42.12</t>
  </si>
  <si>
    <t xml:space="preserve">767 - Konštrukcie doplnk. kovové stavebné  spolu: </t>
  </si>
  <si>
    <t xml:space="preserve">PRÁCE A DODÁVKY PSV  spolu: </t>
  </si>
  <si>
    <t>Za rozpočet celkom</t>
  </si>
  <si>
    <t>Figura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</si>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</sst>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29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</fonts>
  <fills count="49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6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3" fillId="0" borderId="0"/>
    <xf numFmtId="0" fontId="25" fillId="48" borderId="47" applyBorder="0">
      <alignment vertical="center"/>
    </xf>
    <xf numFmtId="0" fontId="25" fillId="48" borderId="47">
      <alignment vertical="center"/>
    </xf>
  </cellStyleXfs>
  <cellXfs count="80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8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8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8" xfId="0" applyNumberFormat="1" applyFont="1" applyBorder="1" applyAlignment="1">
      <alignment horizontal="left"/>
    </xf>
    <xf numFmtId="0" fontId="1" fillId="0" borderId="48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1" fontId="3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</cellXfs>
  <cellStyles count="76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Celkem" xfId="32" xr:uid="{00000000-0005-0000-0000-000029000000}"/>
    <cellStyle name="Čiarka" xfId="3" builtinId="3" customBuiltin="1"/>
    <cellStyle name="Čiarka [0]" xfId="4" builtinId="6" customBuiltin="1"/>
    <cellStyle name="data" xfId="73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17" xr:uid="{00000000-0005-0000-0000-000036000000}"/>
    <cellStyle name="Neutrálna" xfId="35" builtinId="28" customBuiltin="1"/>
    <cellStyle name="Normálna" xfId="0" builtinId="0" customBuiltin="1"/>
    <cellStyle name="normálne_KLs" xfId="1" xr:uid="{00000000-0005-0000-0000-000039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TEXT" xfId="74" xr:uid="{00000000-0005-0000-0000-00003F000000}"/>
    <cellStyle name="Text upozornění" xfId="15" xr:uid="{00000000-0005-0000-0000-000040000000}"/>
    <cellStyle name="TEXT1" xfId="75" xr:uid="{00000000-0005-0000-0000-000041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65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D5" sqref="D5"/>
    </sheetView>
  </sheetViews>
  <sheetFormatPr baseColWidth="10" defaultColWidth="9.1640625" defaultRowHeight="11"/>
  <cols>
    <col min="1" max="1" width="6.6640625" style="26" customWidth="1"/>
    <col min="2" max="2" width="3.6640625" style="27" customWidth="1"/>
    <col min="3" max="3" width="13" style="28" customWidth="1"/>
    <col min="4" max="4" width="35.6640625" style="29" customWidth="1"/>
    <col min="5" max="5" width="10.6640625" style="30" customWidth="1"/>
    <col min="6" max="6" width="5.33203125" style="31" customWidth="1"/>
    <col min="7" max="7" width="8.6640625" style="32" customWidth="1"/>
    <col min="8" max="9" width="9.6640625" style="32" hidden="1" customWidth="1"/>
    <col min="10" max="10" width="9.6640625" style="32" customWidth="1"/>
    <col min="11" max="11" width="7.5" style="33" hidden="1" customWidth="1"/>
    <col min="12" max="12" width="8.33203125" style="33" hidden="1" customWidth="1"/>
    <col min="13" max="13" width="9.1640625" style="30" hidden="1"/>
    <col min="14" max="14" width="7" style="30" hidden="1" customWidth="1"/>
    <col min="15" max="15" width="3.5" style="31" customWidth="1"/>
    <col min="16" max="16" width="12.6640625" style="31" hidden="1" customWidth="1"/>
    <col min="17" max="19" width="13.33203125" style="30" hidden="1" customWidth="1"/>
    <col min="20" max="20" width="10.5" style="34" hidden="1" customWidth="1"/>
    <col min="21" max="21" width="10.33203125" style="34" hidden="1" customWidth="1"/>
    <col min="22" max="22" width="5.6640625" style="34" hidden="1" customWidth="1"/>
    <col min="23" max="23" width="9.1640625" style="35" hidden="1"/>
    <col min="24" max="25" width="5.6640625" style="31" hidden="1" customWidth="1"/>
    <col min="26" max="26" width="7.5" style="31" hidden="1" customWidth="1"/>
    <col min="27" max="27" width="24.83203125" style="31" hidden="1" customWidth="1"/>
    <col min="28" max="28" width="4.33203125" style="31" hidden="1" customWidth="1"/>
    <col min="29" max="29" width="8.33203125" style="31" hidden="1" customWidth="1"/>
    <col min="30" max="30" width="8.6640625" style="31" hidden="1" customWidth="1"/>
    <col min="31" max="34" width="9.1640625" style="31" hidden="1"/>
    <col min="35" max="35" width="9.1640625" style="4"/>
    <col min="36" max="37" width="0" style="4" hidden="1" customWidth="1"/>
    <col min="38" max="16384" width="9.1640625" style="4"/>
  </cols>
  <sheetData>
    <row r="1" spans="1:37" ht="12">
      <c r="A1" s="8" t="s">
        <v>76</v>
      </c>
      <c r="B1" s="4"/>
      <c r="C1" s="4"/>
      <c r="D1" s="4"/>
      <c r="E1" s="8" t="s">
        <v>77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3</v>
      </c>
      <c r="AA1" s="74" t="s">
        <v>4</v>
      </c>
      <c r="AB1" s="1" t="s">
        <v>5</v>
      </c>
      <c r="AC1" s="1" t="s">
        <v>6</v>
      </c>
      <c r="AD1" s="1" t="s">
        <v>7</v>
      </c>
      <c r="AE1" s="56" t="s">
        <v>8</v>
      </c>
      <c r="AF1" s="57" t="s">
        <v>9</v>
      </c>
      <c r="AG1" s="4"/>
      <c r="AH1" s="4"/>
    </row>
    <row r="2" spans="1:37">
      <c r="A2" s="8" t="s">
        <v>78</v>
      </c>
      <c r="B2" s="4"/>
      <c r="C2" s="4"/>
      <c r="D2" s="4"/>
      <c r="E2" s="8" t="s">
        <v>79</v>
      </c>
      <c r="F2" s="4"/>
      <c r="G2" s="5"/>
      <c r="H2" s="36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10</v>
      </c>
      <c r="AA2" s="2" t="s">
        <v>11</v>
      </c>
      <c r="AB2" s="2" t="s">
        <v>12</v>
      </c>
      <c r="AC2" s="2"/>
      <c r="AD2" s="3"/>
      <c r="AE2" s="56">
        <v>1</v>
      </c>
      <c r="AF2" s="58">
        <v>123.5</v>
      </c>
      <c r="AG2" s="4"/>
      <c r="AH2" s="4"/>
    </row>
    <row r="3" spans="1:37">
      <c r="A3" s="8" t="s">
        <v>13</v>
      </c>
      <c r="B3" s="4"/>
      <c r="C3" s="4"/>
      <c r="D3" s="4"/>
      <c r="E3" s="8" t="s">
        <v>376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14</v>
      </c>
      <c r="AA3" s="2" t="s">
        <v>15</v>
      </c>
      <c r="AB3" s="2" t="s">
        <v>12</v>
      </c>
      <c r="AC3" s="2" t="s">
        <v>16</v>
      </c>
      <c r="AD3" s="3" t="s">
        <v>17</v>
      </c>
      <c r="AE3" s="56">
        <v>2</v>
      </c>
      <c r="AF3" s="59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18</v>
      </c>
      <c r="AA4" s="2" t="s">
        <v>19</v>
      </c>
      <c r="AB4" s="2" t="s">
        <v>12</v>
      </c>
      <c r="AC4" s="2"/>
      <c r="AD4" s="3"/>
      <c r="AE4" s="56">
        <v>3</v>
      </c>
      <c r="AF4" s="60">
        <v>123.45699999999999</v>
      </c>
      <c r="AG4" s="4"/>
      <c r="AH4" s="4"/>
    </row>
    <row r="5" spans="1:37">
      <c r="A5" s="8" t="s">
        <v>81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20</v>
      </c>
      <c r="AA5" s="2" t="s">
        <v>15</v>
      </c>
      <c r="AB5" s="2" t="s">
        <v>12</v>
      </c>
      <c r="AC5" s="2" t="s">
        <v>16</v>
      </c>
      <c r="AD5" s="3" t="s">
        <v>17</v>
      </c>
      <c r="AE5" s="56">
        <v>4</v>
      </c>
      <c r="AF5" s="61">
        <v>123.4567</v>
      </c>
      <c r="AG5" s="4"/>
      <c r="AH5" s="4"/>
    </row>
    <row r="6" spans="1:37" ht="12">
      <c r="A6" s="8" t="s">
        <v>82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6" t="s">
        <v>21</v>
      </c>
      <c r="AF6" s="59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">
      <c r="A8" s="4"/>
      <c r="B8" s="37"/>
      <c r="C8" s="38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40" t="s">
        <v>32</v>
      </c>
      <c r="L9" s="41"/>
      <c r="M9" s="42" t="s">
        <v>33</v>
      </c>
      <c r="N9" s="41"/>
      <c r="O9" s="10" t="s">
        <v>1</v>
      </c>
      <c r="P9" s="43" t="s">
        <v>34</v>
      </c>
      <c r="Q9" s="46" t="s">
        <v>26</v>
      </c>
      <c r="R9" s="46" t="s">
        <v>26</v>
      </c>
      <c r="S9" s="43" t="s">
        <v>26</v>
      </c>
      <c r="T9" s="47" t="s">
        <v>35</v>
      </c>
      <c r="U9" s="48" t="s">
        <v>36</v>
      </c>
      <c r="V9" s="49" t="s">
        <v>37</v>
      </c>
      <c r="W9" s="10" t="s">
        <v>38</v>
      </c>
      <c r="X9" s="10" t="s">
        <v>39</v>
      </c>
      <c r="Y9" s="10" t="s">
        <v>40</v>
      </c>
      <c r="Z9" s="62" t="s">
        <v>41</v>
      </c>
      <c r="AA9" s="62" t="s">
        <v>42</v>
      </c>
      <c r="AB9" s="10" t="s">
        <v>37</v>
      </c>
      <c r="AC9" s="10" t="s">
        <v>43</v>
      </c>
      <c r="AD9" s="10" t="s">
        <v>44</v>
      </c>
      <c r="AE9" s="63" t="s">
        <v>45</v>
      </c>
      <c r="AF9" s="63" t="s">
        <v>46</v>
      </c>
      <c r="AG9" s="63" t="s">
        <v>26</v>
      </c>
      <c r="AH9" s="63" t="s">
        <v>47</v>
      </c>
      <c r="AJ9" s="4" t="s">
        <v>83</v>
      </c>
      <c r="AK9" s="4" t="s">
        <v>85</v>
      </c>
    </row>
    <row r="10" spans="1:37">
      <c r="A10" s="12" t="s">
        <v>48</v>
      </c>
      <c r="B10" s="12" t="s">
        <v>49</v>
      </c>
      <c r="C10" s="39"/>
      <c r="D10" s="12" t="s">
        <v>50</v>
      </c>
      <c r="E10" s="12" t="s">
        <v>51</v>
      </c>
      <c r="F10" s="12" t="s">
        <v>52</v>
      </c>
      <c r="G10" s="12" t="s">
        <v>53</v>
      </c>
      <c r="H10" s="12" t="s">
        <v>54</v>
      </c>
      <c r="I10" s="12" t="s">
        <v>55</v>
      </c>
      <c r="J10" s="12"/>
      <c r="K10" s="12" t="s">
        <v>28</v>
      </c>
      <c r="L10" s="12" t="s">
        <v>31</v>
      </c>
      <c r="M10" s="44" t="s">
        <v>28</v>
      </c>
      <c r="N10" s="12" t="s">
        <v>31</v>
      </c>
      <c r="O10" s="12" t="s">
        <v>56</v>
      </c>
      <c r="P10" s="45"/>
      <c r="Q10" s="50" t="s">
        <v>57</v>
      </c>
      <c r="R10" s="50" t="s">
        <v>58</v>
      </c>
      <c r="S10" s="45" t="s">
        <v>59</v>
      </c>
      <c r="T10" s="51" t="s">
        <v>60</v>
      </c>
      <c r="U10" s="52" t="s">
        <v>61</v>
      </c>
      <c r="V10" s="53" t="s">
        <v>62</v>
      </c>
      <c r="W10" s="54"/>
      <c r="X10" s="55"/>
      <c r="Y10" s="55"/>
      <c r="Z10" s="64" t="s">
        <v>63</v>
      </c>
      <c r="AA10" s="64" t="s">
        <v>48</v>
      </c>
      <c r="AB10" s="12" t="s">
        <v>64</v>
      </c>
      <c r="AC10" s="55"/>
      <c r="AD10" s="55"/>
      <c r="AE10" s="65"/>
      <c r="AF10" s="65"/>
      <c r="AG10" s="65"/>
      <c r="AH10" s="65"/>
      <c r="AJ10" s="4" t="s">
        <v>84</v>
      </c>
      <c r="AK10" s="4" t="s">
        <v>86</v>
      </c>
    </row>
    <row r="12" spans="1:37">
      <c r="B12" s="66" t="s">
        <v>87</v>
      </c>
    </row>
    <row r="13" spans="1:37">
      <c r="B13" s="28" t="s">
        <v>88</v>
      </c>
    </row>
    <row r="14" spans="1:37" ht="24">
      <c r="A14" s="26">
        <v>1</v>
      </c>
      <c r="B14" s="27" t="s">
        <v>89</v>
      </c>
      <c r="C14" s="28" t="s">
        <v>90</v>
      </c>
      <c r="D14" s="29" t="s">
        <v>91</v>
      </c>
      <c r="E14" s="30">
        <v>5640.5360000000001</v>
      </c>
      <c r="F14" s="31" t="s">
        <v>92</v>
      </c>
      <c r="H14" s="32">
        <f>ROUND(E14*G14,2)</f>
        <v>0</v>
      </c>
      <c r="J14" s="32">
        <f>ROUND(E14*G14,2)</f>
        <v>0</v>
      </c>
      <c r="L14" s="33">
        <f>E14*K14</f>
        <v>0</v>
      </c>
      <c r="N14" s="30">
        <f>E14*M14</f>
        <v>0</v>
      </c>
      <c r="O14" s="31">
        <v>20</v>
      </c>
      <c r="P14" s="31" t="s">
        <v>93</v>
      </c>
      <c r="V14" s="34" t="s">
        <v>75</v>
      </c>
      <c r="W14" s="35">
        <v>107.17</v>
      </c>
      <c r="X14" s="28" t="s">
        <v>94</v>
      </c>
      <c r="Y14" s="28" t="s">
        <v>90</v>
      </c>
      <c r="Z14" s="31" t="s">
        <v>95</v>
      </c>
      <c r="AB14" s="31">
        <v>7</v>
      </c>
      <c r="AJ14" s="4" t="s">
        <v>96</v>
      </c>
      <c r="AK14" s="4" t="s">
        <v>97</v>
      </c>
    </row>
    <row r="15" spans="1:37" ht="12">
      <c r="D15" s="67" t="s">
        <v>98</v>
      </c>
      <c r="E15" s="68"/>
      <c r="F15" s="69"/>
      <c r="G15" s="70"/>
      <c r="H15" s="70"/>
      <c r="I15" s="70"/>
      <c r="J15" s="70"/>
      <c r="K15" s="71"/>
      <c r="L15" s="71"/>
      <c r="M15" s="68"/>
      <c r="N15" s="68"/>
      <c r="O15" s="69"/>
      <c r="P15" s="69"/>
      <c r="Q15" s="68"/>
      <c r="R15" s="68"/>
      <c r="S15" s="68"/>
      <c r="T15" s="72"/>
      <c r="U15" s="72"/>
      <c r="V15" s="72" t="s">
        <v>0</v>
      </c>
      <c r="W15" s="73"/>
      <c r="X15" s="69"/>
    </row>
    <row r="16" spans="1:37" ht="12">
      <c r="A16" s="26">
        <v>2</v>
      </c>
      <c r="B16" s="27" t="s">
        <v>89</v>
      </c>
      <c r="C16" s="28" t="s">
        <v>99</v>
      </c>
      <c r="D16" s="29" t="s">
        <v>100</v>
      </c>
      <c r="E16" s="30">
        <v>5639.3860000000004</v>
      </c>
      <c r="F16" s="31" t="s">
        <v>92</v>
      </c>
      <c r="H16" s="32">
        <f>ROUND(E16*G16,2)</f>
        <v>0</v>
      </c>
      <c r="J16" s="32">
        <f>ROUND(E16*G16,2)</f>
        <v>0</v>
      </c>
      <c r="L16" s="33">
        <f>E16*K16</f>
        <v>0</v>
      </c>
      <c r="N16" s="30">
        <f>E16*M16</f>
        <v>0</v>
      </c>
      <c r="O16" s="31">
        <v>20</v>
      </c>
      <c r="P16" s="31" t="s">
        <v>93</v>
      </c>
      <c r="V16" s="34" t="s">
        <v>75</v>
      </c>
      <c r="W16" s="35">
        <v>197.37899999999999</v>
      </c>
      <c r="X16" s="28" t="s">
        <v>101</v>
      </c>
      <c r="Y16" s="28" t="s">
        <v>99</v>
      </c>
      <c r="Z16" s="31" t="s">
        <v>95</v>
      </c>
      <c r="AB16" s="31">
        <v>1</v>
      </c>
      <c r="AJ16" s="4" t="s">
        <v>96</v>
      </c>
      <c r="AK16" s="4" t="s">
        <v>97</v>
      </c>
    </row>
    <row r="17" spans="1:37" ht="12">
      <c r="A17" s="26">
        <v>3</v>
      </c>
      <c r="B17" s="27" t="s">
        <v>89</v>
      </c>
      <c r="C17" s="28" t="s">
        <v>102</v>
      </c>
      <c r="D17" s="29" t="s">
        <v>103</v>
      </c>
      <c r="E17" s="30">
        <v>37.119999999999997</v>
      </c>
      <c r="F17" s="31" t="s">
        <v>92</v>
      </c>
      <c r="H17" s="32">
        <f>ROUND(E17*G17,2)</f>
        <v>0</v>
      </c>
      <c r="J17" s="32">
        <f>ROUND(E17*G17,2)</f>
        <v>0</v>
      </c>
      <c r="L17" s="33">
        <f>E17*K17</f>
        <v>0</v>
      </c>
      <c r="N17" s="30">
        <f>E17*M17</f>
        <v>0</v>
      </c>
      <c r="O17" s="31">
        <v>20</v>
      </c>
      <c r="P17" s="31" t="s">
        <v>93</v>
      </c>
      <c r="V17" s="34" t="s">
        <v>75</v>
      </c>
      <c r="W17" s="35">
        <v>7.016</v>
      </c>
      <c r="X17" s="28" t="s">
        <v>104</v>
      </c>
      <c r="Y17" s="28" t="s">
        <v>102</v>
      </c>
      <c r="Z17" s="31" t="s">
        <v>105</v>
      </c>
      <c r="AB17" s="31">
        <v>7</v>
      </c>
      <c r="AJ17" s="4" t="s">
        <v>96</v>
      </c>
      <c r="AK17" s="4" t="s">
        <v>97</v>
      </c>
    </row>
    <row r="18" spans="1:37" ht="12">
      <c r="D18" s="67" t="s">
        <v>106</v>
      </c>
      <c r="E18" s="68"/>
      <c r="F18" s="69"/>
      <c r="G18" s="70"/>
      <c r="H18" s="70"/>
      <c r="I18" s="70"/>
      <c r="J18" s="70"/>
      <c r="K18" s="71"/>
      <c r="L18" s="71"/>
      <c r="M18" s="68"/>
      <c r="N18" s="68"/>
      <c r="O18" s="69"/>
      <c r="P18" s="69"/>
      <c r="Q18" s="68"/>
      <c r="R18" s="68"/>
      <c r="S18" s="68"/>
      <c r="T18" s="72"/>
      <c r="U18" s="72"/>
      <c r="V18" s="72" t="s">
        <v>0</v>
      </c>
      <c r="W18" s="73"/>
      <c r="X18" s="69"/>
    </row>
    <row r="19" spans="1:37" ht="12">
      <c r="A19" s="26">
        <v>4</v>
      </c>
      <c r="B19" s="27" t="s">
        <v>89</v>
      </c>
      <c r="C19" s="28" t="s">
        <v>107</v>
      </c>
      <c r="D19" s="29" t="s">
        <v>108</v>
      </c>
      <c r="E19" s="30">
        <v>2145.2199999999998</v>
      </c>
      <c r="F19" s="31" t="s">
        <v>92</v>
      </c>
      <c r="H19" s="32">
        <f>ROUND(E19*G19,2)</f>
        <v>0</v>
      </c>
      <c r="J19" s="32">
        <f>ROUND(E19*G19,2)</f>
        <v>0</v>
      </c>
      <c r="L19" s="33">
        <f>E19*K19</f>
        <v>0</v>
      </c>
      <c r="N19" s="30">
        <f>E19*M19</f>
        <v>0</v>
      </c>
      <c r="O19" s="31">
        <v>20</v>
      </c>
      <c r="P19" s="31" t="s">
        <v>93</v>
      </c>
      <c r="V19" s="34" t="s">
        <v>75</v>
      </c>
      <c r="W19" s="35">
        <v>261.71699999999998</v>
      </c>
      <c r="X19" s="28" t="s">
        <v>109</v>
      </c>
      <c r="Y19" s="28" t="s">
        <v>107</v>
      </c>
      <c r="Z19" s="31" t="s">
        <v>105</v>
      </c>
      <c r="AB19" s="31">
        <v>7</v>
      </c>
      <c r="AJ19" s="4" t="s">
        <v>96</v>
      </c>
      <c r="AK19" s="4" t="s">
        <v>97</v>
      </c>
    </row>
    <row r="20" spans="1:37" ht="12">
      <c r="D20" s="67" t="s">
        <v>110</v>
      </c>
      <c r="E20" s="68"/>
      <c r="F20" s="69"/>
      <c r="G20" s="70"/>
      <c r="H20" s="70"/>
      <c r="I20" s="70"/>
      <c r="J20" s="70"/>
      <c r="K20" s="71"/>
      <c r="L20" s="71"/>
      <c r="M20" s="68"/>
      <c r="N20" s="68"/>
      <c r="O20" s="69"/>
      <c r="P20" s="69"/>
      <c r="Q20" s="68"/>
      <c r="R20" s="68"/>
      <c r="S20" s="68"/>
      <c r="T20" s="72"/>
      <c r="U20" s="72"/>
      <c r="V20" s="72" t="s">
        <v>0</v>
      </c>
      <c r="W20" s="73"/>
      <c r="X20" s="69"/>
    </row>
    <row r="21" spans="1:37" ht="12">
      <c r="D21" s="67" t="s">
        <v>111</v>
      </c>
      <c r="E21" s="68"/>
      <c r="F21" s="69"/>
      <c r="G21" s="70"/>
      <c r="H21" s="70"/>
      <c r="I21" s="70"/>
      <c r="J21" s="70"/>
      <c r="K21" s="71"/>
      <c r="L21" s="71"/>
      <c r="M21" s="68"/>
      <c r="N21" s="68"/>
      <c r="O21" s="69"/>
      <c r="P21" s="69"/>
      <c r="Q21" s="68"/>
      <c r="R21" s="68"/>
      <c r="S21" s="68"/>
      <c r="T21" s="72"/>
      <c r="U21" s="72"/>
      <c r="V21" s="72" t="s">
        <v>0</v>
      </c>
      <c r="W21" s="73"/>
      <c r="X21" s="69"/>
    </row>
    <row r="22" spans="1:37" ht="12">
      <c r="D22" s="67" t="s">
        <v>112</v>
      </c>
      <c r="E22" s="68"/>
      <c r="F22" s="69"/>
      <c r="G22" s="70"/>
      <c r="H22" s="70"/>
      <c r="I22" s="70"/>
      <c r="J22" s="70"/>
      <c r="K22" s="71"/>
      <c r="L22" s="71"/>
      <c r="M22" s="68"/>
      <c r="N22" s="68"/>
      <c r="O22" s="69"/>
      <c r="P22" s="69"/>
      <c r="Q22" s="68"/>
      <c r="R22" s="68"/>
      <c r="S22" s="68"/>
      <c r="T22" s="72"/>
      <c r="U22" s="72"/>
      <c r="V22" s="72" t="s">
        <v>0</v>
      </c>
      <c r="W22" s="73"/>
      <c r="X22" s="69"/>
    </row>
    <row r="23" spans="1:37" ht="24">
      <c r="D23" s="67" t="s">
        <v>113</v>
      </c>
      <c r="E23" s="68"/>
      <c r="F23" s="69"/>
      <c r="G23" s="70"/>
      <c r="H23" s="70"/>
      <c r="I23" s="70"/>
      <c r="J23" s="70"/>
      <c r="K23" s="71"/>
      <c r="L23" s="71"/>
      <c r="M23" s="68"/>
      <c r="N23" s="68"/>
      <c r="O23" s="69"/>
      <c r="P23" s="69"/>
      <c r="Q23" s="68"/>
      <c r="R23" s="68"/>
      <c r="S23" s="68"/>
      <c r="T23" s="72"/>
      <c r="U23" s="72"/>
      <c r="V23" s="72" t="s">
        <v>0</v>
      </c>
      <c r="W23" s="73"/>
      <c r="X23" s="69"/>
    </row>
    <row r="24" spans="1:37" ht="12">
      <c r="A24" s="26">
        <v>5</v>
      </c>
      <c r="B24" s="27" t="s">
        <v>89</v>
      </c>
      <c r="C24" s="28" t="s">
        <v>114</v>
      </c>
      <c r="D24" s="29" t="s">
        <v>115</v>
      </c>
      <c r="E24" s="30">
        <v>2182.34</v>
      </c>
      <c r="F24" s="31" t="s">
        <v>92</v>
      </c>
      <c r="H24" s="32">
        <f>ROUND(E24*G24,2)</f>
        <v>0</v>
      </c>
      <c r="J24" s="32">
        <f>ROUND(E24*G24,2)</f>
        <v>0</v>
      </c>
      <c r="L24" s="33">
        <f>E24*K24</f>
        <v>0</v>
      </c>
      <c r="N24" s="30">
        <f>E24*M24</f>
        <v>0</v>
      </c>
      <c r="O24" s="31">
        <v>20</v>
      </c>
      <c r="P24" s="31" t="s">
        <v>93</v>
      </c>
      <c r="V24" s="34" t="s">
        <v>75</v>
      </c>
      <c r="W24" s="35">
        <v>93.840999999999994</v>
      </c>
      <c r="X24" s="28" t="s">
        <v>116</v>
      </c>
      <c r="Y24" s="28" t="s">
        <v>114</v>
      </c>
      <c r="Z24" s="31" t="s">
        <v>105</v>
      </c>
      <c r="AB24" s="31">
        <v>7</v>
      </c>
      <c r="AJ24" s="4" t="s">
        <v>96</v>
      </c>
      <c r="AK24" s="4" t="s">
        <v>97</v>
      </c>
    </row>
    <row r="25" spans="1:37" ht="12">
      <c r="D25" s="67" t="s">
        <v>117</v>
      </c>
      <c r="E25" s="68"/>
      <c r="F25" s="69"/>
      <c r="G25" s="70"/>
      <c r="H25" s="70"/>
      <c r="I25" s="70"/>
      <c r="J25" s="70"/>
      <c r="K25" s="71"/>
      <c r="L25" s="71"/>
      <c r="M25" s="68"/>
      <c r="N25" s="68"/>
      <c r="O25" s="69"/>
      <c r="P25" s="69"/>
      <c r="Q25" s="68"/>
      <c r="R25" s="68"/>
      <c r="S25" s="68"/>
      <c r="T25" s="72"/>
      <c r="U25" s="72"/>
      <c r="V25" s="72" t="s">
        <v>0</v>
      </c>
      <c r="W25" s="73"/>
      <c r="X25" s="69"/>
    </row>
    <row r="26" spans="1:37" ht="12">
      <c r="A26" s="26">
        <v>6</v>
      </c>
      <c r="B26" s="27" t="s">
        <v>89</v>
      </c>
      <c r="C26" s="28" t="s">
        <v>118</v>
      </c>
      <c r="D26" s="29" t="s">
        <v>119</v>
      </c>
      <c r="E26" s="30">
        <v>210.42</v>
      </c>
      <c r="F26" s="31" t="s">
        <v>92</v>
      </c>
      <c r="H26" s="32">
        <f>ROUND(E26*G26,2)</f>
        <v>0</v>
      </c>
      <c r="J26" s="32">
        <f>ROUND(E26*G26,2)</f>
        <v>0</v>
      </c>
      <c r="L26" s="33">
        <f>E26*K26</f>
        <v>0</v>
      </c>
      <c r="N26" s="30">
        <f>E26*M26</f>
        <v>0</v>
      </c>
      <c r="O26" s="31">
        <v>20</v>
      </c>
      <c r="P26" s="31" t="s">
        <v>93</v>
      </c>
      <c r="V26" s="34" t="s">
        <v>75</v>
      </c>
      <c r="W26" s="35">
        <v>133.827</v>
      </c>
      <c r="X26" s="28" t="s">
        <v>120</v>
      </c>
      <c r="Y26" s="28" t="s">
        <v>118</v>
      </c>
      <c r="Z26" s="31" t="s">
        <v>95</v>
      </c>
      <c r="AB26" s="31">
        <v>7</v>
      </c>
      <c r="AJ26" s="4" t="s">
        <v>96</v>
      </c>
      <c r="AK26" s="4" t="s">
        <v>97</v>
      </c>
    </row>
    <row r="27" spans="1:37" ht="12">
      <c r="D27" s="67" t="s">
        <v>121</v>
      </c>
      <c r="E27" s="68"/>
      <c r="F27" s="69"/>
      <c r="G27" s="70"/>
      <c r="H27" s="70"/>
      <c r="I27" s="70"/>
      <c r="J27" s="70"/>
      <c r="K27" s="71"/>
      <c r="L27" s="71"/>
      <c r="M27" s="68"/>
      <c r="N27" s="68"/>
      <c r="O27" s="69"/>
      <c r="P27" s="69"/>
      <c r="Q27" s="68"/>
      <c r="R27" s="68"/>
      <c r="S27" s="68"/>
      <c r="T27" s="72"/>
      <c r="U27" s="72"/>
      <c r="V27" s="72" t="s">
        <v>0</v>
      </c>
      <c r="W27" s="73"/>
      <c r="X27" s="69"/>
    </row>
    <row r="28" spans="1:37" ht="12">
      <c r="A28" s="26">
        <v>7</v>
      </c>
      <c r="B28" s="27" t="s">
        <v>122</v>
      </c>
      <c r="C28" s="28" t="s">
        <v>123</v>
      </c>
      <c r="D28" s="29" t="s">
        <v>124</v>
      </c>
      <c r="E28" s="30">
        <v>210.42</v>
      </c>
      <c r="F28" s="31" t="s">
        <v>92</v>
      </c>
      <c r="H28" s="32">
        <f>ROUND(E28*G28,2)</f>
        <v>0</v>
      </c>
      <c r="J28" s="32">
        <f>ROUND(E28*G28,2)</f>
        <v>0</v>
      </c>
      <c r="L28" s="33">
        <f>E28*K28</f>
        <v>0</v>
      </c>
      <c r="N28" s="30">
        <f>E28*M28</f>
        <v>0</v>
      </c>
      <c r="O28" s="31">
        <v>20</v>
      </c>
      <c r="P28" s="31" t="s">
        <v>93</v>
      </c>
      <c r="V28" s="34" t="s">
        <v>75</v>
      </c>
      <c r="W28" s="35">
        <v>17.675000000000001</v>
      </c>
      <c r="X28" s="28" t="s">
        <v>125</v>
      </c>
      <c r="Y28" s="28" t="s">
        <v>123</v>
      </c>
      <c r="Z28" s="31" t="s">
        <v>95</v>
      </c>
      <c r="AB28" s="31">
        <v>7</v>
      </c>
      <c r="AJ28" s="4" t="s">
        <v>96</v>
      </c>
      <c r="AK28" s="4" t="s">
        <v>97</v>
      </c>
    </row>
    <row r="29" spans="1:37" ht="12">
      <c r="A29" s="26">
        <v>8</v>
      </c>
      <c r="B29" s="27" t="s">
        <v>122</v>
      </c>
      <c r="C29" s="28" t="s">
        <v>126</v>
      </c>
      <c r="D29" s="29" t="s">
        <v>127</v>
      </c>
      <c r="E29" s="30">
        <v>4.9740000000000002</v>
      </c>
      <c r="F29" s="31" t="s">
        <v>92</v>
      </c>
      <c r="H29" s="32">
        <f>ROUND(E29*G29,2)</f>
        <v>0</v>
      </c>
      <c r="J29" s="32">
        <f>ROUND(E29*G29,2)</f>
        <v>0</v>
      </c>
      <c r="L29" s="33">
        <f>E29*K29</f>
        <v>0</v>
      </c>
      <c r="N29" s="30">
        <f>E29*M29</f>
        <v>0</v>
      </c>
      <c r="O29" s="31">
        <v>20</v>
      </c>
      <c r="P29" s="31" t="s">
        <v>93</v>
      </c>
      <c r="V29" s="34" t="s">
        <v>75</v>
      </c>
      <c r="W29" s="35">
        <v>15.509</v>
      </c>
      <c r="X29" s="28" t="s">
        <v>128</v>
      </c>
      <c r="Y29" s="28" t="s">
        <v>126</v>
      </c>
      <c r="Z29" s="31" t="s">
        <v>95</v>
      </c>
      <c r="AB29" s="31">
        <v>7</v>
      </c>
      <c r="AJ29" s="4" t="s">
        <v>96</v>
      </c>
      <c r="AK29" s="4" t="s">
        <v>97</v>
      </c>
    </row>
    <row r="30" spans="1:37" ht="12">
      <c r="D30" s="67" t="s">
        <v>129</v>
      </c>
      <c r="E30" s="68"/>
      <c r="F30" s="69"/>
      <c r="G30" s="70"/>
      <c r="H30" s="70"/>
      <c r="I30" s="70"/>
      <c r="J30" s="70"/>
      <c r="K30" s="71"/>
      <c r="L30" s="71"/>
      <c r="M30" s="68"/>
      <c r="N30" s="68"/>
      <c r="O30" s="69"/>
      <c r="P30" s="69"/>
      <c r="Q30" s="68"/>
      <c r="R30" s="68"/>
      <c r="S30" s="68"/>
      <c r="T30" s="72"/>
      <c r="U30" s="72"/>
      <c r="V30" s="72" t="s">
        <v>0</v>
      </c>
      <c r="W30" s="73"/>
      <c r="X30" s="69"/>
    </row>
    <row r="31" spans="1:37" ht="12">
      <c r="A31" s="26">
        <v>9</v>
      </c>
      <c r="B31" s="27" t="s">
        <v>122</v>
      </c>
      <c r="C31" s="28" t="s">
        <v>130</v>
      </c>
      <c r="D31" s="29" t="s">
        <v>100</v>
      </c>
      <c r="E31" s="30">
        <v>4.9740000000000002</v>
      </c>
      <c r="F31" s="31" t="s">
        <v>92</v>
      </c>
      <c r="H31" s="32">
        <f>ROUND(E31*G31,2)</f>
        <v>0</v>
      </c>
      <c r="J31" s="32">
        <f>ROUND(E31*G31,2)</f>
        <v>0</v>
      </c>
      <c r="L31" s="33">
        <f>E31*K31</f>
        <v>0</v>
      </c>
      <c r="N31" s="30">
        <f>E31*M31</f>
        <v>0</v>
      </c>
      <c r="O31" s="31">
        <v>20</v>
      </c>
      <c r="P31" s="31" t="s">
        <v>93</v>
      </c>
      <c r="V31" s="34" t="s">
        <v>75</v>
      </c>
      <c r="W31" s="35">
        <v>1.2390000000000001</v>
      </c>
      <c r="X31" s="28" t="s">
        <v>131</v>
      </c>
      <c r="Y31" s="28" t="s">
        <v>130</v>
      </c>
      <c r="Z31" s="31" t="s">
        <v>95</v>
      </c>
      <c r="AB31" s="31">
        <v>7</v>
      </c>
      <c r="AJ31" s="4" t="s">
        <v>96</v>
      </c>
      <c r="AK31" s="4" t="s">
        <v>97</v>
      </c>
    </row>
    <row r="32" spans="1:37" ht="12">
      <c r="A32" s="26">
        <v>10</v>
      </c>
      <c r="B32" s="27" t="s">
        <v>122</v>
      </c>
      <c r="C32" s="28" t="s">
        <v>132</v>
      </c>
      <c r="D32" s="29" t="s">
        <v>133</v>
      </c>
      <c r="E32" s="30">
        <v>8001.15</v>
      </c>
      <c r="F32" s="31" t="s">
        <v>92</v>
      </c>
      <c r="H32" s="32">
        <f>ROUND(E32*G32,2)</f>
        <v>0</v>
      </c>
      <c r="J32" s="32">
        <f>ROUND(E32*G32,2)</f>
        <v>0</v>
      </c>
      <c r="L32" s="33">
        <f>E32*K32</f>
        <v>0</v>
      </c>
      <c r="N32" s="30">
        <f>E32*M32</f>
        <v>0</v>
      </c>
      <c r="O32" s="31">
        <v>20</v>
      </c>
      <c r="P32" s="31" t="s">
        <v>93</v>
      </c>
      <c r="V32" s="34" t="s">
        <v>75</v>
      </c>
      <c r="W32" s="35">
        <v>88.013000000000005</v>
      </c>
      <c r="X32" s="28" t="s">
        <v>134</v>
      </c>
      <c r="Y32" s="28" t="s">
        <v>132</v>
      </c>
      <c r="Z32" s="31" t="s">
        <v>105</v>
      </c>
      <c r="AB32" s="31">
        <v>7</v>
      </c>
      <c r="AJ32" s="4" t="s">
        <v>96</v>
      </c>
      <c r="AK32" s="4" t="s">
        <v>97</v>
      </c>
    </row>
    <row r="33" spans="1:37" ht="12">
      <c r="D33" s="67" t="s">
        <v>135</v>
      </c>
      <c r="E33" s="68"/>
      <c r="F33" s="69"/>
      <c r="G33" s="70"/>
      <c r="H33" s="70"/>
      <c r="I33" s="70"/>
      <c r="J33" s="70"/>
      <c r="K33" s="71"/>
      <c r="L33" s="71"/>
      <c r="M33" s="68"/>
      <c r="N33" s="68"/>
      <c r="O33" s="69"/>
      <c r="P33" s="69"/>
      <c r="Q33" s="68"/>
      <c r="R33" s="68"/>
      <c r="S33" s="68"/>
      <c r="T33" s="72"/>
      <c r="U33" s="72"/>
      <c r="V33" s="72" t="s">
        <v>0</v>
      </c>
      <c r="W33" s="73"/>
      <c r="X33" s="69"/>
    </row>
    <row r="34" spans="1:37" ht="12">
      <c r="A34" s="26">
        <v>11</v>
      </c>
      <c r="B34" s="27" t="s">
        <v>122</v>
      </c>
      <c r="C34" s="28" t="s">
        <v>136</v>
      </c>
      <c r="D34" s="29" t="s">
        <v>137</v>
      </c>
      <c r="E34" s="30">
        <v>8004.29</v>
      </c>
      <c r="F34" s="31" t="s">
        <v>92</v>
      </c>
      <c r="H34" s="32">
        <f>ROUND(E34*G34,2)</f>
        <v>0</v>
      </c>
      <c r="J34" s="32">
        <f>ROUND(E34*G34,2)</f>
        <v>0</v>
      </c>
      <c r="L34" s="33">
        <f>E34*K34</f>
        <v>0</v>
      </c>
      <c r="N34" s="30">
        <f>E34*M34</f>
        <v>0</v>
      </c>
      <c r="O34" s="31">
        <v>20</v>
      </c>
      <c r="P34" s="31" t="s">
        <v>93</v>
      </c>
      <c r="V34" s="34" t="s">
        <v>75</v>
      </c>
      <c r="W34" s="35">
        <v>728.39</v>
      </c>
      <c r="X34" s="28" t="s">
        <v>138</v>
      </c>
      <c r="Y34" s="28" t="s">
        <v>136</v>
      </c>
      <c r="Z34" s="31" t="s">
        <v>95</v>
      </c>
      <c r="AB34" s="31">
        <v>7</v>
      </c>
      <c r="AJ34" s="4" t="s">
        <v>96</v>
      </c>
      <c r="AK34" s="4" t="s">
        <v>97</v>
      </c>
    </row>
    <row r="35" spans="1:37" ht="12">
      <c r="D35" s="67" t="s">
        <v>139</v>
      </c>
      <c r="E35" s="68"/>
      <c r="F35" s="69"/>
      <c r="G35" s="70"/>
      <c r="H35" s="70"/>
      <c r="I35" s="70"/>
      <c r="J35" s="70"/>
      <c r="K35" s="71"/>
      <c r="L35" s="71"/>
      <c r="M35" s="68"/>
      <c r="N35" s="68"/>
      <c r="O35" s="69"/>
      <c r="P35" s="69"/>
      <c r="Q35" s="68"/>
      <c r="R35" s="68"/>
      <c r="S35" s="68"/>
      <c r="T35" s="72"/>
      <c r="U35" s="72"/>
      <c r="V35" s="72" t="s">
        <v>0</v>
      </c>
      <c r="W35" s="73"/>
      <c r="X35" s="69"/>
    </row>
    <row r="36" spans="1:37" ht="12">
      <c r="A36" s="26">
        <v>12</v>
      </c>
      <c r="B36" s="27" t="s">
        <v>89</v>
      </c>
      <c r="C36" s="28" t="s">
        <v>140</v>
      </c>
      <c r="D36" s="29" t="s">
        <v>141</v>
      </c>
      <c r="E36" s="30">
        <v>8004.29</v>
      </c>
      <c r="F36" s="31" t="s">
        <v>92</v>
      </c>
      <c r="H36" s="32">
        <f>ROUND(E36*G36,2)</f>
        <v>0</v>
      </c>
      <c r="J36" s="32">
        <f>ROUND(E36*G36,2)</f>
        <v>0</v>
      </c>
      <c r="L36" s="33">
        <f>E36*K36</f>
        <v>0</v>
      </c>
      <c r="N36" s="30">
        <f>E36*M36</f>
        <v>0</v>
      </c>
      <c r="O36" s="31">
        <v>20</v>
      </c>
      <c r="P36" s="31" t="s">
        <v>93</v>
      </c>
      <c r="V36" s="34" t="s">
        <v>75</v>
      </c>
      <c r="W36" s="35">
        <v>56.03</v>
      </c>
      <c r="X36" s="28" t="s">
        <v>142</v>
      </c>
      <c r="Y36" s="28" t="s">
        <v>140</v>
      </c>
      <c r="Z36" s="31" t="s">
        <v>95</v>
      </c>
      <c r="AB36" s="31">
        <v>7</v>
      </c>
      <c r="AJ36" s="4" t="s">
        <v>96</v>
      </c>
      <c r="AK36" s="4" t="s">
        <v>97</v>
      </c>
    </row>
    <row r="37" spans="1:37" ht="12">
      <c r="A37" s="26">
        <v>13</v>
      </c>
      <c r="B37" s="27" t="s">
        <v>122</v>
      </c>
      <c r="C37" s="28" t="s">
        <v>143</v>
      </c>
      <c r="D37" s="29" t="s">
        <v>144</v>
      </c>
      <c r="E37" s="30">
        <v>13207.079</v>
      </c>
      <c r="F37" s="31" t="s">
        <v>145</v>
      </c>
      <c r="H37" s="32">
        <f>ROUND(E37*G37,2)</f>
        <v>0</v>
      </c>
      <c r="J37" s="32">
        <f>ROUND(E37*G37,2)</f>
        <v>0</v>
      </c>
      <c r="K37" s="33">
        <v>1</v>
      </c>
      <c r="L37" s="33">
        <f>E37*K37</f>
        <v>13207.079</v>
      </c>
      <c r="N37" s="30">
        <f>E37*M37</f>
        <v>0</v>
      </c>
      <c r="O37" s="31">
        <v>20</v>
      </c>
      <c r="P37" s="31" t="s">
        <v>93</v>
      </c>
      <c r="V37" s="34" t="s">
        <v>75</v>
      </c>
      <c r="X37" s="28" t="s">
        <v>146</v>
      </c>
      <c r="Y37" s="28" t="s">
        <v>143</v>
      </c>
      <c r="Z37" s="31" t="s">
        <v>147</v>
      </c>
      <c r="AB37" s="31">
        <v>7</v>
      </c>
      <c r="AJ37" s="4" t="s">
        <v>96</v>
      </c>
      <c r="AK37" s="4" t="s">
        <v>97</v>
      </c>
    </row>
    <row r="38" spans="1:37" ht="12">
      <c r="D38" s="67" t="s">
        <v>148</v>
      </c>
      <c r="E38" s="68"/>
      <c r="F38" s="69"/>
      <c r="G38" s="70"/>
      <c r="H38" s="70"/>
      <c r="I38" s="70"/>
      <c r="J38" s="70"/>
      <c r="K38" s="71"/>
      <c r="L38" s="71"/>
      <c r="M38" s="68"/>
      <c r="N38" s="68"/>
      <c r="O38" s="69"/>
      <c r="P38" s="69"/>
      <c r="Q38" s="68"/>
      <c r="R38" s="68"/>
      <c r="S38" s="68"/>
      <c r="T38" s="72"/>
      <c r="U38" s="72"/>
      <c r="V38" s="72" t="s">
        <v>0</v>
      </c>
      <c r="W38" s="73"/>
      <c r="X38" s="69"/>
    </row>
    <row r="39" spans="1:37" ht="12">
      <c r="A39" s="26">
        <v>14</v>
      </c>
      <c r="B39" s="27" t="s">
        <v>122</v>
      </c>
      <c r="C39" s="28" t="s">
        <v>149</v>
      </c>
      <c r="D39" s="29" t="s">
        <v>150</v>
      </c>
      <c r="E39" s="30">
        <v>250</v>
      </c>
      <c r="F39" s="31" t="s">
        <v>151</v>
      </c>
      <c r="H39" s="32">
        <f>ROUND(E39*G39,2)</f>
        <v>0</v>
      </c>
      <c r="J39" s="32">
        <f>ROUND(E39*G39,2)</f>
        <v>0</v>
      </c>
      <c r="L39" s="33">
        <f>E39*K39</f>
        <v>0</v>
      </c>
      <c r="N39" s="30">
        <f>E39*M39</f>
        <v>0</v>
      </c>
      <c r="O39" s="31">
        <v>20</v>
      </c>
      <c r="P39" s="31" t="s">
        <v>93</v>
      </c>
      <c r="V39" s="34" t="s">
        <v>75</v>
      </c>
      <c r="W39" s="35">
        <v>14.75</v>
      </c>
      <c r="X39" s="28" t="s">
        <v>152</v>
      </c>
      <c r="Y39" s="28" t="s">
        <v>149</v>
      </c>
      <c r="Z39" s="31" t="s">
        <v>95</v>
      </c>
      <c r="AB39" s="31">
        <v>7</v>
      </c>
      <c r="AJ39" s="4" t="s">
        <v>96</v>
      </c>
      <c r="AK39" s="4" t="s">
        <v>97</v>
      </c>
    </row>
    <row r="40" spans="1:37" ht="12">
      <c r="A40" s="26">
        <v>15</v>
      </c>
      <c r="B40" s="27" t="s">
        <v>153</v>
      </c>
      <c r="C40" s="28" t="s">
        <v>154</v>
      </c>
      <c r="D40" s="29" t="s">
        <v>155</v>
      </c>
      <c r="E40" s="30">
        <v>10</v>
      </c>
      <c r="F40" s="31" t="s">
        <v>156</v>
      </c>
      <c r="I40" s="32">
        <f>ROUND(E40*G40,2)</f>
        <v>0</v>
      </c>
      <c r="J40" s="32">
        <f>ROUND(E40*G40,2)</f>
        <v>0</v>
      </c>
      <c r="K40" s="33">
        <v>1E-3</v>
      </c>
      <c r="L40" s="33">
        <f>E40*K40</f>
        <v>0.01</v>
      </c>
      <c r="N40" s="30">
        <f>E40*M40</f>
        <v>0</v>
      </c>
      <c r="O40" s="31">
        <v>20</v>
      </c>
      <c r="P40" s="31" t="s">
        <v>93</v>
      </c>
      <c r="V40" s="34" t="s">
        <v>74</v>
      </c>
      <c r="X40" s="28" t="s">
        <v>154</v>
      </c>
      <c r="Y40" s="28" t="s">
        <v>154</v>
      </c>
      <c r="Z40" s="31" t="s">
        <v>157</v>
      </c>
      <c r="AA40" s="28" t="s">
        <v>93</v>
      </c>
      <c r="AB40" s="31">
        <v>8</v>
      </c>
      <c r="AJ40" s="4" t="s">
        <v>158</v>
      </c>
      <c r="AK40" s="4" t="s">
        <v>97</v>
      </c>
    </row>
    <row r="41" spans="1:37" ht="12">
      <c r="D41" s="67" t="s">
        <v>159</v>
      </c>
      <c r="E41" s="68"/>
      <c r="F41" s="69"/>
      <c r="G41" s="70"/>
      <c r="H41" s="70"/>
      <c r="I41" s="70"/>
      <c r="J41" s="70"/>
      <c r="K41" s="71"/>
      <c r="L41" s="71"/>
      <c r="M41" s="68"/>
      <c r="N41" s="68"/>
      <c r="O41" s="69"/>
      <c r="P41" s="69"/>
      <c r="Q41" s="68"/>
      <c r="R41" s="68"/>
      <c r="S41" s="68"/>
      <c r="T41" s="72"/>
      <c r="U41" s="72"/>
      <c r="V41" s="72" t="s">
        <v>0</v>
      </c>
      <c r="W41" s="73"/>
      <c r="X41" s="69"/>
    </row>
    <row r="42" spans="1:37" ht="12">
      <c r="A42" s="26">
        <v>16</v>
      </c>
      <c r="B42" s="27" t="s">
        <v>160</v>
      </c>
      <c r="C42" s="28" t="s">
        <v>161</v>
      </c>
      <c r="D42" s="29" t="s">
        <v>162</v>
      </c>
      <c r="E42" s="30">
        <v>250</v>
      </c>
      <c r="F42" s="31" t="s">
        <v>151</v>
      </c>
      <c r="H42" s="32">
        <f>ROUND(E42*G42,2)</f>
        <v>0</v>
      </c>
      <c r="J42" s="32">
        <f>ROUND(E42*G42,2)</f>
        <v>0</v>
      </c>
      <c r="L42" s="33">
        <f>E42*K42</f>
        <v>0</v>
      </c>
      <c r="N42" s="30">
        <f>E42*M42</f>
        <v>0</v>
      </c>
      <c r="O42" s="31">
        <v>20</v>
      </c>
      <c r="P42" s="31" t="s">
        <v>93</v>
      </c>
      <c r="V42" s="34" t="s">
        <v>75</v>
      </c>
      <c r="W42" s="35">
        <v>29</v>
      </c>
      <c r="X42" s="28" t="s">
        <v>163</v>
      </c>
      <c r="Y42" s="28" t="s">
        <v>161</v>
      </c>
      <c r="Z42" s="31" t="s">
        <v>95</v>
      </c>
      <c r="AB42" s="31">
        <v>7</v>
      </c>
      <c r="AJ42" s="4" t="s">
        <v>96</v>
      </c>
      <c r="AK42" s="4" t="s">
        <v>97</v>
      </c>
    </row>
    <row r="43" spans="1:37" ht="12">
      <c r="A43" s="26">
        <v>17</v>
      </c>
      <c r="B43" s="27" t="s">
        <v>160</v>
      </c>
      <c r="C43" s="28" t="s">
        <v>164</v>
      </c>
      <c r="D43" s="29" t="s">
        <v>165</v>
      </c>
      <c r="E43" s="30">
        <v>250</v>
      </c>
      <c r="F43" s="31" t="s">
        <v>151</v>
      </c>
      <c r="H43" s="32">
        <f>ROUND(E43*G43,2)</f>
        <v>0</v>
      </c>
      <c r="J43" s="32">
        <f>ROUND(E43*G43,2)</f>
        <v>0</v>
      </c>
      <c r="L43" s="33">
        <f>E43*K43</f>
        <v>0</v>
      </c>
      <c r="N43" s="30">
        <f>E43*M43</f>
        <v>0</v>
      </c>
      <c r="O43" s="31">
        <v>20</v>
      </c>
      <c r="P43" s="31" t="s">
        <v>93</v>
      </c>
      <c r="V43" s="34" t="s">
        <v>75</v>
      </c>
      <c r="W43" s="35">
        <v>0.75</v>
      </c>
      <c r="X43" s="28" t="s">
        <v>166</v>
      </c>
      <c r="Y43" s="28" t="s">
        <v>164</v>
      </c>
      <c r="Z43" s="31" t="s">
        <v>95</v>
      </c>
      <c r="AB43" s="31">
        <v>1</v>
      </c>
      <c r="AJ43" s="4" t="s">
        <v>96</v>
      </c>
      <c r="AK43" s="4" t="s">
        <v>97</v>
      </c>
    </row>
    <row r="44" spans="1:37" ht="12">
      <c r="A44" s="26">
        <v>18</v>
      </c>
      <c r="B44" s="27" t="s">
        <v>160</v>
      </c>
      <c r="C44" s="28" t="s">
        <v>167</v>
      </c>
      <c r="D44" s="29" t="s">
        <v>168</v>
      </c>
      <c r="E44" s="30">
        <v>250</v>
      </c>
      <c r="F44" s="31" t="s">
        <v>151</v>
      </c>
      <c r="H44" s="32">
        <f>ROUND(E44*G44,2)</f>
        <v>0</v>
      </c>
      <c r="J44" s="32">
        <f>ROUND(E44*G44,2)</f>
        <v>0</v>
      </c>
      <c r="L44" s="33">
        <f>E44*K44</f>
        <v>0</v>
      </c>
      <c r="N44" s="30">
        <f>E44*M44</f>
        <v>0</v>
      </c>
      <c r="O44" s="31">
        <v>20</v>
      </c>
      <c r="P44" s="31" t="s">
        <v>93</v>
      </c>
      <c r="V44" s="34" t="s">
        <v>75</v>
      </c>
      <c r="W44" s="35">
        <v>3.75</v>
      </c>
      <c r="X44" s="28" t="s">
        <v>169</v>
      </c>
      <c r="Y44" s="28" t="s">
        <v>167</v>
      </c>
      <c r="Z44" s="31" t="s">
        <v>95</v>
      </c>
      <c r="AB44" s="31">
        <v>7</v>
      </c>
      <c r="AJ44" s="4" t="s">
        <v>96</v>
      </c>
      <c r="AK44" s="4" t="s">
        <v>97</v>
      </c>
    </row>
    <row r="45" spans="1:37" ht="12">
      <c r="A45" s="26">
        <v>19</v>
      </c>
      <c r="B45" s="27" t="s">
        <v>160</v>
      </c>
      <c r="C45" s="28" t="s">
        <v>170</v>
      </c>
      <c r="D45" s="29" t="s">
        <v>171</v>
      </c>
      <c r="E45" s="30">
        <v>250</v>
      </c>
      <c r="F45" s="31" t="s">
        <v>151</v>
      </c>
      <c r="H45" s="32">
        <f>ROUND(E45*G45,2)</f>
        <v>0</v>
      </c>
      <c r="J45" s="32">
        <f>ROUND(E45*G45,2)</f>
        <v>0</v>
      </c>
      <c r="L45" s="33">
        <f>E45*K45</f>
        <v>0</v>
      </c>
      <c r="N45" s="30">
        <f>E45*M45</f>
        <v>0</v>
      </c>
      <c r="O45" s="31">
        <v>20</v>
      </c>
      <c r="P45" s="31" t="s">
        <v>93</v>
      </c>
      <c r="V45" s="34" t="s">
        <v>75</v>
      </c>
      <c r="W45" s="35">
        <v>0.25</v>
      </c>
      <c r="X45" s="28" t="s">
        <v>172</v>
      </c>
      <c r="Y45" s="28" t="s">
        <v>170</v>
      </c>
      <c r="Z45" s="31" t="s">
        <v>95</v>
      </c>
      <c r="AB45" s="31">
        <v>7</v>
      </c>
      <c r="AJ45" s="4" t="s">
        <v>96</v>
      </c>
      <c r="AK45" s="4" t="s">
        <v>97</v>
      </c>
    </row>
    <row r="46" spans="1:37" ht="12">
      <c r="A46" s="26">
        <v>20</v>
      </c>
      <c r="B46" s="27" t="s">
        <v>160</v>
      </c>
      <c r="C46" s="28" t="s">
        <v>173</v>
      </c>
      <c r="D46" s="29" t="s">
        <v>174</v>
      </c>
      <c r="E46" s="30">
        <v>2.5</v>
      </c>
      <c r="F46" s="31" t="s">
        <v>92</v>
      </c>
      <c r="H46" s="32">
        <f>ROUND(E46*G46,2)</f>
        <v>0</v>
      </c>
      <c r="J46" s="32">
        <f>ROUND(E46*G46,2)</f>
        <v>0</v>
      </c>
      <c r="L46" s="33">
        <f>E46*K46</f>
        <v>0</v>
      </c>
      <c r="N46" s="30">
        <f>E46*M46</f>
        <v>0</v>
      </c>
      <c r="O46" s="31">
        <v>20</v>
      </c>
      <c r="P46" s="31" t="s">
        <v>93</v>
      </c>
      <c r="V46" s="34" t="s">
        <v>75</v>
      </c>
      <c r="W46" s="35">
        <v>2.3250000000000002</v>
      </c>
      <c r="X46" s="28" t="s">
        <v>175</v>
      </c>
      <c r="Y46" s="28" t="s">
        <v>173</v>
      </c>
      <c r="Z46" s="31" t="s">
        <v>95</v>
      </c>
      <c r="AB46" s="31">
        <v>7</v>
      </c>
      <c r="AJ46" s="4" t="s">
        <v>96</v>
      </c>
      <c r="AK46" s="4" t="s">
        <v>97</v>
      </c>
    </row>
    <row r="47" spans="1:37" ht="12">
      <c r="D47" s="75" t="s">
        <v>176</v>
      </c>
      <c r="E47" s="76">
        <f>J47</f>
        <v>0</v>
      </c>
      <c r="H47" s="76">
        <f>SUM(H12:H46)</f>
        <v>0</v>
      </c>
      <c r="I47" s="76">
        <f>SUM(I12:I46)</f>
        <v>0</v>
      </c>
      <c r="J47" s="76">
        <f>SUM(J12:J46)</f>
        <v>0</v>
      </c>
      <c r="L47" s="77">
        <f>SUM(L12:L46)</f>
        <v>13207.089</v>
      </c>
      <c r="N47" s="78">
        <f>SUM(N12:N46)</f>
        <v>0</v>
      </c>
      <c r="W47" s="35">
        <f>SUM(W12:W46)</f>
        <v>1758.6309999999999</v>
      </c>
    </row>
    <row r="49" spans="1:37">
      <c r="B49" s="28" t="s">
        <v>177</v>
      </c>
    </row>
    <row r="50" spans="1:37" ht="12">
      <c r="A50" s="26">
        <v>21</v>
      </c>
      <c r="B50" s="27" t="s">
        <v>178</v>
      </c>
      <c r="C50" s="28" t="s">
        <v>179</v>
      </c>
      <c r="D50" s="29" t="s">
        <v>180</v>
      </c>
      <c r="E50" s="30">
        <v>2240</v>
      </c>
      <c r="F50" s="31" t="s">
        <v>181</v>
      </c>
      <c r="H50" s="32">
        <f>ROUND(E50*G50,2)</f>
        <v>0</v>
      </c>
      <c r="J50" s="32">
        <f>ROUND(E50*G50,2)</f>
        <v>0</v>
      </c>
      <c r="K50" s="33">
        <v>1.3999999999999999E-4</v>
      </c>
      <c r="L50" s="33">
        <f>E50*K50</f>
        <v>0.31359999999999999</v>
      </c>
      <c r="N50" s="30">
        <f>E50*M50</f>
        <v>0</v>
      </c>
      <c r="O50" s="31">
        <v>20</v>
      </c>
      <c r="P50" s="31" t="s">
        <v>93</v>
      </c>
      <c r="V50" s="34" t="s">
        <v>75</v>
      </c>
      <c r="W50" s="35">
        <v>168</v>
      </c>
      <c r="X50" s="28" t="s">
        <v>182</v>
      </c>
      <c r="Y50" s="28" t="s">
        <v>179</v>
      </c>
      <c r="Z50" s="31" t="s">
        <v>183</v>
      </c>
      <c r="AB50" s="31">
        <v>7</v>
      </c>
      <c r="AJ50" s="4" t="s">
        <v>96</v>
      </c>
      <c r="AK50" s="4" t="s">
        <v>97</v>
      </c>
    </row>
    <row r="51" spans="1:37" ht="12">
      <c r="D51" s="67" t="s">
        <v>184</v>
      </c>
      <c r="E51" s="68"/>
      <c r="F51" s="69"/>
      <c r="G51" s="70"/>
      <c r="H51" s="70"/>
      <c r="I51" s="70"/>
      <c r="J51" s="70"/>
      <c r="K51" s="71"/>
      <c r="L51" s="71"/>
      <c r="M51" s="68"/>
      <c r="N51" s="68"/>
      <c r="O51" s="69"/>
      <c r="P51" s="69"/>
      <c r="Q51" s="68"/>
      <c r="R51" s="68"/>
      <c r="S51" s="68"/>
      <c r="T51" s="72"/>
      <c r="U51" s="72"/>
      <c r="V51" s="72" t="s">
        <v>0</v>
      </c>
      <c r="W51" s="73"/>
      <c r="X51" s="69"/>
    </row>
    <row r="52" spans="1:37" ht="12">
      <c r="D52" s="67" t="s">
        <v>185</v>
      </c>
      <c r="E52" s="68"/>
      <c r="F52" s="69"/>
      <c r="G52" s="70"/>
      <c r="H52" s="70"/>
      <c r="I52" s="70"/>
      <c r="J52" s="70"/>
      <c r="K52" s="71"/>
      <c r="L52" s="71"/>
      <c r="M52" s="68"/>
      <c r="N52" s="68"/>
      <c r="O52" s="69"/>
      <c r="P52" s="69"/>
      <c r="Q52" s="68"/>
      <c r="R52" s="68"/>
      <c r="S52" s="68"/>
      <c r="T52" s="72"/>
      <c r="U52" s="72"/>
      <c r="V52" s="72" t="s">
        <v>0</v>
      </c>
      <c r="W52" s="73"/>
      <c r="X52" s="69"/>
    </row>
    <row r="53" spans="1:37" ht="24">
      <c r="D53" s="67" t="s">
        <v>186</v>
      </c>
      <c r="E53" s="68"/>
      <c r="F53" s="69"/>
      <c r="G53" s="70"/>
      <c r="H53" s="70"/>
      <c r="I53" s="70"/>
      <c r="J53" s="70"/>
      <c r="K53" s="71"/>
      <c r="L53" s="71"/>
      <c r="M53" s="68"/>
      <c r="N53" s="68"/>
      <c r="O53" s="69"/>
      <c r="P53" s="69"/>
      <c r="Q53" s="68"/>
      <c r="R53" s="68"/>
      <c r="S53" s="68"/>
      <c r="T53" s="72"/>
      <c r="U53" s="72"/>
      <c r="V53" s="72" t="s">
        <v>0</v>
      </c>
      <c r="W53" s="73"/>
      <c r="X53" s="69"/>
    </row>
    <row r="54" spans="1:37" ht="12">
      <c r="D54" s="67" t="s">
        <v>187</v>
      </c>
      <c r="E54" s="68"/>
      <c r="F54" s="69"/>
      <c r="G54" s="70"/>
      <c r="H54" s="70"/>
      <c r="I54" s="70"/>
      <c r="J54" s="70"/>
      <c r="K54" s="71"/>
      <c r="L54" s="71"/>
      <c r="M54" s="68"/>
      <c r="N54" s="68"/>
      <c r="O54" s="69"/>
      <c r="P54" s="69"/>
      <c r="Q54" s="68"/>
      <c r="R54" s="68"/>
      <c r="S54" s="68"/>
      <c r="T54" s="72"/>
      <c r="U54" s="72"/>
      <c r="V54" s="72" t="s">
        <v>0</v>
      </c>
      <c r="W54" s="73"/>
      <c r="X54" s="69"/>
    </row>
    <row r="55" spans="1:37" ht="12">
      <c r="A55" s="26">
        <v>22</v>
      </c>
      <c r="B55" s="27" t="s">
        <v>153</v>
      </c>
      <c r="C55" s="28" t="s">
        <v>188</v>
      </c>
      <c r="D55" s="29" t="s">
        <v>189</v>
      </c>
      <c r="E55" s="30">
        <v>1176</v>
      </c>
      <c r="F55" s="31" t="s">
        <v>151</v>
      </c>
      <c r="I55" s="32">
        <f>ROUND(E55*G55,2)</f>
        <v>0</v>
      </c>
      <c r="J55" s="32">
        <f>ROUND(E55*G55,2)</f>
        <v>0</v>
      </c>
      <c r="K55" s="33">
        <v>2.2000000000000001E-4</v>
      </c>
      <c r="L55" s="33">
        <f>E55*K55</f>
        <v>0.25872000000000001</v>
      </c>
      <c r="N55" s="30">
        <f>E55*M55</f>
        <v>0</v>
      </c>
      <c r="O55" s="31">
        <v>20</v>
      </c>
      <c r="P55" s="31" t="s">
        <v>93</v>
      </c>
      <c r="V55" s="34" t="s">
        <v>74</v>
      </c>
      <c r="X55" s="28" t="s">
        <v>188</v>
      </c>
      <c r="Y55" s="28" t="s">
        <v>188</v>
      </c>
      <c r="Z55" s="31" t="s">
        <v>190</v>
      </c>
      <c r="AA55" s="28" t="s">
        <v>191</v>
      </c>
      <c r="AB55" s="31">
        <v>8</v>
      </c>
      <c r="AJ55" s="4" t="s">
        <v>158</v>
      </c>
      <c r="AK55" s="4" t="s">
        <v>97</v>
      </c>
    </row>
    <row r="56" spans="1:37" ht="12">
      <c r="D56" s="67" t="s">
        <v>192</v>
      </c>
      <c r="E56" s="68"/>
      <c r="F56" s="69"/>
      <c r="G56" s="70"/>
      <c r="H56" s="70"/>
      <c r="I56" s="70"/>
      <c r="J56" s="70"/>
      <c r="K56" s="71"/>
      <c r="L56" s="71"/>
      <c r="M56" s="68"/>
      <c r="N56" s="68"/>
      <c r="O56" s="69"/>
      <c r="P56" s="69"/>
      <c r="Q56" s="68"/>
      <c r="R56" s="68"/>
      <c r="S56" s="68"/>
      <c r="T56" s="72"/>
      <c r="U56" s="72"/>
      <c r="V56" s="72" t="s">
        <v>0</v>
      </c>
      <c r="W56" s="73"/>
      <c r="X56" s="69"/>
    </row>
    <row r="57" spans="1:37" ht="12">
      <c r="A57" s="26">
        <v>23</v>
      </c>
      <c r="B57" s="27" t="s">
        <v>153</v>
      </c>
      <c r="C57" s="28" t="s">
        <v>193</v>
      </c>
      <c r="D57" s="29" t="s">
        <v>194</v>
      </c>
      <c r="E57" s="30">
        <v>1176</v>
      </c>
      <c r="F57" s="31" t="s">
        <v>151</v>
      </c>
      <c r="I57" s="32">
        <f>ROUND(E57*G57,2)</f>
        <v>0</v>
      </c>
      <c r="J57" s="32">
        <f>ROUND(E57*G57,2)</f>
        <v>0</v>
      </c>
      <c r="L57" s="33">
        <f>E57*K57</f>
        <v>0</v>
      </c>
      <c r="N57" s="30">
        <f>E57*M57</f>
        <v>0</v>
      </c>
      <c r="O57" s="31">
        <v>20</v>
      </c>
      <c r="P57" s="31" t="s">
        <v>93</v>
      </c>
      <c r="V57" s="34" t="s">
        <v>74</v>
      </c>
      <c r="X57" s="28" t="s">
        <v>193</v>
      </c>
      <c r="Y57" s="28" t="s">
        <v>193</v>
      </c>
      <c r="Z57" s="31" t="s">
        <v>195</v>
      </c>
      <c r="AA57" s="28" t="s">
        <v>93</v>
      </c>
      <c r="AB57" s="31">
        <v>8</v>
      </c>
      <c r="AJ57" s="4" t="s">
        <v>158</v>
      </c>
      <c r="AK57" s="4" t="s">
        <v>97</v>
      </c>
    </row>
    <row r="58" spans="1:37" ht="12">
      <c r="A58" s="26">
        <v>24</v>
      </c>
      <c r="B58" s="27" t="s">
        <v>89</v>
      </c>
      <c r="C58" s="28" t="s">
        <v>196</v>
      </c>
      <c r="D58" s="29" t="s">
        <v>197</v>
      </c>
      <c r="E58" s="30">
        <v>1638</v>
      </c>
      <c r="F58" s="31" t="s">
        <v>151</v>
      </c>
      <c r="H58" s="32">
        <f>ROUND(E58*G58,2)</f>
        <v>0</v>
      </c>
      <c r="J58" s="32">
        <f>ROUND(E58*G58,2)</f>
        <v>0</v>
      </c>
      <c r="L58" s="33">
        <f>E58*K58</f>
        <v>0</v>
      </c>
      <c r="N58" s="30">
        <f>E58*M58</f>
        <v>0</v>
      </c>
      <c r="O58" s="31">
        <v>20</v>
      </c>
      <c r="P58" s="31" t="s">
        <v>93</v>
      </c>
      <c r="V58" s="34" t="s">
        <v>75</v>
      </c>
      <c r="W58" s="35">
        <v>8.19</v>
      </c>
      <c r="X58" s="28" t="s">
        <v>198</v>
      </c>
      <c r="Y58" s="28" t="s">
        <v>196</v>
      </c>
      <c r="Z58" s="31" t="s">
        <v>95</v>
      </c>
      <c r="AB58" s="31">
        <v>1</v>
      </c>
      <c r="AJ58" s="4" t="s">
        <v>96</v>
      </c>
      <c r="AK58" s="4" t="s">
        <v>97</v>
      </c>
    </row>
    <row r="59" spans="1:37" ht="12">
      <c r="D59" s="67" t="s">
        <v>199</v>
      </c>
      <c r="E59" s="68"/>
      <c r="F59" s="69"/>
      <c r="G59" s="70"/>
      <c r="H59" s="70"/>
      <c r="I59" s="70"/>
      <c r="J59" s="70"/>
      <c r="K59" s="71"/>
      <c r="L59" s="71"/>
      <c r="M59" s="68"/>
      <c r="N59" s="68"/>
      <c r="O59" s="69"/>
      <c r="P59" s="69"/>
      <c r="Q59" s="68"/>
      <c r="R59" s="68"/>
      <c r="S59" s="68"/>
      <c r="T59" s="72"/>
      <c r="U59" s="72"/>
      <c r="V59" s="72" t="s">
        <v>0</v>
      </c>
      <c r="W59" s="73"/>
      <c r="X59" s="69"/>
    </row>
    <row r="60" spans="1:37" ht="12">
      <c r="D60" s="67" t="s">
        <v>200</v>
      </c>
      <c r="E60" s="68"/>
      <c r="F60" s="69"/>
      <c r="G60" s="70"/>
      <c r="H60" s="70"/>
      <c r="I60" s="70"/>
      <c r="J60" s="70"/>
      <c r="K60" s="71"/>
      <c r="L60" s="71"/>
      <c r="M60" s="68"/>
      <c r="N60" s="68"/>
      <c r="O60" s="69"/>
      <c r="P60" s="69"/>
      <c r="Q60" s="68"/>
      <c r="R60" s="68"/>
      <c r="S60" s="68"/>
      <c r="T60" s="72"/>
      <c r="U60" s="72"/>
      <c r="V60" s="72" t="s">
        <v>0</v>
      </c>
      <c r="W60" s="73"/>
      <c r="X60" s="69"/>
    </row>
    <row r="61" spans="1:37" ht="12">
      <c r="D61" s="67" t="s">
        <v>201</v>
      </c>
      <c r="E61" s="68"/>
      <c r="F61" s="69"/>
      <c r="G61" s="70"/>
      <c r="H61" s="70"/>
      <c r="I61" s="70"/>
      <c r="J61" s="70"/>
      <c r="K61" s="71"/>
      <c r="L61" s="71"/>
      <c r="M61" s="68"/>
      <c r="N61" s="68"/>
      <c r="O61" s="69"/>
      <c r="P61" s="69"/>
      <c r="Q61" s="68"/>
      <c r="R61" s="68"/>
      <c r="S61" s="68"/>
      <c r="T61" s="72"/>
      <c r="U61" s="72"/>
      <c r="V61" s="72" t="s">
        <v>0</v>
      </c>
      <c r="W61" s="73"/>
      <c r="X61" s="69"/>
    </row>
    <row r="62" spans="1:37" ht="12">
      <c r="D62" s="67" t="s">
        <v>202</v>
      </c>
      <c r="E62" s="68"/>
      <c r="F62" s="69"/>
      <c r="G62" s="70"/>
      <c r="H62" s="70"/>
      <c r="I62" s="70"/>
      <c r="J62" s="70"/>
      <c r="K62" s="71"/>
      <c r="L62" s="71"/>
      <c r="M62" s="68"/>
      <c r="N62" s="68"/>
      <c r="O62" s="69"/>
      <c r="P62" s="69"/>
      <c r="Q62" s="68"/>
      <c r="R62" s="68"/>
      <c r="S62" s="68"/>
      <c r="T62" s="72"/>
      <c r="U62" s="72"/>
      <c r="V62" s="72" t="s">
        <v>0</v>
      </c>
      <c r="W62" s="73"/>
      <c r="X62" s="69"/>
    </row>
    <row r="63" spans="1:37" ht="24">
      <c r="D63" s="67" t="s">
        <v>186</v>
      </c>
      <c r="E63" s="68"/>
      <c r="F63" s="69"/>
      <c r="G63" s="70"/>
      <c r="H63" s="70"/>
      <c r="I63" s="70"/>
      <c r="J63" s="70"/>
      <c r="K63" s="71"/>
      <c r="L63" s="71"/>
      <c r="M63" s="68"/>
      <c r="N63" s="68"/>
      <c r="O63" s="69"/>
      <c r="P63" s="69"/>
      <c r="Q63" s="68"/>
      <c r="R63" s="68"/>
      <c r="S63" s="68"/>
      <c r="T63" s="72"/>
      <c r="U63" s="72"/>
      <c r="V63" s="72" t="s">
        <v>0</v>
      </c>
      <c r="W63" s="73"/>
      <c r="X63" s="69"/>
    </row>
    <row r="64" spans="1:37" ht="12">
      <c r="A64" s="26">
        <v>25</v>
      </c>
      <c r="B64" s="27" t="s">
        <v>178</v>
      </c>
      <c r="C64" s="28" t="s">
        <v>203</v>
      </c>
      <c r="D64" s="29" t="s">
        <v>204</v>
      </c>
      <c r="E64" s="30">
        <v>30.06</v>
      </c>
      <c r="F64" s="31" t="s">
        <v>92</v>
      </c>
      <c r="H64" s="32">
        <f>ROUND(E64*G64,2)</f>
        <v>0</v>
      </c>
      <c r="J64" s="32">
        <f>ROUND(E64*G64,2)</f>
        <v>0</v>
      </c>
      <c r="K64" s="33">
        <v>1.93971</v>
      </c>
      <c r="L64" s="33">
        <f>E64*K64</f>
        <v>58.3076826</v>
      </c>
      <c r="N64" s="30">
        <f>E64*M64</f>
        <v>0</v>
      </c>
      <c r="O64" s="31">
        <v>20</v>
      </c>
      <c r="P64" s="31" t="s">
        <v>93</v>
      </c>
      <c r="V64" s="34" t="s">
        <v>75</v>
      </c>
      <c r="W64" s="35">
        <v>27.986000000000001</v>
      </c>
      <c r="X64" s="28" t="s">
        <v>205</v>
      </c>
      <c r="Y64" s="28" t="s">
        <v>203</v>
      </c>
      <c r="Z64" s="31" t="s">
        <v>183</v>
      </c>
      <c r="AB64" s="31">
        <v>7</v>
      </c>
      <c r="AJ64" s="4" t="s">
        <v>96</v>
      </c>
      <c r="AK64" s="4" t="s">
        <v>97</v>
      </c>
    </row>
    <row r="65" spans="1:37" ht="12">
      <c r="D65" s="67" t="s">
        <v>206</v>
      </c>
      <c r="E65" s="68"/>
      <c r="F65" s="69"/>
      <c r="G65" s="70"/>
      <c r="H65" s="70"/>
      <c r="I65" s="70"/>
      <c r="J65" s="70"/>
      <c r="K65" s="71"/>
      <c r="L65" s="71"/>
      <c r="M65" s="68"/>
      <c r="N65" s="68"/>
      <c r="O65" s="69"/>
      <c r="P65" s="69"/>
      <c r="Q65" s="68"/>
      <c r="R65" s="68"/>
      <c r="S65" s="68"/>
      <c r="T65" s="72"/>
      <c r="U65" s="72"/>
      <c r="V65" s="72" t="s">
        <v>0</v>
      </c>
      <c r="W65" s="73"/>
      <c r="X65" s="69"/>
    </row>
    <row r="66" spans="1:37" ht="12">
      <c r="A66" s="26">
        <v>26</v>
      </c>
      <c r="B66" s="27" t="s">
        <v>207</v>
      </c>
      <c r="C66" s="28" t="s">
        <v>208</v>
      </c>
      <c r="D66" s="29" t="s">
        <v>209</v>
      </c>
      <c r="E66" s="30">
        <v>180.36</v>
      </c>
      <c r="F66" s="31" t="s">
        <v>92</v>
      </c>
      <c r="H66" s="32">
        <f>ROUND(E66*G66,2)</f>
        <v>0</v>
      </c>
      <c r="J66" s="32">
        <f>ROUND(E66*G66,2)</f>
        <v>0</v>
      </c>
      <c r="K66" s="33">
        <v>2.4470200000000002</v>
      </c>
      <c r="L66" s="33">
        <f>E66*K66</f>
        <v>441.34452720000007</v>
      </c>
      <c r="N66" s="30">
        <f>E66*M66</f>
        <v>0</v>
      </c>
      <c r="O66" s="31">
        <v>20</v>
      </c>
      <c r="P66" s="31" t="s">
        <v>93</v>
      </c>
      <c r="V66" s="34" t="s">
        <v>75</v>
      </c>
      <c r="W66" s="35">
        <v>101.002</v>
      </c>
      <c r="X66" s="28" t="s">
        <v>210</v>
      </c>
      <c r="Y66" s="28" t="s">
        <v>208</v>
      </c>
      <c r="Z66" s="31" t="s">
        <v>211</v>
      </c>
      <c r="AB66" s="31">
        <v>7</v>
      </c>
      <c r="AJ66" s="4" t="s">
        <v>96</v>
      </c>
      <c r="AK66" s="4" t="s">
        <v>97</v>
      </c>
    </row>
    <row r="67" spans="1:37" ht="12">
      <c r="D67" s="67" t="s">
        <v>212</v>
      </c>
      <c r="E67" s="68"/>
      <c r="F67" s="69"/>
      <c r="G67" s="70"/>
      <c r="H67" s="70"/>
      <c r="I67" s="70"/>
      <c r="J67" s="70"/>
      <c r="K67" s="71"/>
      <c r="L67" s="71"/>
      <c r="M67" s="68"/>
      <c r="N67" s="68"/>
      <c r="O67" s="69"/>
      <c r="P67" s="69"/>
      <c r="Q67" s="68"/>
      <c r="R67" s="68"/>
      <c r="S67" s="68"/>
      <c r="T67" s="72"/>
      <c r="U67" s="72"/>
      <c r="V67" s="72" t="s">
        <v>0</v>
      </c>
      <c r="W67" s="73"/>
      <c r="X67" s="69"/>
    </row>
    <row r="68" spans="1:37" ht="12">
      <c r="A68" s="26">
        <v>27</v>
      </c>
      <c r="B68" s="27" t="s">
        <v>207</v>
      </c>
      <c r="C68" s="28" t="s">
        <v>213</v>
      </c>
      <c r="D68" s="29" t="s">
        <v>214</v>
      </c>
      <c r="E68" s="30">
        <v>200.4</v>
      </c>
      <c r="F68" s="31" t="s">
        <v>151</v>
      </c>
      <c r="H68" s="32">
        <f>ROUND(E68*G68,2)</f>
        <v>0</v>
      </c>
      <c r="J68" s="32">
        <f>ROUND(E68*G68,2)</f>
        <v>0</v>
      </c>
      <c r="K68" s="33">
        <v>2.2300000000000002E-3</v>
      </c>
      <c r="L68" s="33">
        <f>E68*K68</f>
        <v>0.44689200000000007</v>
      </c>
      <c r="N68" s="30">
        <f>E68*M68</f>
        <v>0</v>
      </c>
      <c r="O68" s="31">
        <v>20</v>
      </c>
      <c r="P68" s="31" t="s">
        <v>93</v>
      </c>
      <c r="V68" s="34" t="s">
        <v>75</v>
      </c>
      <c r="W68" s="35">
        <v>73.146000000000001</v>
      </c>
      <c r="X68" s="28" t="s">
        <v>215</v>
      </c>
      <c r="Y68" s="28" t="s">
        <v>213</v>
      </c>
      <c r="Z68" s="31" t="s">
        <v>211</v>
      </c>
      <c r="AB68" s="31">
        <v>7</v>
      </c>
      <c r="AJ68" s="4" t="s">
        <v>96</v>
      </c>
      <c r="AK68" s="4" t="s">
        <v>97</v>
      </c>
    </row>
    <row r="69" spans="1:37" ht="12">
      <c r="D69" s="67" t="s">
        <v>216</v>
      </c>
      <c r="E69" s="68"/>
      <c r="F69" s="69"/>
      <c r="G69" s="70"/>
      <c r="H69" s="70"/>
      <c r="I69" s="70"/>
      <c r="J69" s="70"/>
      <c r="K69" s="71"/>
      <c r="L69" s="71"/>
      <c r="M69" s="68"/>
      <c r="N69" s="68"/>
      <c r="O69" s="69"/>
      <c r="P69" s="69"/>
      <c r="Q69" s="68"/>
      <c r="R69" s="68"/>
      <c r="S69" s="68"/>
      <c r="T69" s="72"/>
      <c r="U69" s="72"/>
      <c r="V69" s="72" t="s">
        <v>0</v>
      </c>
      <c r="W69" s="73"/>
      <c r="X69" s="69"/>
    </row>
    <row r="70" spans="1:37" ht="12">
      <c r="A70" s="26">
        <v>28</v>
      </c>
      <c r="B70" s="27" t="s">
        <v>207</v>
      </c>
      <c r="C70" s="28" t="s">
        <v>217</v>
      </c>
      <c r="D70" s="29" t="s">
        <v>218</v>
      </c>
      <c r="E70" s="30">
        <v>200.4</v>
      </c>
      <c r="F70" s="31" t="s">
        <v>151</v>
      </c>
      <c r="H70" s="32">
        <f>ROUND(E70*G70,2)</f>
        <v>0</v>
      </c>
      <c r="J70" s="32">
        <f>ROUND(E70*G70,2)</f>
        <v>0</v>
      </c>
      <c r="L70" s="33">
        <f>E70*K70</f>
        <v>0</v>
      </c>
      <c r="N70" s="30">
        <f>E70*M70</f>
        <v>0</v>
      </c>
      <c r="O70" s="31">
        <v>20</v>
      </c>
      <c r="P70" s="31" t="s">
        <v>93</v>
      </c>
      <c r="V70" s="34" t="s">
        <v>75</v>
      </c>
      <c r="W70" s="35">
        <v>39.277999999999999</v>
      </c>
      <c r="X70" s="28" t="s">
        <v>219</v>
      </c>
      <c r="Y70" s="28" t="s">
        <v>217</v>
      </c>
      <c r="Z70" s="31" t="s">
        <v>211</v>
      </c>
      <c r="AB70" s="31">
        <v>7</v>
      </c>
      <c r="AJ70" s="4" t="s">
        <v>96</v>
      </c>
      <c r="AK70" s="4" t="s">
        <v>97</v>
      </c>
    </row>
    <row r="71" spans="1:37" ht="12">
      <c r="A71" s="26">
        <v>29</v>
      </c>
      <c r="B71" s="27" t="s">
        <v>207</v>
      </c>
      <c r="C71" s="28" t="s">
        <v>220</v>
      </c>
      <c r="D71" s="29" t="s">
        <v>221</v>
      </c>
      <c r="E71" s="30">
        <v>18.036000000000001</v>
      </c>
      <c r="F71" s="31" t="s">
        <v>145</v>
      </c>
      <c r="H71" s="32">
        <f>ROUND(E71*G71,2)</f>
        <v>0</v>
      </c>
      <c r="J71" s="32">
        <f>ROUND(E71*G71,2)</f>
        <v>0</v>
      </c>
      <c r="K71" s="33">
        <v>1.1499699999999999</v>
      </c>
      <c r="L71" s="33">
        <f>E71*K71</f>
        <v>20.740858920000001</v>
      </c>
      <c r="N71" s="30">
        <f>E71*M71</f>
        <v>0</v>
      </c>
      <c r="O71" s="31">
        <v>20</v>
      </c>
      <c r="P71" s="31" t="s">
        <v>93</v>
      </c>
      <c r="V71" s="34" t="s">
        <v>75</v>
      </c>
      <c r="W71" s="35">
        <v>694.92700000000002</v>
      </c>
      <c r="X71" s="28" t="s">
        <v>222</v>
      </c>
      <c r="Y71" s="28" t="s">
        <v>220</v>
      </c>
      <c r="Z71" s="31" t="s">
        <v>211</v>
      </c>
      <c r="AB71" s="31">
        <v>7</v>
      </c>
      <c r="AJ71" s="4" t="s">
        <v>96</v>
      </c>
      <c r="AK71" s="4" t="s">
        <v>97</v>
      </c>
    </row>
    <row r="72" spans="1:37" ht="12">
      <c r="D72" s="67" t="s">
        <v>223</v>
      </c>
      <c r="E72" s="68"/>
      <c r="F72" s="69"/>
      <c r="G72" s="70"/>
      <c r="H72" s="70"/>
      <c r="I72" s="70"/>
      <c r="J72" s="70"/>
      <c r="K72" s="71"/>
      <c r="L72" s="71"/>
      <c r="M72" s="68"/>
      <c r="N72" s="68"/>
      <c r="O72" s="69"/>
      <c r="P72" s="69"/>
      <c r="Q72" s="68"/>
      <c r="R72" s="68"/>
      <c r="S72" s="68"/>
      <c r="T72" s="72"/>
      <c r="U72" s="72"/>
      <c r="V72" s="72" t="s">
        <v>0</v>
      </c>
      <c r="W72" s="73"/>
      <c r="X72" s="69"/>
    </row>
    <row r="73" spans="1:37" ht="24">
      <c r="A73" s="26">
        <v>30</v>
      </c>
      <c r="B73" s="27" t="s">
        <v>207</v>
      </c>
      <c r="C73" s="28" t="s">
        <v>224</v>
      </c>
      <c r="D73" s="29" t="s">
        <v>225</v>
      </c>
      <c r="E73" s="30">
        <v>514.36</v>
      </c>
      <c r="F73" s="31" t="s">
        <v>151</v>
      </c>
      <c r="H73" s="32">
        <f>ROUND(E73*G73,2)</f>
        <v>0</v>
      </c>
      <c r="J73" s="32">
        <f>ROUND(E73*G73,2)</f>
        <v>0</v>
      </c>
      <c r="K73" s="33">
        <v>0.98150000000000004</v>
      </c>
      <c r="L73" s="33">
        <f>E73*K73</f>
        <v>504.84434000000005</v>
      </c>
      <c r="N73" s="30">
        <f>E73*M73</f>
        <v>0</v>
      </c>
      <c r="O73" s="31">
        <v>20</v>
      </c>
      <c r="P73" s="31" t="s">
        <v>93</v>
      </c>
      <c r="V73" s="34" t="s">
        <v>75</v>
      </c>
      <c r="W73" s="35">
        <v>504.58699999999999</v>
      </c>
      <c r="X73" s="28" t="s">
        <v>226</v>
      </c>
      <c r="Y73" s="28" t="s">
        <v>224</v>
      </c>
      <c r="Z73" s="31" t="s">
        <v>183</v>
      </c>
      <c r="AB73" s="31">
        <v>7</v>
      </c>
      <c r="AJ73" s="4" t="s">
        <v>96</v>
      </c>
      <c r="AK73" s="4" t="s">
        <v>97</v>
      </c>
    </row>
    <row r="74" spans="1:37" ht="12">
      <c r="D74" s="67" t="s">
        <v>212</v>
      </c>
      <c r="E74" s="68"/>
      <c r="F74" s="69"/>
      <c r="G74" s="70"/>
      <c r="H74" s="70"/>
      <c r="I74" s="70"/>
      <c r="J74" s="70"/>
      <c r="K74" s="71"/>
      <c r="L74" s="71"/>
      <c r="M74" s="68"/>
      <c r="N74" s="68"/>
      <c r="O74" s="69"/>
      <c r="P74" s="69"/>
      <c r="Q74" s="68"/>
      <c r="R74" s="68"/>
      <c r="S74" s="68"/>
      <c r="T74" s="72"/>
      <c r="U74" s="72"/>
      <c r="V74" s="72" t="s">
        <v>0</v>
      </c>
      <c r="W74" s="73"/>
      <c r="X74" s="69"/>
    </row>
    <row r="75" spans="1:37" ht="12">
      <c r="D75" s="67" t="s">
        <v>227</v>
      </c>
      <c r="E75" s="68"/>
      <c r="F75" s="69"/>
      <c r="G75" s="70"/>
      <c r="H75" s="70"/>
      <c r="I75" s="70"/>
      <c r="J75" s="70"/>
      <c r="K75" s="71"/>
      <c r="L75" s="71"/>
      <c r="M75" s="68"/>
      <c r="N75" s="68"/>
      <c r="O75" s="69"/>
      <c r="P75" s="69"/>
      <c r="Q75" s="68"/>
      <c r="R75" s="68"/>
      <c r="S75" s="68"/>
      <c r="T75" s="72"/>
      <c r="U75" s="72"/>
      <c r="V75" s="72" t="s">
        <v>0</v>
      </c>
      <c r="W75" s="73"/>
      <c r="X75" s="69"/>
    </row>
    <row r="76" spans="1:37" ht="12">
      <c r="A76" s="26">
        <v>31</v>
      </c>
      <c r="B76" s="27" t="s">
        <v>207</v>
      </c>
      <c r="C76" s="28" t="s">
        <v>228</v>
      </c>
      <c r="D76" s="29" t="s">
        <v>229</v>
      </c>
      <c r="E76" s="30">
        <v>20.574000000000002</v>
      </c>
      <c r="F76" s="31" t="s">
        <v>145</v>
      </c>
      <c r="H76" s="32">
        <f>ROUND(E76*G76,2)</f>
        <v>0</v>
      </c>
      <c r="J76" s="32">
        <f>ROUND(E76*G76,2)</f>
        <v>0</v>
      </c>
      <c r="K76" s="33">
        <v>1.0483800000000001</v>
      </c>
      <c r="L76" s="33">
        <f>E76*K76</f>
        <v>21.569370120000002</v>
      </c>
      <c r="N76" s="30">
        <f>E76*M76</f>
        <v>0</v>
      </c>
      <c r="O76" s="31">
        <v>20</v>
      </c>
      <c r="P76" s="31" t="s">
        <v>93</v>
      </c>
      <c r="V76" s="34" t="s">
        <v>75</v>
      </c>
      <c r="W76" s="35">
        <v>865.05399999999997</v>
      </c>
      <c r="X76" s="28" t="s">
        <v>230</v>
      </c>
      <c r="Y76" s="28" t="s">
        <v>228</v>
      </c>
      <c r="Z76" s="31" t="s">
        <v>211</v>
      </c>
      <c r="AB76" s="31">
        <v>7</v>
      </c>
      <c r="AJ76" s="4" t="s">
        <v>96</v>
      </c>
      <c r="AK76" s="4" t="s">
        <v>97</v>
      </c>
    </row>
    <row r="77" spans="1:37" ht="12">
      <c r="D77" s="67" t="s">
        <v>231</v>
      </c>
      <c r="E77" s="68"/>
      <c r="F77" s="69"/>
      <c r="G77" s="70"/>
      <c r="H77" s="70"/>
      <c r="I77" s="70"/>
      <c r="J77" s="70"/>
      <c r="K77" s="71"/>
      <c r="L77" s="71"/>
      <c r="M77" s="68"/>
      <c r="N77" s="68"/>
      <c r="O77" s="69"/>
      <c r="P77" s="69"/>
      <c r="Q77" s="68"/>
      <c r="R77" s="68"/>
      <c r="S77" s="68"/>
      <c r="T77" s="72"/>
      <c r="U77" s="72"/>
      <c r="V77" s="72" t="s">
        <v>0</v>
      </c>
      <c r="W77" s="73"/>
      <c r="X77" s="69"/>
    </row>
    <row r="78" spans="1:37" ht="12">
      <c r="D78" s="75" t="s">
        <v>232</v>
      </c>
      <c r="E78" s="76">
        <f>J78</f>
        <v>0</v>
      </c>
      <c r="H78" s="76">
        <f>SUM(H49:H77)</f>
        <v>0</v>
      </c>
      <c r="I78" s="76">
        <f>SUM(I49:I77)</f>
        <v>0</v>
      </c>
      <c r="J78" s="76">
        <f>SUM(J49:J77)</f>
        <v>0</v>
      </c>
      <c r="L78" s="77">
        <f>SUM(L49:L77)</f>
        <v>1047.8259908400003</v>
      </c>
      <c r="N78" s="78">
        <f>SUM(N49:N77)</f>
        <v>0</v>
      </c>
      <c r="W78" s="35">
        <f>SUM(W49:W77)</f>
        <v>2482.17</v>
      </c>
    </row>
    <row r="80" spans="1:37">
      <c r="B80" s="28" t="s">
        <v>233</v>
      </c>
    </row>
    <row r="81" spans="1:37" ht="12">
      <c r="A81" s="26">
        <v>32</v>
      </c>
      <c r="B81" s="27" t="s">
        <v>234</v>
      </c>
      <c r="C81" s="28" t="s">
        <v>235</v>
      </c>
      <c r="D81" s="29" t="s">
        <v>236</v>
      </c>
      <c r="E81" s="30">
        <v>54</v>
      </c>
      <c r="F81" s="31" t="s">
        <v>237</v>
      </c>
      <c r="H81" s="32">
        <f>ROUND(E81*G81,2)</f>
        <v>0</v>
      </c>
      <c r="J81" s="32">
        <f>ROUND(E81*G81,2)</f>
        <v>0</v>
      </c>
      <c r="K81" s="33">
        <v>7.0200000000000002E-3</v>
      </c>
      <c r="L81" s="33">
        <f>E81*K81</f>
        <v>0.37908000000000003</v>
      </c>
      <c r="N81" s="30">
        <f>E81*M81</f>
        <v>0</v>
      </c>
      <c r="O81" s="31">
        <v>20</v>
      </c>
      <c r="P81" s="31" t="s">
        <v>93</v>
      </c>
      <c r="V81" s="34" t="s">
        <v>75</v>
      </c>
      <c r="W81" s="35">
        <v>17.55</v>
      </c>
      <c r="X81" s="28" t="s">
        <v>238</v>
      </c>
      <c r="Y81" s="28" t="s">
        <v>235</v>
      </c>
      <c r="Z81" s="31" t="s">
        <v>239</v>
      </c>
      <c r="AB81" s="31">
        <v>7</v>
      </c>
      <c r="AJ81" s="4" t="s">
        <v>96</v>
      </c>
      <c r="AK81" s="4" t="s">
        <v>97</v>
      </c>
    </row>
    <row r="82" spans="1:37" ht="24">
      <c r="A82" s="26">
        <v>33</v>
      </c>
      <c r="B82" s="27" t="s">
        <v>234</v>
      </c>
      <c r="C82" s="28" t="s">
        <v>240</v>
      </c>
      <c r="D82" s="29" t="s">
        <v>241</v>
      </c>
      <c r="E82" s="30">
        <v>22</v>
      </c>
      <c r="F82" s="31" t="s">
        <v>237</v>
      </c>
      <c r="H82" s="32">
        <f>ROUND(E82*G82,2)</f>
        <v>0</v>
      </c>
      <c r="J82" s="32">
        <f>ROUND(E82*G82,2)</f>
        <v>0</v>
      </c>
      <c r="K82" s="33">
        <v>0.12152</v>
      </c>
      <c r="L82" s="33">
        <f>E82*K82</f>
        <v>2.6734400000000003</v>
      </c>
      <c r="N82" s="30">
        <f>E82*M82</f>
        <v>0</v>
      </c>
      <c r="O82" s="31">
        <v>20</v>
      </c>
      <c r="P82" s="31" t="s">
        <v>93</v>
      </c>
      <c r="V82" s="34" t="s">
        <v>75</v>
      </c>
      <c r="W82" s="35">
        <v>7.15</v>
      </c>
      <c r="X82" s="28" t="s">
        <v>242</v>
      </c>
      <c r="Y82" s="28" t="s">
        <v>240</v>
      </c>
      <c r="Z82" s="31" t="s">
        <v>239</v>
      </c>
      <c r="AB82" s="31">
        <v>7</v>
      </c>
      <c r="AJ82" s="4" t="s">
        <v>96</v>
      </c>
      <c r="AK82" s="4" t="s">
        <v>97</v>
      </c>
    </row>
    <row r="83" spans="1:37" ht="12">
      <c r="A83" s="26">
        <v>34</v>
      </c>
      <c r="B83" s="27" t="s">
        <v>153</v>
      </c>
      <c r="C83" s="28" t="s">
        <v>243</v>
      </c>
      <c r="D83" s="29" t="s">
        <v>244</v>
      </c>
      <c r="E83" s="30">
        <v>76</v>
      </c>
      <c r="F83" s="31" t="s">
        <v>237</v>
      </c>
      <c r="I83" s="32">
        <f>ROUND(E83*G83,2)</f>
        <v>0</v>
      </c>
      <c r="J83" s="32">
        <f>ROUND(E83*G83,2)</f>
        <v>0</v>
      </c>
      <c r="K83" s="33">
        <v>9.5999999999999992E-3</v>
      </c>
      <c r="L83" s="33">
        <f>E83*K83</f>
        <v>0.72959999999999992</v>
      </c>
      <c r="N83" s="30">
        <f>E83*M83</f>
        <v>0</v>
      </c>
      <c r="O83" s="31">
        <v>20</v>
      </c>
      <c r="P83" s="31" t="s">
        <v>93</v>
      </c>
      <c r="V83" s="34" t="s">
        <v>74</v>
      </c>
      <c r="X83" s="28" t="s">
        <v>243</v>
      </c>
      <c r="Y83" s="28" t="s">
        <v>243</v>
      </c>
      <c r="Z83" s="31" t="s">
        <v>245</v>
      </c>
      <c r="AA83" s="28" t="s">
        <v>246</v>
      </c>
      <c r="AB83" s="31">
        <v>8</v>
      </c>
      <c r="AJ83" s="4" t="s">
        <v>158</v>
      </c>
      <c r="AK83" s="4" t="s">
        <v>97</v>
      </c>
    </row>
    <row r="84" spans="1:37" ht="12">
      <c r="D84" s="67" t="s">
        <v>247</v>
      </c>
      <c r="E84" s="68"/>
      <c r="F84" s="69"/>
      <c r="G84" s="70"/>
      <c r="H84" s="70"/>
      <c r="I84" s="70"/>
      <c r="J84" s="70"/>
      <c r="K84" s="71"/>
      <c r="L84" s="71"/>
      <c r="M84" s="68"/>
      <c r="N84" s="68"/>
      <c r="O84" s="69"/>
      <c r="P84" s="69"/>
      <c r="Q84" s="68"/>
      <c r="R84" s="68"/>
      <c r="S84" s="68"/>
      <c r="T84" s="72"/>
      <c r="U84" s="72"/>
      <c r="V84" s="72" t="s">
        <v>0</v>
      </c>
      <c r="W84" s="73"/>
      <c r="X84" s="69"/>
    </row>
    <row r="85" spans="1:37" ht="12">
      <c r="A85" s="26">
        <v>35</v>
      </c>
      <c r="B85" s="27" t="s">
        <v>234</v>
      </c>
      <c r="C85" s="28" t="s">
        <v>248</v>
      </c>
      <c r="D85" s="29" t="s">
        <v>249</v>
      </c>
      <c r="E85" s="30">
        <v>14</v>
      </c>
      <c r="F85" s="31" t="s">
        <v>237</v>
      </c>
      <c r="H85" s="32">
        <f>ROUND(E85*G85,2)</f>
        <v>0</v>
      </c>
      <c r="J85" s="32">
        <f>ROUND(E85*G85,2)</f>
        <v>0</v>
      </c>
      <c r="K85" s="33">
        <v>6.3E-3</v>
      </c>
      <c r="L85" s="33">
        <f>E85*K85</f>
        <v>8.8200000000000001E-2</v>
      </c>
      <c r="N85" s="30">
        <f>E85*M85</f>
        <v>0</v>
      </c>
      <c r="O85" s="31">
        <v>20</v>
      </c>
      <c r="P85" s="31" t="s">
        <v>93</v>
      </c>
      <c r="V85" s="34" t="s">
        <v>75</v>
      </c>
      <c r="W85" s="35">
        <v>5.2779999999999996</v>
      </c>
      <c r="X85" s="28" t="s">
        <v>250</v>
      </c>
      <c r="Y85" s="28" t="s">
        <v>248</v>
      </c>
      <c r="Z85" s="31" t="s">
        <v>195</v>
      </c>
      <c r="AB85" s="31">
        <v>7</v>
      </c>
      <c r="AJ85" s="4" t="s">
        <v>96</v>
      </c>
      <c r="AK85" s="4" t="s">
        <v>97</v>
      </c>
    </row>
    <row r="86" spans="1:37" ht="12">
      <c r="A86" s="26">
        <v>36</v>
      </c>
      <c r="B86" s="27" t="s">
        <v>153</v>
      </c>
      <c r="C86" s="28" t="s">
        <v>251</v>
      </c>
      <c r="D86" s="29" t="s">
        <v>252</v>
      </c>
      <c r="E86" s="30">
        <v>14</v>
      </c>
      <c r="F86" s="31" t="s">
        <v>237</v>
      </c>
      <c r="I86" s="32">
        <f>ROUND(E86*G86,2)</f>
        <v>0</v>
      </c>
      <c r="J86" s="32">
        <f>ROUND(E86*G86,2)</f>
        <v>0</v>
      </c>
      <c r="K86" s="33">
        <v>9.5999999999999992E-3</v>
      </c>
      <c r="L86" s="33">
        <f>E86*K86</f>
        <v>0.13439999999999999</v>
      </c>
      <c r="N86" s="30">
        <f>E86*M86</f>
        <v>0</v>
      </c>
      <c r="O86" s="31">
        <v>20</v>
      </c>
      <c r="P86" s="31" t="s">
        <v>93</v>
      </c>
      <c r="V86" s="34" t="s">
        <v>74</v>
      </c>
      <c r="X86" s="28" t="s">
        <v>251</v>
      </c>
      <c r="Y86" s="28" t="s">
        <v>251</v>
      </c>
      <c r="Z86" s="31" t="s">
        <v>245</v>
      </c>
      <c r="AA86" s="28" t="s">
        <v>246</v>
      </c>
      <c r="AB86" s="31">
        <v>8</v>
      </c>
      <c r="AJ86" s="4" t="s">
        <v>158</v>
      </c>
      <c r="AK86" s="4" t="s">
        <v>97</v>
      </c>
    </row>
    <row r="87" spans="1:37" ht="12">
      <c r="A87" s="26">
        <v>37</v>
      </c>
      <c r="B87" s="27" t="s">
        <v>234</v>
      </c>
      <c r="C87" s="28" t="s">
        <v>253</v>
      </c>
      <c r="D87" s="29" t="s">
        <v>254</v>
      </c>
      <c r="E87" s="30">
        <v>22</v>
      </c>
      <c r="F87" s="31" t="s">
        <v>237</v>
      </c>
      <c r="H87" s="32">
        <f>ROUND(E87*G87,2)</f>
        <v>0</v>
      </c>
      <c r="J87" s="32">
        <f>ROUND(E87*G87,2)</f>
        <v>0</v>
      </c>
      <c r="K87" s="33">
        <v>7.0200000000000002E-3</v>
      </c>
      <c r="L87" s="33">
        <f>E87*K87</f>
        <v>0.15443999999999999</v>
      </c>
      <c r="N87" s="30">
        <f>E87*M87</f>
        <v>0</v>
      </c>
      <c r="O87" s="31">
        <v>20</v>
      </c>
      <c r="P87" s="31" t="s">
        <v>93</v>
      </c>
      <c r="V87" s="34" t="s">
        <v>75</v>
      </c>
      <c r="W87" s="35">
        <v>20.372</v>
      </c>
      <c r="X87" s="28" t="s">
        <v>255</v>
      </c>
      <c r="Y87" s="28" t="s">
        <v>253</v>
      </c>
      <c r="Z87" s="31" t="s">
        <v>239</v>
      </c>
      <c r="AB87" s="31">
        <v>7</v>
      </c>
      <c r="AJ87" s="4" t="s">
        <v>96</v>
      </c>
      <c r="AK87" s="4" t="s">
        <v>97</v>
      </c>
    </row>
    <row r="88" spans="1:37" ht="12">
      <c r="A88" s="26">
        <v>38</v>
      </c>
      <c r="B88" s="27" t="s">
        <v>153</v>
      </c>
      <c r="C88" s="28" t="s">
        <v>256</v>
      </c>
      <c r="D88" s="29" t="s">
        <v>257</v>
      </c>
      <c r="E88" s="30">
        <v>22.22</v>
      </c>
      <c r="F88" s="31" t="s">
        <v>237</v>
      </c>
      <c r="I88" s="32">
        <f>ROUND(E88*G88,2)</f>
        <v>0</v>
      </c>
      <c r="J88" s="32">
        <f>ROUND(E88*G88,2)</f>
        <v>0</v>
      </c>
      <c r="K88" s="33">
        <v>8.6999999999999994E-2</v>
      </c>
      <c r="L88" s="33">
        <f>E88*K88</f>
        <v>1.9331399999999999</v>
      </c>
      <c r="N88" s="30">
        <f>E88*M88</f>
        <v>0</v>
      </c>
      <c r="O88" s="31">
        <v>20</v>
      </c>
      <c r="P88" s="31" t="s">
        <v>93</v>
      </c>
      <c r="V88" s="34" t="s">
        <v>74</v>
      </c>
      <c r="X88" s="28" t="s">
        <v>256</v>
      </c>
      <c r="Y88" s="28" t="s">
        <v>256</v>
      </c>
      <c r="Z88" s="31" t="s">
        <v>195</v>
      </c>
      <c r="AA88" s="28" t="s">
        <v>93</v>
      </c>
      <c r="AB88" s="31">
        <v>8</v>
      </c>
      <c r="AJ88" s="4" t="s">
        <v>158</v>
      </c>
      <c r="AK88" s="4" t="s">
        <v>97</v>
      </c>
    </row>
    <row r="89" spans="1:37" ht="12">
      <c r="A89" s="26">
        <v>39</v>
      </c>
      <c r="B89" s="27" t="s">
        <v>258</v>
      </c>
      <c r="C89" s="28" t="s">
        <v>259</v>
      </c>
      <c r="D89" s="29" t="s">
        <v>260</v>
      </c>
      <c r="E89" s="30">
        <v>46</v>
      </c>
      <c r="F89" s="31" t="s">
        <v>237</v>
      </c>
      <c r="H89" s="32">
        <f>ROUND(E89*G89,2)</f>
        <v>0</v>
      </c>
      <c r="J89" s="32">
        <f>ROUND(E89*G89,2)</f>
        <v>0</v>
      </c>
      <c r="K89" s="33">
        <v>4.6780000000000002E-2</v>
      </c>
      <c r="L89" s="33">
        <f>E89*K89</f>
        <v>2.1518800000000002</v>
      </c>
      <c r="N89" s="30">
        <f>E89*M89</f>
        <v>0</v>
      </c>
      <c r="O89" s="31">
        <v>20</v>
      </c>
      <c r="P89" s="31" t="s">
        <v>93</v>
      </c>
      <c r="V89" s="34" t="s">
        <v>75</v>
      </c>
      <c r="W89" s="35">
        <v>69.046000000000006</v>
      </c>
      <c r="X89" s="28" t="s">
        <v>261</v>
      </c>
      <c r="Y89" s="28" t="s">
        <v>259</v>
      </c>
      <c r="Z89" s="31" t="s">
        <v>262</v>
      </c>
      <c r="AB89" s="31">
        <v>7</v>
      </c>
      <c r="AJ89" s="4" t="s">
        <v>96</v>
      </c>
      <c r="AK89" s="4" t="s">
        <v>97</v>
      </c>
    </row>
    <row r="90" spans="1:37" ht="12">
      <c r="D90" s="67" t="s">
        <v>263</v>
      </c>
      <c r="E90" s="68"/>
      <c r="F90" s="69"/>
      <c r="G90" s="70"/>
      <c r="H90" s="70"/>
      <c r="I90" s="70"/>
      <c r="J90" s="70"/>
      <c r="K90" s="71"/>
      <c r="L90" s="71"/>
      <c r="M90" s="68"/>
      <c r="N90" s="68"/>
      <c r="O90" s="69"/>
      <c r="P90" s="69"/>
      <c r="Q90" s="68"/>
      <c r="R90" s="68"/>
      <c r="S90" s="68"/>
      <c r="T90" s="72"/>
      <c r="U90" s="72"/>
      <c r="V90" s="72" t="s">
        <v>0</v>
      </c>
      <c r="W90" s="73"/>
      <c r="X90" s="69"/>
    </row>
    <row r="91" spans="1:37" ht="12">
      <c r="A91" s="26">
        <v>40</v>
      </c>
      <c r="B91" s="27" t="s">
        <v>153</v>
      </c>
      <c r="C91" s="28" t="s">
        <v>264</v>
      </c>
      <c r="D91" s="29" t="s">
        <v>265</v>
      </c>
      <c r="E91" s="30">
        <v>1</v>
      </c>
      <c r="F91" s="31" t="s">
        <v>237</v>
      </c>
      <c r="I91" s="32">
        <f>ROUND(E91*G91,2)</f>
        <v>0</v>
      </c>
      <c r="J91" s="32">
        <f>ROUND(E91*G91,2)</f>
        <v>0</v>
      </c>
      <c r="L91" s="33">
        <f>E91*K91</f>
        <v>0</v>
      </c>
      <c r="N91" s="30">
        <f>E91*M91</f>
        <v>0</v>
      </c>
      <c r="O91" s="31">
        <v>20</v>
      </c>
      <c r="P91" s="31" t="s">
        <v>93</v>
      </c>
      <c r="V91" s="34" t="s">
        <v>74</v>
      </c>
      <c r="X91" s="28" t="s">
        <v>264</v>
      </c>
      <c r="Y91" s="28" t="s">
        <v>264</v>
      </c>
      <c r="Z91" s="31" t="s">
        <v>266</v>
      </c>
      <c r="AA91" s="28" t="s">
        <v>93</v>
      </c>
      <c r="AB91" s="31">
        <v>8</v>
      </c>
      <c r="AJ91" s="4" t="s">
        <v>158</v>
      </c>
      <c r="AK91" s="4" t="s">
        <v>97</v>
      </c>
    </row>
    <row r="92" spans="1:37" ht="12">
      <c r="A92" s="26">
        <v>41</v>
      </c>
      <c r="B92" s="27" t="s">
        <v>153</v>
      </c>
      <c r="C92" s="28" t="s">
        <v>267</v>
      </c>
      <c r="D92" s="29" t="s">
        <v>268</v>
      </c>
      <c r="E92" s="30">
        <v>46</v>
      </c>
      <c r="F92" s="31" t="s">
        <v>237</v>
      </c>
      <c r="I92" s="32">
        <f>ROUND(E92*G92,2)</f>
        <v>0</v>
      </c>
      <c r="J92" s="32">
        <f>ROUND(E92*G92,2)</f>
        <v>0</v>
      </c>
      <c r="K92" s="33">
        <v>3.84</v>
      </c>
      <c r="L92" s="33">
        <f>E92*K92</f>
        <v>176.64</v>
      </c>
      <c r="N92" s="30">
        <f>E92*M92</f>
        <v>0</v>
      </c>
      <c r="O92" s="31">
        <v>20</v>
      </c>
      <c r="P92" s="31" t="s">
        <v>93</v>
      </c>
      <c r="V92" s="34" t="s">
        <v>74</v>
      </c>
      <c r="X92" s="28" t="s">
        <v>267</v>
      </c>
      <c r="Y92" s="28" t="s">
        <v>267</v>
      </c>
      <c r="Z92" s="31" t="s">
        <v>269</v>
      </c>
      <c r="AA92" s="28" t="s">
        <v>93</v>
      </c>
      <c r="AB92" s="31">
        <v>8</v>
      </c>
      <c r="AJ92" s="4" t="s">
        <v>158</v>
      </c>
      <c r="AK92" s="4" t="s">
        <v>97</v>
      </c>
    </row>
    <row r="93" spans="1:37" ht="12">
      <c r="D93" s="75" t="s">
        <v>270</v>
      </c>
      <c r="E93" s="76">
        <f>J93</f>
        <v>0</v>
      </c>
      <c r="H93" s="76">
        <f>SUM(H80:H92)</f>
        <v>0</v>
      </c>
      <c r="I93" s="76">
        <f>SUM(I80:I92)</f>
        <v>0</v>
      </c>
      <c r="J93" s="76">
        <f>SUM(J80:J92)</f>
        <v>0</v>
      </c>
      <c r="L93" s="77">
        <f>SUM(L80:L92)</f>
        <v>184.88417999999999</v>
      </c>
      <c r="N93" s="78">
        <f>SUM(N80:N92)</f>
        <v>0</v>
      </c>
      <c r="W93" s="35">
        <f>SUM(W80:W92)</f>
        <v>119.39600000000002</v>
      </c>
    </row>
    <row r="95" spans="1:37">
      <c r="B95" s="28" t="s">
        <v>271</v>
      </c>
    </row>
    <row r="96" spans="1:37" ht="12">
      <c r="A96" s="26">
        <v>42</v>
      </c>
      <c r="B96" s="27" t="s">
        <v>272</v>
      </c>
      <c r="C96" s="28" t="s">
        <v>273</v>
      </c>
      <c r="D96" s="29" t="s">
        <v>274</v>
      </c>
      <c r="E96" s="30">
        <v>1638</v>
      </c>
      <c r="F96" s="31" t="s">
        <v>151</v>
      </c>
      <c r="H96" s="32">
        <f>ROUND(E96*G96,2)</f>
        <v>0</v>
      </c>
      <c r="J96" s="32">
        <f>ROUND(E96*G96,2)</f>
        <v>0</v>
      </c>
      <c r="K96" s="33">
        <v>0.55986000000000002</v>
      </c>
      <c r="L96" s="33">
        <f>E96*K96</f>
        <v>917.05068000000006</v>
      </c>
      <c r="N96" s="30">
        <f>E96*M96</f>
        <v>0</v>
      </c>
      <c r="O96" s="31">
        <v>20</v>
      </c>
      <c r="P96" s="31" t="s">
        <v>93</v>
      </c>
      <c r="V96" s="34" t="s">
        <v>75</v>
      </c>
      <c r="W96" s="35">
        <v>49.14</v>
      </c>
      <c r="X96" s="28" t="s">
        <v>275</v>
      </c>
      <c r="Y96" s="28" t="s">
        <v>273</v>
      </c>
      <c r="Z96" s="31" t="s">
        <v>276</v>
      </c>
      <c r="AB96" s="31">
        <v>7</v>
      </c>
      <c r="AJ96" s="4" t="s">
        <v>96</v>
      </c>
      <c r="AK96" s="4" t="s">
        <v>97</v>
      </c>
    </row>
    <row r="97" spans="1:37" ht="12">
      <c r="D97" s="67" t="s">
        <v>277</v>
      </c>
      <c r="E97" s="68"/>
      <c r="F97" s="69"/>
      <c r="G97" s="70"/>
      <c r="H97" s="70"/>
      <c r="I97" s="70"/>
      <c r="J97" s="70"/>
      <c r="K97" s="71"/>
      <c r="L97" s="71"/>
      <c r="M97" s="68"/>
      <c r="N97" s="68"/>
      <c r="O97" s="69"/>
      <c r="P97" s="69"/>
      <c r="Q97" s="68"/>
      <c r="R97" s="68"/>
      <c r="S97" s="68"/>
      <c r="T97" s="72"/>
      <c r="U97" s="72"/>
      <c r="V97" s="72" t="s">
        <v>0</v>
      </c>
      <c r="W97" s="73"/>
      <c r="X97" s="69"/>
    </row>
    <row r="98" spans="1:37" ht="12">
      <c r="D98" s="67" t="s">
        <v>278</v>
      </c>
      <c r="E98" s="68"/>
      <c r="F98" s="69"/>
      <c r="G98" s="70"/>
      <c r="H98" s="70"/>
      <c r="I98" s="70"/>
      <c r="J98" s="70"/>
      <c r="K98" s="71"/>
      <c r="L98" s="71"/>
      <c r="M98" s="68"/>
      <c r="N98" s="68"/>
      <c r="O98" s="69"/>
      <c r="P98" s="69"/>
      <c r="Q98" s="68"/>
      <c r="R98" s="68"/>
      <c r="S98" s="68"/>
      <c r="T98" s="72"/>
      <c r="U98" s="72"/>
      <c r="V98" s="72" t="s">
        <v>0</v>
      </c>
      <c r="W98" s="73"/>
      <c r="X98" s="69"/>
    </row>
    <row r="99" spans="1:37" ht="12">
      <c r="D99" s="67" t="s">
        <v>279</v>
      </c>
      <c r="E99" s="68"/>
      <c r="F99" s="69"/>
      <c r="G99" s="70"/>
      <c r="H99" s="70"/>
      <c r="I99" s="70"/>
      <c r="J99" s="70"/>
      <c r="K99" s="71"/>
      <c r="L99" s="71"/>
      <c r="M99" s="68"/>
      <c r="N99" s="68"/>
      <c r="O99" s="69"/>
      <c r="P99" s="69"/>
      <c r="Q99" s="68"/>
      <c r="R99" s="68"/>
      <c r="S99" s="68"/>
      <c r="T99" s="72"/>
      <c r="U99" s="72"/>
      <c r="V99" s="72" t="s">
        <v>0</v>
      </c>
      <c r="W99" s="73"/>
      <c r="X99" s="69"/>
    </row>
    <row r="100" spans="1:37" ht="12">
      <c r="D100" s="67" t="s">
        <v>202</v>
      </c>
      <c r="E100" s="68"/>
      <c r="F100" s="69"/>
      <c r="G100" s="70"/>
      <c r="H100" s="70"/>
      <c r="I100" s="70"/>
      <c r="J100" s="70"/>
      <c r="K100" s="71"/>
      <c r="L100" s="71"/>
      <c r="M100" s="68"/>
      <c r="N100" s="68"/>
      <c r="O100" s="69"/>
      <c r="P100" s="69"/>
      <c r="Q100" s="68"/>
      <c r="R100" s="68"/>
      <c r="S100" s="68"/>
      <c r="T100" s="72"/>
      <c r="U100" s="72"/>
      <c r="V100" s="72" t="s">
        <v>0</v>
      </c>
      <c r="W100" s="73"/>
      <c r="X100" s="69"/>
    </row>
    <row r="101" spans="1:37" ht="24">
      <c r="D101" s="67" t="s">
        <v>186</v>
      </c>
      <c r="E101" s="68"/>
      <c r="F101" s="69"/>
      <c r="G101" s="70"/>
      <c r="H101" s="70"/>
      <c r="I101" s="70"/>
      <c r="J101" s="70"/>
      <c r="K101" s="71"/>
      <c r="L101" s="71"/>
      <c r="M101" s="68"/>
      <c r="N101" s="68"/>
      <c r="O101" s="69"/>
      <c r="P101" s="69"/>
      <c r="Q101" s="68"/>
      <c r="R101" s="68"/>
      <c r="S101" s="68"/>
      <c r="T101" s="72"/>
      <c r="U101" s="72"/>
      <c r="V101" s="72" t="s">
        <v>0</v>
      </c>
      <c r="W101" s="73"/>
      <c r="X101" s="69"/>
    </row>
    <row r="102" spans="1:37" ht="24">
      <c r="A102" s="26">
        <v>43</v>
      </c>
      <c r="B102" s="27" t="s">
        <v>272</v>
      </c>
      <c r="C102" s="28" t="s">
        <v>280</v>
      </c>
      <c r="D102" s="29" t="s">
        <v>281</v>
      </c>
      <c r="E102" s="30">
        <v>1230</v>
      </c>
      <c r="F102" s="31" t="s">
        <v>151</v>
      </c>
      <c r="H102" s="32">
        <f>ROUND(E102*G102,2)</f>
        <v>0</v>
      </c>
      <c r="J102" s="32">
        <f>ROUND(E102*G102,2)</f>
        <v>0</v>
      </c>
      <c r="K102" s="33">
        <v>0.21099999999999999</v>
      </c>
      <c r="L102" s="33">
        <f>E102*K102</f>
        <v>259.52999999999997</v>
      </c>
      <c r="N102" s="30">
        <f>E102*M102</f>
        <v>0</v>
      </c>
      <c r="O102" s="31">
        <v>20</v>
      </c>
      <c r="P102" s="31" t="s">
        <v>93</v>
      </c>
      <c r="V102" s="34" t="s">
        <v>75</v>
      </c>
      <c r="W102" s="35">
        <v>60.27</v>
      </c>
      <c r="X102" s="28" t="s">
        <v>282</v>
      </c>
      <c r="Y102" s="28" t="s">
        <v>280</v>
      </c>
      <c r="Z102" s="31" t="s">
        <v>195</v>
      </c>
      <c r="AB102" s="31">
        <v>7</v>
      </c>
      <c r="AJ102" s="4" t="s">
        <v>96</v>
      </c>
      <c r="AK102" s="4" t="s">
        <v>97</v>
      </c>
    </row>
    <row r="103" spans="1:37" ht="12">
      <c r="D103" s="67" t="s">
        <v>199</v>
      </c>
      <c r="E103" s="68"/>
      <c r="F103" s="69"/>
      <c r="G103" s="70"/>
      <c r="H103" s="70"/>
      <c r="I103" s="70"/>
      <c r="J103" s="70"/>
      <c r="K103" s="71"/>
      <c r="L103" s="71"/>
      <c r="M103" s="68"/>
      <c r="N103" s="68"/>
      <c r="O103" s="69"/>
      <c r="P103" s="69"/>
      <c r="Q103" s="68"/>
      <c r="R103" s="68"/>
      <c r="S103" s="68"/>
      <c r="T103" s="72"/>
      <c r="U103" s="72"/>
      <c r="V103" s="72" t="s">
        <v>0</v>
      </c>
      <c r="W103" s="73"/>
      <c r="X103" s="69"/>
    </row>
    <row r="104" spans="1:37" ht="12">
      <c r="D104" s="67" t="s">
        <v>283</v>
      </c>
      <c r="E104" s="68"/>
      <c r="F104" s="69"/>
      <c r="G104" s="70"/>
      <c r="H104" s="70"/>
      <c r="I104" s="70"/>
      <c r="J104" s="70"/>
      <c r="K104" s="71"/>
      <c r="L104" s="71"/>
      <c r="M104" s="68"/>
      <c r="N104" s="68"/>
      <c r="O104" s="69"/>
      <c r="P104" s="69"/>
      <c r="Q104" s="68"/>
      <c r="R104" s="68"/>
      <c r="S104" s="68"/>
      <c r="T104" s="72"/>
      <c r="U104" s="72"/>
      <c r="V104" s="72" t="s">
        <v>0</v>
      </c>
      <c r="W104" s="73"/>
      <c r="X104" s="69"/>
    </row>
    <row r="105" spans="1:37" ht="12">
      <c r="D105" s="67" t="s">
        <v>284</v>
      </c>
      <c r="E105" s="68"/>
      <c r="F105" s="69"/>
      <c r="G105" s="70"/>
      <c r="H105" s="70"/>
      <c r="I105" s="70"/>
      <c r="J105" s="70"/>
      <c r="K105" s="71"/>
      <c r="L105" s="71"/>
      <c r="M105" s="68"/>
      <c r="N105" s="68"/>
      <c r="O105" s="69"/>
      <c r="P105" s="69"/>
      <c r="Q105" s="68"/>
      <c r="R105" s="68"/>
      <c r="S105" s="68"/>
      <c r="T105" s="72"/>
      <c r="U105" s="72"/>
      <c r="V105" s="72" t="s">
        <v>0</v>
      </c>
      <c r="W105" s="73"/>
      <c r="X105" s="69"/>
    </row>
    <row r="106" spans="1:37" ht="12">
      <c r="D106" s="67" t="s">
        <v>285</v>
      </c>
      <c r="E106" s="68"/>
      <c r="F106" s="69"/>
      <c r="G106" s="70"/>
      <c r="H106" s="70"/>
      <c r="I106" s="70"/>
      <c r="J106" s="70"/>
      <c r="K106" s="71"/>
      <c r="L106" s="71"/>
      <c r="M106" s="68"/>
      <c r="N106" s="68"/>
      <c r="O106" s="69"/>
      <c r="P106" s="69"/>
      <c r="Q106" s="68"/>
      <c r="R106" s="68"/>
      <c r="S106" s="68"/>
      <c r="T106" s="72"/>
      <c r="U106" s="72"/>
      <c r="V106" s="72" t="s">
        <v>0</v>
      </c>
      <c r="W106" s="73"/>
      <c r="X106" s="69"/>
    </row>
    <row r="107" spans="1:37" ht="24">
      <c r="D107" s="67" t="s">
        <v>186</v>
      </c>
      <c r="E107" s="68"/>
      <c r="F107" s="69"/>
      <c r="G107" s="70"/>
      <c r="H107" s="70"/>
      <c r="I107" s="70"/>
      <c r="J107" s="70"/>
      <c r="K107" s="71"/>
      <c r="L107" s="71"/>
      <c r="M107" s="68"/>
      <c r="N107" s="68"/>
      <c r="O107" s="69"/>
      <c r="P107" s="69"/>
      <c r="Q107" s="68"/>
      <c r="R107" s="68"/>
      <c r="S107" s="68"/>
      <c r="T107" s="72"/>
      <c r="U107" s="72"/>
      <c r="V107" s="72" t="s">
        <v>0</v>
      </c>
      <c r="W107" s="73"/>
      <c r="X107" s="69"/>
    </row>
    <row r="108" spans="1:37" ht="12">
      <c r="A108" s="26">
        <v>44</v>
      </c>
      <c r="B108" s="27" t="s">
        <v>272</v>
      </c>
      <c r="C108" s="28" t="s">
        <v>286</v>
      </c>
      <c r="D108" s="29" t="s">
        <v>287</v>
      </c>
      <c r="E108" s="30">
        <v>1638</v>
      </c>
      <c r="F108" s="31" t="s">
        <v>151</v>
      </c>
      <c r="H108" s="32">
        <f>ROUND(E108*G108,2)</f>
        <v>0</v>
      </c>
      <c r="J108" s="32">
        <f>ROUND(E108*G108,2)</f>
        <v>0</v>
      </c>
      <c r="K108" s="33">
        <v>0.40855999999999998</v>
      </c>
      <c r="L108" s="33">
        <f>E108*K108</f>
        <v>669.22127999999998</v>
      </c>
      <c r="N108" s="30">
        <f>E108*M108</f>
        <v>0</v>
      </c>
      <c r="O108" s="31">
        <v>20</v>
      </c>
      <c r="P108" s="31" t="s">
        <v>93</v>
      </c>
      <c r="V108" s="34" t="s">
        <v>75</v>
      </c>
      <c r="W108" s="35">
        <v>40.950000000000003</v>
      </c>
      <c r="X108" s="28" t="s">
        <v>288</v>
      </c>
      <c r="Y108" s="28" t="s">
        <v>286</v>
      </c>
      <c r="Z108" s="31" t="s">
        <v>276</v>
      </c>
      <c r="AB108" s="31">
        <v>7</v>
      </c>
      <c r="AJ108" s="4" t="s">
        <v>96</v>
      </c>
      <c r="AK108" s="4" t="s">
        <v>97</v>
      </c>
    </row>
    <row r="109" spans="1:37" ht="12">
      <c r="D109" s="67" t="s">
        <v>289</v>
      </c>
      <c r="E109" s="68"/>
      <c r="F109" s="69"/>
      <c r="G109" s="70"/>
      <c r="H109" s="70"/>
      <c r="I109" s="70"/>
      <c r="J109" s="70"/>
      <c r="K109" s="71"/>
      <c r="L109" s="71"/>
      <c r="M109" s="68"/>
      <c r="N109" s="68"/>
      <c r="O109" s="69"/>
      <c r="P109" s="69"/>
      <c r="Q109" s="68"/>
      <c r="R109" s="68"/>
      <c r="S109" s="68"/>
      <c r="T109" s="72"/>
      <c r="U109" s="72"/>
      <c r="V109" s="72" t="s">
        <v>0</v>
      </c>
      <c r="W109" s="73"/>
      <c r="X109" s="69"/>
    </row>
    <row r="110" spans="1:37" ht="12">
      <c r="D110" s="67" t="s">
        <v>200</v>
      </c>
      <c r="E110" s="68"/>
      <c r="F110" s="69"/>
      <c r="G110" s="70"/>
      <c r="H110" s="70"/>
      <c r="I110" s="70"/>
      <c r="J110" s="70"/>
      <c r="K110" s="71"/>
      <c r="L110" s="71"/>
      <c r="M110" s="68"/>
      <c r="N110" s="68"/>
      <c r="O110" s="69"/>
      <c r="P110" s="69"/>
      <c r="Q110" s="68"/>
      <c r="R110" s="68"/>
      <c r="S110" s="68"/>
      <c r="T110" s="72"/>
      <c r="U110" s="72"/>
      <c r="V110" s="72" t="s">
        <v>0</v>
      </c>
      <c r="W110" s="73"/>
      <c r="X110" s="69"/>
    </row>
    <row r="111" spans="1:37" ht="12">
      <c r="D111" s="67" t="s">
        <v>290</v>
      </c>
      <c r="E111" s="68"/>
      <c r="F111" s="69"/>
      <c r="G111" s="70"/>
      <c r="H111" s="70"/>
      <c r="I111" s="70"/>
      <c r="J111" s="70"/>
      <c r="K111" s="71"/>
      <c r="L111" s="71"/>
      <c r="M111" s="68"/>
      <c r="N111" s="68"/>
      <c r="O111" s="69"/>
      <c r="P111" s="69"/>
      <c r="Q111" s="68"/>
      <c r="R111" s="68"/>
      <c r="S111" s="68"/>
      <c r="T111" s="72"/>
      <c r="U111" s="72"/>
      <c r="V111" s="72" t="s">
        <v>0</v>
      </c>
      <c r="W111" s="73"/>
      <c r="X111" s="69"/>
    </row>
    <row r="112" spans="1:37" ht="12">
      <c r="D112" s="67" t="s">
        <v>291</v>
      </c>
      <c r="E112" s="68"/>
      <c r="F112" s="69"/>
      <c r="G112" s="70"/>
      <c r="H112" s="70"/>
      <c r="I112" s="70"/>
      <c r="J112" s="70"/>
      <c r="K112" s="71"/>
      <c r="L112" s="71"/>
      <c r="M112" s="68"/>
      <c r="N112" s="68"/>
      <c r="O112" s="69"/>
      <c r="P112" s="69"/>
      <c r="Q112" s="68"/>
      <c r="R112" s="68"/>
      <c r="S112" s="68"/>
      <c r="T112" s="72"/>
      <c r="U112" s="72"/>
      <c r="V112" s="72" t="s">
        <v>0</v>
      </c>
      <c r="W112" s="73"/>
      <c r="X112" s="69"/>
    </row>
    <row r="113" spans="1:37" ht="24">
      <c r="D113" s="67" t="s">
        <v>186</v>
      </c>
      <c r="E113" s="68"/>
      <c r="F113" s="69"/>
      <c r="G113" s="70"/>
      <c r="H113" s="70"/>
      <c r="I113" s="70"/>
      <c r="J113" s="70"/>
      <c r="K113" s="71"/>
      <c r="L113" s="71"/>
      <c r="M113" s="68"/>
      <c r="N113" s="68"/>
      <c r="O113" s="69"/>
      <c r="P113" s="69"/>
      <c r="Q113" s="68"/>
      <c r="R113" s="68"/>
      <c r="S113" s="68"/>
      <c r="T113" s="72"/>
      <c r="U113" s="72"/>
      <c r="V113" s="72" t="s">
        <v>0</v>
      </c>
      <c r="W113" s="73"/>
      <c r="X113" s="69"/>
    </row>
    <row r="114" spans="1:37" ht="24">
      <c r="A114" s="26">
        <v>45</v>
      </c>
      <c r="B114" s="27" t="s">
        <v>122</v>
      </c>
      <c r="C114" s="28" t="s">
        <v>292</v>
      </c>
      <c r="D114" s="29" t="s">
        <v>293</v>
      </c>
      <c r="E114" s="30">
        <v>712</v>
      </c>
      <c r="F114" s="31" t="s">
        <v>151</v>
      </c>
      <c r="H114" s="32">
        <f>ROUND(E114*G114,2)</f>
        <v>0</v>
      </c>
      <c r="J114" s="32">
        <f>ROUND(E114*G114,2)</f>
        <v>0</v>
      </c>
      <c r="K114" s="33">
        <v>6.0099999999999997E-3</v>
      </c>
      <c r="L114" s="33">
        <f>E114*K114</f>
        <v>4.2791199999999998</v>
      </c>
      <c r="N114" s="30">
        <f>E114*M114</f>
        <v>0</v>
      </c>
      <c r="O114" s="31">
        <v>20</v>
      </c>
      <c r="P114" s="31" t="s">
        <v>93</v>
      </c>
      <c r="V114" s="34" t="s">
        <v>75</v>
      </c>
      <c r="W114" s="35">
        <v>2.8479999999999999</v>
      </c>
      <c r="X114" s="28" t="s">
        <v>294</v>
      </c>
      <c r="Y114" s="28" t="s">
        <v>292</v>
      </c>
      <c r="Z114" s="31" t="s">
        <v>295</v>
      </c>
      <c r="AB114" s="31">
        <v>7</v>
      </c>
      <c r="AJ114" s="4" t="s">
        <v>96</v>
      </c>
      <c r="AK114" s="4" t="s">
        <v>97</v>
      </c>
    </row>
    <row r="115" spans="1:37" ht="12">
      <c r="D115" s="67" t="s">
        <v>296</v>
      </c>
      <c r="E115" s="68"/>
      <c r="F115" s="69"/>
      <c r="G115" s="70"/>
      <c r="H115" s="70"/>
      <c r="I115" s="70"/>
      <c r="J115" s="70"/>
      <c r="K115" s="71"/>
      <c r="L115" s="71"/>
      <c r="M115" s="68"/>
      <c r="N115" s="68"/>
      <c r="O115" s="69"/>
      <c r="P115" s="69"/>
      <c r="Q115" s="68"/>
      <c r="R115" s="68"/>
      <c r="S115" s="68"/>
      <c r="T115" s="72"/>
      <c r="U115" s="72"/>
      <c r="V115" s="72" t="s">
        <v>0</v>
      </c>
      <c r="W115" s="73"/>
      <c r="X115" s="69"/>
    </row>
    <row r="116" spans="1:37" ht="12">
      <c r="D116" s="67" t="s">
        <v>285</v>
      </c>
      <c r="E116" s="68"/>
      <c r="F116" s="69"/>
      <c r="G116" s="70"/>
      <c r="H116" s="70"/>
      <c r="I116" s="70"/>
      <c r="J116" s="70"/>
      <c r="K116" s="71"/>
      <c r="L116" s="71"/>
      <c r="M116" s="68"/>
      <c r="N116" s="68"/>
      <c r="O116" s="69"/>
      <c r="P116" s="69"/>
      <c r="Q116" s="68"/>
      <c r="R116" s="68"/>
      <c r="S116" s="68"/>
      <c r="T116" s="72"/>
      <c r="U116" s="72"/>
      <c r="V116" s="72" t="s">
        <v>0</v>
      </c>
      <c r="W116" s="73"/>
      <c r="X116" s="69"/>
    </row>
    <row r="117" spans="1:37" ht="24">
      <c r="D117" s="67" t="s">
        <v>186</v>
      </c>
      <c r="E117" s="68"/>
      <c r="F117" s="69"/>
      <c r="G117" s="70"/>
      <c r="H117" s="70"/>
      <c r="I117" s="70"/>
      <c r="J117" s="70"/>
      <c r="K117" s="71"/>
      <c r="L117" s="71"/>
      <c r="M117" s="68"/>
      <c r="N117" s="68"/>
      <c r="O117" s="69"/>
      <c r="P117" s="69"/>
      <c r="Q117" s="68"/>
      <c r="R117" s="68"/>
      <c r="S117" s="68"/>
      <c r="T117" s="72"/>
      <c r="U117" s="72"/>
      <c r="V117" s="72" t="s">
        <v>0</v>
      </c>
      <c r="W117" s="73"/>
      <c r="X117" s="69"/>
    </row>
    <row r="118" spans="1:37" ht="24">
      <c r="A118" s="26">
        <v>46</v>
      </c>
      <c r="B118" s="27" t="s">
        <v>122</v>
      </c>
      <c r="C118" s="28" t="s">
        <v>297</v>
      </c>
      <c r="D118" s="29" t="s">
        <v>298</v>
      </c>
      <c r="E118" s="30">
        <v>712</v>
      </c>
      <c r="F118" s="31" t="s">
        <v>151</v>
      </c>
      <c r="H118" s="32">
        <f>ROUND(E118*G118,2)</f>
        <v>0</v>
      </c>
      <c r="J118" s="32">
        <f>ROUND(E118*G118,2)</f>
        <v>0</v>
      </c>
      <c r="K118" s="33">
        <v>6.0999999999999997E-4</v>
      </c>
      <c r="L118" s="33">
        <f>E118*K118</f>
        <v>0.43431999999999998</v>
      </c>
      <c r="N118" s="30">
        <f>E118*M118</f>
        <v>0</v>
      </c>
      <c r="O118" s="31">
        <v>20</v>
      </c>
      <c r="P118" s="31" t="s">
        <v>93</v>
      </c>
      <c r="V118" s="34" t="s">
        <v>75</v>
      </c>
      <c r="W118" s="35">
        <v>1.4239999999999999</v>
      </c>
      <c r="X118" s="28" t="s">
        <v>299</v>
      </c>
      <c r="Y118" s="28" t="s">
        <v>297</v>
      </c>
      <c r="Z118" s="31" t="s">
        <v>295</v>
      </c>
      <c r="AB118" s="31">
        <v>7</v>
      </c>
      <c r="AJ118" s="4" t="s">
        <v>96</v>
      </c>
      <c r="AK118" s="4" t="s">
        <v>97</v>
      </c>
    </row>
    <row r="119" spans="1:37" ht="12">
      <c r="D119" s="67" t="s">
        <v>296</v>
      </c>
      <c r="E119" s="68"/>
      <c r="F119" s="69"/>
      <c r="G119" s="70"/>
      <c r="H119" s="70"/>
      <c r="I119" s="70"/>
      <c r="J119" s="70"/>
      <c r="K119" s="71"/>
      <c r="L119" s="71"/>
      <c r="M119" s="68"/>
      <c r="N119" s="68"/>
      <c r="O119" s="69"/>
      <c r="P119" s="69"/>
      <c r="Q119" s="68"/>
      <c r="R119" s="68"/>
      <c r="S119" s="68"/>
      <c r="T119" s="72"/>
      <c r="U119" s="72"/>
      <c r="V119" s="72" t="s">
        <v>0</v>
      </c>
      <c r="W119" s="73"/>
      <c r="X119" s="69"/>
    </row>
    <row r="120" spans="1:37" ht="12">
      <c r="D120" s="67" t="s">
        <v>300</v>
      </c>
      <c r="E120" s="68"/>
      <c r="F120" s="69"/>
      <c r="G120" s="70"/>
      <c r="H120" s="70"/>
      <c r="I120" s="70"/>
      <c r="J120" s="70"/>
      <c r="K120" s="71"/>
      <c r="L120" s="71"/>
      <c r="M120" s="68"/>
      <c r="N120" s="68"/>
      <c r="O120" s="69"/>
      <c r="P120" s="69"/>
      <c r="Q120" s="68"/>
      <c r="R120" s="68"/>
      <c r="S120" s="68"/>
      <c r="T120" s="72"/>
      <c r="U120" s="72"/>
      <c r="V120" s="72" t="s">
        <v>0</v>
      </c>
      <c r="W120" s="73"/>
      <c r="X120" s="69"/>
    </row>
    <row r="121" spans="1:37" ht="24">
      <c r="D121" s="67" t="s">
        <v>186</v>
      </c>
      <c r="E121" s="68"/>
      <c r="F121" s="69"/>
      <c r="G121" s="70"/>
      <c r="H121" s="70"/>
      <c r="I121" s="70"/>
      <c r="J121" s="70"/>
      <c r="K121" s="71"/>
      <c r="L121" s="71"/>
      <c r="M121" s="68"/>
      <c r="N121" s="68"/>
      <c r="O121" s="69"/>
      <c r="P121" s="69"/>
      <c r="Q121" s="68"/>
      <c r="R121" s="68"/>
      <c r="S121" s="68"/>
      <c r="T121" s="72"/>
      <c r="U121" s="72"/>
      <c r="V121" s="72" t="s">
        <v>0</v>
      </c>
      <c r="W121" s="73"/>
      <c r="X121" s="69"/>
    </row>
    <row r="122" spans="1:37" ht="24">
      <c r="A122" s="26">
        <v>47</v>
      </c>
      <c r="B122" s="27" t="s">
        <v>272</v>
      </c>
      <c r="C122" s="28" t="s">
        <v>301</v>
      </c>
      <c r="D122" s="29" t="s">
        <v>302</v>
      </c>
      <c r="E122" s="30">
        <v>1230</v>
      </c>
      <c r="F122" s="31" t="s">
        <v>151</v>
      </c>
      <c r="H122" s="32">
        <f>ROUND(E122*G122,2)</f>
        <v>0</v>
      </c>
      <c r="J122" s="32">
        <f>ROUND(E122*G122,2)</f>
        <v>0</v>
      </c>
      <c r="K122" s="33">
        <v>0.1037</v>
      </c>
      <c r="L122" s="33">
        <f>E122*K122</f>
        <v>127.551</v>
      </c>
      <c r="N122" s="30">
        <f>E122*M122</f>
        <v>0</v>
      </c>
      <c r="O122" s="31">
        <v>20</v>
      </c>
      <c r="P122" s="31" t="s">
        <v>93</v>
      </c>
      <c r="V122" s="34" t="s">
        <v>75</v>
      </c>
      <c r="W122" s="35">
        <v>137.76</v>
      </c>
      <c r="X122" s="28" t="s">
        <v>303</v>
      </c>
      <c r="Y122" s="28" t="s">
        <v>301</v>
      </c>
      <c r="Z122" s="31" t="s">
        <v>295</v>
      </c>
      <c r="AB122" s="31">
        <v>1</v>
      </c>
      <c r="AJ122" s="4" t="s">
        <v>96</v>
      </c>
      <c r="AK122" s="4" t="s">
        <v>97</v>
      </c>
    </row>
    <row r="123" spans="1:37" ht="12">
      <c r="D123" s="67" t="s">
        <v>199</v>
      </c>
      <c r="E123" s="68"/>
      <c r="F123" s="69"/>
      <c r="G123" s="70"/>
      <c r="H123" s="70"/>
      <c r="I123" s="70"/>
      <c r="J123" s="70"/>
      <c r="K123" s="71"/>
      <c r="L123" s="71"/>
      <c r="M123" s="68"/>
      <c r="N123" s="68"/>
      <c r="O123" s="69"/>
      <c r="P123" s="69"/>
      <c r="Q123" s="68"/>
      <c r="R123" s="68"/>
      <c r="S123" s="68"/>
      <c r="T123" s="72"/>
      <c r="U123" s="72"/>
      <c r="V123" s="72" t="s">
        <v>0</v>
      </c>
      <c r="W123" s="73"/>
      <c r="X123" s="69"/>
    </row>
    <row r="124" spans="1:37" ht="12">
      <c r="D124" s="67" t="s">
        <v>283</v>
      </c>
      <c r="E124" s="68"/>
      <c r="F124" s="69"/>
      <c r="G124" s="70"/>
      <c r="H124" s="70"/>
      <c r="I124" s="70"/>
      <c r="J124" s="70"/>
      <c r="K124" s="71"/>
      <c r="L124" s="71"/>
      <c r="M124" s="68"/>
      <c r="N124" s="68"/>
      <c r="O124" s="69"/>
      <c r="P124" s="69"/>
      <c r="Q124" s="68"/>
      <c r="R124" s="68"/>
      <c r="S124" s="68"/>
      <c r="T124" s="72"/>
      <c r="U124" s="72"/>
      <c r="V124" s="72" t="s">
        <v>0</v>
      </c>
      <c r="W124" s="73"/>
      <c r="X124" s="69"/>
    </row>
    <row r="125" spans="1:37" ht="12">
      <c r="D125" s="67" t="s">
        <v>284</v>
      </c>
      <c r="E125" s="68"/>
      <c r="F125" s="69"/>
      <c r="G125" s="70"/>
      <c r="H125" s="70"/>
      <c r="I125" s="70"/>
      <c r="J125" s="70"/>
      <c r="K125" s="71"/>
      <c r="L125" s="71"/>
      <c r="M125" s="68"/>
      <c r="N125" s="68"/>
      <c r="O125" s="69"/>
      <c r="P125" s="69"/>
      <c r="Q125" s="68"/>
      <c r="R125" s="68"/>
      <c r="S125" s="68"/>
      <c r="T125" s="72"/>
      <c r="U125" s="72"/>
      <c r="V125" s="72" t="s">
        <v>0</v>
      </c>
      <c r="W125" s="73"/>
      <c r="X125" s="69"/>
    </row>
    <row r="126" spans="1:37" ht="12">
      <c r="D126" s="67" t="s">
        <v>285</v>
      </c>
      <c r="E126" s="68"/>
      <c r="F126" s="69"/>
      <c r="G126" s="70"/>
      <c r="H126" s="70"/>
      <c r="I126" s="70"/>
      <c r="J126" s="70"/>
      <c r="K126" s="71"/>
      <c r="L126" s="71"/>
      <c r="M126" s="68"/>
      <c r="N126" s="68"/>
      <c r="O126" s="69"/>
      <c r="P126" s="69"/>
      <c r="Q126" s="68"/>
      <c r="R126" s="68"/>
      <c r="S126" s="68"/>
      <c r="T126" s="72"/>
      <c r="U126" s="72"/>
      <c r="V126" s="72" t="s">
        <v>0</v>
      </c>
      <c r="W126" s="73"/>
      <c r="X126" s="69"/>
    </row>
    <row r="127" spans="1:37" ht="24">
      <c r="D127" s="67" t="s">
        <v>186</v>
      </c>
      <c r="E127" s="68"/>
      <c r="F127" s="69"/>
      <c r="G127" s="70"/>
      <c r="H127" s="70"/>
      <c r="I127" s="70"/>
      <c r="J127" s="70"/>
      <c r="K127" s="71"/>
      <c r="L127" s="71"/>
      <c r="M127" s="68"/>
      <c r="N127" s="68"/>
      <c r="O127" s="69"/>
      <c r="P127" s="69"/>
      <c r="Q127" s="68"/>
      <c r="R127" s="68"/>
      <c r="S127" s="68"/>
      <c r="T127" s="72"/>
      <c r="U127" s="72"/>
      <c r="V127" s="72" t="s">
        <v>0</v>
      </c>
      <c r="W127" s="73"/>
      <c r="X127" s="69"/>
    </row>
    <row r="128" spans="1:37" ht="12">
      <c r="A128" s="26">
        <v>48</v>
      </c>
      <c r="B128" s="27" t="s">
        <v>272</v>
      </c>
      <c r="C128" s="28" t="s">
        <v>304</v>
      </c>
      <c r="D128" s="29" t="s">
        <v>305</v>
      </c>
      <c r="E128" s="30">
        <v>408</v>
      </c>
      <c r="F128" s="31" t="s">
        <v>151</v>
      </c>
      <c r="H128" s="32">
        <f>ROUND(E128*G128,2)</f>
        <v>0</v>
      </c>
      <c r="J128" s="32">
        <f>ROUND(E128*G128,2)</f>
        <v>0</v>
      </c>
      <c r="K128" s="33">
        <v>0.28691</v>
      </c>
      <c r="L128" s="33">
        <f>E128*K128</f>
        <v>117.05928</v>
      </c>
      <c r="N128" s="30">
        <f>E128*M128</f>
        <v>0</v>
      </c>
      <c r="O128" s="31">
        <v>20</v>
      </c>
      <c r="P128" s="31" t="s">
        <v>93</v>
      </c>
      <c r="V128" s="34" t="s">
        <v>75</v>
      </c>
      <c r="W128" s="35">
        <v>31.416</v>
      </c>
      <c r="X128" s="28" t="s">
        <v>306</v>
      </c>
      <c r="Y128" s="28" t="s">
        <v>304</v>
      </c>
      <c r="Z128" s="31" t="s">
        <v>295</v>
      </c>
      <c r="AB128" s="31">
        <v>7</v>
      </c>
      <c r="AJ128" s="4" t="s">
        <v>96</v>
      </c>
      <c r="AK128" s="4" t="s">
        <v>97</v>
      </c>
    </row>
    <row r="129" spans="1:37" ht="12">
      <c r="D129" s="67" t="s">
        <v>307</v>
      </c>
      <c r="E129" s="68"/>
      <c r="F129" s="69"/>
      <c r="G129" s="70"/>
      <c r="H129" s="70"/>
      <c r="I129" s="70"/>
      <c r="J129" s="70"/>
      <c r="K129" s="71"/>
      <c r="L129" s="71"/>
      <c r="M129" s="68"/>
      <c r="N129" s="68"/>
      <c r="O129" s="69"/>
      <c r="P129" s="69"/>
      <c r="Q129" s="68"/>
      <c r="R129" s="68"/>
      <c r="S129" s="68"/>
      <c r="T129" s="72"/>
      <c r="U129" s="72"/>
      <c r="V129" s="72" t="s">
        <v>0</v>
      </c>
      <c r="W129" s="73"/>
      <c r="X129" s="69"/>
    </row>
    <row r="130" spans="1:37" ht="24">
      <c r="A130" s="26">
        <v>49</v>
      </c>
      <c r="B130" s="27" t="s">
        <v>272</v>
      </c>
      <c r="C130" s="28" t="s">
        <v>308</v>
      </c>
      <c r="D130" s="29" t="s">
        <v>309</v>
      </c>
      <c r="E130" s="30">
        <v>70</v>
      </c>
      <c r="F130" s="31" t="s">
        <v>181</v>
      </c>
      <c r="H130" s="32">
        <f>ROUND(E130*G130,2)</f>
        <v>0</v>
      </c>
      <c r="J130" s="32">
        <f>ROUND(E130*G130,2)</f>
        <v>0</v>
      </c>
      <c r="K130" s="33">
        <v>0.41352</v>
      </c>
      <c r="L130" s="33">
        <f>E130*K130</f>
        <v>28.946400000000001</v>
      </c>
      <c r="N130" s="30">
        <f>E130*M130</f>
        <v>0</v>
      </c>
      <c r="O130" s="31">
        <v>20</v>
      </c>
      <c r="P130" s="31" t="s">
        <v>93</v>
      </c>
      <c r="V130" s="34" t="s">
        <v>75</v>
      </c>
      <c r="W130" s="35">
        <v>47.39</v>
      </c>
      <c r="X130" s="28" t="s">
        <v>310</v>
      </c>
      <c r="Y130" s="28" t="s">
        <v>308</v>
      </c>
      <c r="Z130" s="31" t="s">
        <v>195</v>
      </c>
      <c r="AB130" s="31">
        <v>7</v>
      </c>
      <c r="AJ130" s="4" t="s">
        <v>96</v>
      </c>
      <c r="AK130" s="4" t="s">
        <v>97</v>
      </c>
    </row>
    <row r="131" spans="1:37" ht="12">
      <c r="A131" s="26">
        <v>50</v>
      </c>
      <c r="B131" s="27" t="s">
        <v>153</v>
      </c>
      <c r="C131" s="28" t="s">
        <v>311</v>
      </c>
      <c r="D131" s="29" t="s">
        <v>312</v>
      </c>
      <c r="E131" s="30">
        <v>70</v>
      </c>
      <c r="F131" s="31" t="s">
        <v>237</v>
      </c>
      <c r="I131" s="32">
        <f>ROUND(E131*G131,2)</f>
        <v>0</v>
      </c>
      <c r="J131" s="32">
        <f>ROUND(E131*G131,2)</f>
        <v>0</v>
      </c>
      <c r="K131" s="33">
        <v>3.3099999999999997E-2</v>
      </c>
      <c r="L131" s="33">
        <f>E131*K131</f>
        <v>2.3169999999999997</v>
      </c>
      <c r="N131" s="30">
        <f>E131*M131</f>
        <v>0</v>
      </c>
      <c r="O131" s="31">
        <v>20</v>
      </c>
      <c r="P131" s="31" t="s">
        <v>93</v>
      </c>
      <c r="V131" s="34" t="s">
        <v>74</v>
      </c>
      <c r="X131" s="28" t="s">
        <v>311</v>
      </c>
      <c r="Y131" s="28" t="s">
        <v>311</v>
      </c>
      <c r="Z131" s="31" t="s">
        <v>195</v>
      </c>
      <c r="AA131" s="28" t="s">
        <v>93</v>
      </c>
      <c r="AB131" s="31">
        <v>2</v>
      </c>
      <c r="AJ131" s="4" t="s">
        <v>158</v>
      </c>
      <c r="AK131" s="4" t="s">
        <v>97</v>
      </c>
    </row>
    <row r="132" spans="1:37" ht="12">
      <c r="A132" s="26">
        <v>51</v>
      </c>
      <c r="B132" s="27" t="s">
        <v>153</v>
      </c>
      <c r="C132" s="28" t="s">
        <v>313</v>
      </c>
      <c r="D132" s="29" t="s">
        <v>314</v>
      </c>
      <c r="E132" s="30">
        <v>2</v>
      </c>
      <c r="F132" s="31" t="s">
        <v>237</v>
      </c>
      <c r="I132" s="32">
        <f>ROUND(E132*G132,2)</f>
        <v>0</v>
      </c>
      <c r="J132" s="32">
        <f>ROUND(E132*G132,2)</f>
        <v>0</v>
      </c>
      <c r="K132" s="33">
        <v>3.2800000000000003E-2</v>
      </c>
      <c r="L132" s="33">
        <f>E132*K132</f>
        <v>6.5600000000000006E-2</v>
      </c>
      <c r="N132" s="30">
        <f>E132*M132</f>
        <v>0</v>
      </c>
      <c r="O132" s="31">
        <v>20</v>
      </c>
      <c r="P132" s="31" t="s">
        <v>93</v>
      </c>
      <c r="V132" s="34" t="s">
        <v>74</v>
      </c>
      <c r="X132" s="28" t="s">
        <v>313</v>
      </c>
      <c r="Y132" s="28" t="s">
        <v>313</v>
      </c>
      <c r="Z132" s="31" t="s">
        <v>195</v>
      </c>
      <c r="AA132" s="28" t="s">
        <v>93</v>
      </c>
      <c r="AB132" s="31">
        <v>2</v>
      </c>
      <c r="AJ132" s="4" t="s">
        <v>158</v>
      </c>
      <c r="AK132" s="4" t="s">
        <v>97</v>
      </c>
    </row>
    <row r="133" spans="1:37" ht="12">
      <c r="A133" s="26">
        <v>52</v>
      </c>
      <c r="B133" s="27" t="s">
        <v>153</v>
      </c>
      <c r="C133" s="28" t="s">
        <v>315</v>
      </c>
      <c r="D133" s="29" t="s">
        <v>316</v>
      </c>
      <c r="E133" s="30">
        <v>140</v>
      </c>
      <c r="F133" s="31" t="s">
        <v>237</v>
      </c>
      <c r="I133" s="32">
        <f>ROUND(E133*G133,2)</f>
        <v>0</v>
      </c>
      <c r="J133" s="32">
        <f>ROUND(E133*G133,2)</f>
        <v>0</v>
      </c>
      <c r="K133" s="33">
        <v>1.5E-3</v>
      </c>
      <c r="L133" s="33">
        <f>E133*K133</f>
        <v>0.21</v>
      </c>
      <c r="N133" s="30">
        <f>E133*M133</f>
        <v>0</v>
      </c>
      <c r="O133" s="31">
        <v>20</v>
      </c>
      <c r="P133" s="31" t="s">
        <v>93</v>
      </c>
      <c r="V133" s="34" t="s">
        <v>74</v>
      </c>
      <c r="X133" s="28" t="s">
        <v>315</v>
      </c>
      <c r="Y133" s="28" t="s">
        <v>315</v>
      </c>
      <c r="Z133" s="31" t="s">
        <v>195</v>
      </c>
      <c r="AA133" s="28" t="s">
        <v>93</v>
      </c>
      <c r="AB133" s="31">
        <v>2</v>
      </c>
      <c r="AJ133" s="4" t="s">
        <v>158</v>
      </c>
      <c r="AK133" s="4" t="s">
        <v>97</v>
      </c>
    </row>
    <row r="134" spans="1:37" ht="12">
      <c r="D134" s="67" t="s">
        <v>317</v>
      </c>
      <c r="E134" s="68"/>
      <c r="F134" s="69"/>
      <c r="G134" s="70"/>
      <c r="H134" s="70"/>
      <c r="I134" s="70"/>
      <c r="J134" s="70"/>
      <c r="K134" s="71"/>
      <c r="L134" s="71"/>
      <c r="M134" s="68"/>
      <c r="N134" s="68"/>
      <c r="O134" s="69"/>
      <c r="P134" s="69"/>
      <c r="Q134" s="68"/>
      <c r="R134" s="68"/>
      <c r="S134" s="68"/>
      <c r="T134" s="72"/>
      <c r="U134" s="72"/>
      <c r="V134" s="72" t="s">
        <v>0</v>
      </c>
      <c r="W134" s="73"/>
      <c r="X134" s="69"/>
    </row>
    <row r="135" spans="1:37" ht="24">
      <c r="A135" s="26">
        <v>53</v>
      </c>
      <c r="B135" s="27" t="s">
        <v>318</v>
      </c>
      <c r="C135" s="28" t="s">
        <v>319</v>
      </c>
      <c r="D135" s="29" t="s">
        <v>320</v>
      </c>
      <c r="E135" s="30">
        <v>70</v>
      </c>
      <c r="F135" s="31" t="s">
        <v>181</v>
      </c>
      <c r="H135" s="32">
        <f>ROUND(E135*G135,2)</f>
        <v>0</v>
      </c>
      <c r="J135" s="32">
        <f>ROUND(E135*G135,2)</f>
        <v>0</v>
      </c>
      <c r="L135" s="33">
        <f>E135*K135</f>
        <v>0</v>
      </c>
      <c r="N135" s="30">
        <f>E135*M135</f>
        <v>0</v>
      </c>
      <c r="O135" s="31">
        <v>20</v>
      </c>
      <c r="P135" s="31" t="s">
        <v>93</v>
      </c>
      <c r="V135" s="34" t="s">
        <v>321</v>
      </c>
      <c r="W135" s="35">
        <v>775.39</v>
      </c>
      <c r="X135" s="28" t="s">
        <v>319</v>
      </c>
      <c r="Y135" s="28" t="s">
        <v>319</v>
      </c>
      <c r="Z135" s="31" t="s">
        <v>322</v>
      </c>
      <c r="AB135" s="31">
        <v>7</v>
      </c>
      <c r="AJ135" s="4" t="s">
        <v>96</v>
      </c>
      <c r="AK135" s="4" t="s">
        <v>97</v>
      </c>
    </row>
    <row r="136" spans="1:37" ht="12">
      <c r="D136" s="75" t="s">
        <v>323</v>
      </c>
      <c r="E136" s="76">
        <f>J136</f>
        <v>0</v>
      </c>
      <c r="H136" s="76">
        <f>SUM(H95:H135)</f>
        <v>0</v>
      </c>
      <c r="I136" s="76">
        <f>SUM(I95:I135)</f>
        <v>0</v>
      </c>
      <c r="J136" s="76">
        <f>SUM(J95:J135)</f>
        <v>0</v>
      </c>
      <c r="L136" s="77">
        <f>SUM(L95:L135)</f>
        <v>2126.6646799999999</v>
      </c>
      <c r="N136" s="78">
        <f>SUM(N95:N135)</f>
        <v>0</v>
      </c>
      <c r="W136" s="35">
        <f>SUM(W95:W135)</f>
        <v>1146.588</v>
      </c>
    </row>
    <row r="138" spans="1:37">
      <c r="B138" s="28" t="s">
        <v>324</v>
      </c>
    </row>
    <row r="139" spans="1:37" ht="12">
      <c r="A139" s="26">
        <v>54</v>
      </c>
      <c r="B139" s="27" t="s">
        <v>272</v>
      </c>
      <c r="C139" s="28" t="s">
        <v>325</v>
      </c>
      <c r="D139" s="29" t="s">
        <v>326</v>
      </c>
      <c r="E139" s="30">
        <v>11379.814</v>
      </c>
      <c r="F139" s="31" t="s">
        <v>145</v>
      </c>
      <c r="H139" s="32">
        <f>ROUND(E139*G139,2)</f>
        <v>0</v>
      </c>
      <c r="J139" s="32">
        <f>ROUND(E139*G139,2)</f>
        <v>0</v>
      </c>
      <c r="L139" s="33">
        <f>E139*K139</f>
        <v>0</v>
      </c>
      <c r="N139" s="30">
        <f>E139*M139</f>
        <v>0</v>
      </c>
      <c r="O139" s="31">
        <v>20</v>
      </c>
      <c r="P139" s="31" t="s">
        <v>93</v>
      </c>
      <c r="V139" s="34" t="s">
        <v>75</v>
      </c>
      <c r="W139" s="35">
        <v>125.178</v>
      </c>
      <c r="X139" s="28" t="s">
        <v>327</v>
      </c>
      <c r="Y139" s="28" t="s">
        <v>325</v>
      </c>
      <c r="Z139" s="31" t="s">
        <v>295</v>
      </c>
      <c r="AB139" s="31">
        <v>1</v>
      </c>
      <c r="AJ139" s="4" t="s">
        <v>96</v>
      </c>
      <c r="AK139" s="4" t="s">
        <v>97</v>
      </c>
    </row>
    <row r="140" spans="1:37" ht="12">
      <c r="D140" s="75" t="s">
        <v>328</v>
      </c>
      <c r="E140" s="76">
        <f>J140</f>
        <v>0</v>
      </c>
      <c r="H140" s="76">
        <f>SUM(H138:H139)</f>
        <v>0</v>
      </c>
      <c r="I140" s="76">
        <f>SUM(I138:I139)</f>
        <v>0</v>
      </c>
      <c r="J140" s="76">
        <f>SUM(J138:J139)</f>
        <v>0</v>
      </c>
      <c r="L140" s="77">
        <f>SUM(L138:L139)</f>
        <v>0</v>
      </c>
      <c r="N140" s="78">
        <f>SUM(N138:N139)</f>
        <v>0</v>
      </c>
      <c r="W140" s="35">
        <f>SUM(W138:W139)</f>
        <v>125.178</v>
      </c>
    </row>
    <row r="142" spans="1:37" ht="12">
      <c r="D142" s="75" t="s">
        <v>329</v>
      </c>
      <c r="E142" s="78">
        <f>J142</f>
        <v>0</v>
      </c>
      <c r="H142" s="76">
        <f>+H47+H78+H93+H136+H140</f>
        <v>0</v>
      </c>
      <c r="I142" s="76">
        <f>+I47+I78+I93+I136+I140</f>
        <v>0</v>
      </c>
      <c r="J142" s="76">
        <f>+J47+J78+J93+J136+J140</f>
        <v>0</v>
      </c>
      <c r="L142" s="77">
        <f>+L47+L78+L93+L136+L140</f>
        <v>16566.463850839998</v>
      </c>
      <c r="N142" s="78">
        <f>+N47+N78+N93+N136+N140</f>
        <v>0</v>
      </c>
      <c r="W142" s="35">
        <f>+W47+W78+W93+W136+W140</f>
        <v>5631.9629999999988</v>
      </c>
    </row>
    <row r="144" spans="1:37">
      <c r="B144" s="66" t="s">
        <v>330</v>
      </c>
    </row>
    <row r="145" spans="1:37">
      <c r="B145" s="28" t="s">
        <v>331</v>
      </c>
    </row>
    <row r="146" spans="1:37" ht="12">
      <c r="A146" s="26">
        <v>55</v>
      </c>
      <c r="B146" s="27" t="s">
        <v>332</v>
      </c>
      <c r="C146" s="28" t="s">
        <v>333</v>
      </c>
      <c r="D146" s="29" t="s">
        <v>334</v>
      </c>
      <c r="E146" s="30">
        <v>190</v>
      </c>
      <c r="F146" s="31" t="s">
        <v>181</v>
      </c>
      <c r="H146" s="32">
        <f>ROUND(E146*G146,2)</f>
        <v>0</v>
      </c>
      <c r="J146" s="32">
        <f>ROUND(E146*G146,2)</f>
        <v>0</v>
      </c>
      <c r="L146" s="33">
        <f>E146*K146</f>
        <v>0</v>
      </c>
      <c r="N146" s="30">
        <f>E146*M146</f>
        <v>0</v>
      </c>
      <c r="O146" s="31">
        <v>20</v>
      </c>
      <c r="P146" s="31" t="s">
        <v>93</v>
      </c>
      <c r="V146" s="34" t="s">
        <v>321</v>
      </c>
      <c r="W146" s="35">
        <v>57</v>
      </c>
      <c r="X146" s="28" t="s">
        <v>335</v>
      </c>
      <c r="Y146" s="28" t="s">
        <v>333</v>
      </c>
      <c r="Z146" s="31" t="s">
        <v>239</v>
      </c>
      <c r="AB146" s="31">
        <v>7</v>
      </c>
      <c r="AJ146" s="4" t="s">
        <v>336</v>
      </c>
      <c r="AK146" s="4" t="s">
        <v>97</v>
      </c>
    </row>
    <row r="147" spans="1:37" ht="12">
      <c r="A147" s="26">
        <v>56</v>
      </c>
      <c r="B147" s="27" t="s">
        <v>153</v>
      </c>
      <c r="C147" s="28" t="s">
        <v>337</v>
      </c>
      <c r="D147" s="29" t="s">
        <v>338</v>
      </c>
      <c r="E147" s="30">
        <v>332.5</v>
      </c>
      <c r="F147" s="31" t="s">
        <v>151</v>
      </c>
      <c r="I147" s="32">
        <f>ROUND(E147*G147,2)</f>
        <v>0</v>
      </c>
      <c r="J147" s="32">
        <f>ROUND(E147*G147,2)</f>
        <v>0</v>
      </c>
      <c r="K147" s="33">
        <v>0.23200000000000001</v>
      </c>
      <c r="L147" s="33">
        <f>E147*K147</f>
        <v>77.14</v>
      </c>
      <c r="N147" s="30">
        <f>E147*M147</f>
        <v>0</v>
      </c>
      <c r="O147" s="31">
        <v>20</v>
      </c>
      <c r="P147" s="31" t="s">
        <v>93</v>
      </c>
      <c r="V147" s="34" t="s">
        <v>74</v>
      </c>
      <c r="X147" s="28" t="s">
        <v>337</v>
      </c>
      <c r="Y147" s="28" t="s">
        <v>337</v>
      </c>
      <c r="Z147" s="31" t="s">
        <v>339</v>
      </c>
      <c r="AA147" s="28" t="s">
        <v>340</v>
      </c>
      <c r="AB147" s="31">
        <v>8</v>
      </c>
      <c r="AJ147" s="4" t="s">
        <v>341</v>
      </c>
      <c r="AK147" s="4" t="s">
        <v>97</v>
      </c>
    </row>
    <row r="148" spans="1:37" ht="12">
      <c r="D148" s="67" t="s">
        <v>342</v>
      </c>
      <c r="E148" s="68"/>
      <c r="F148" s="69"/>
      <c r="G148" s="70"/>
      <c r="H148" s="70"/>
      <c r="I148" s="70"/>
      <c r="J148" s="70"/>
      <c r="K148" s="71"/>
      <c r="L148" s="71"/>
      <c r="M148" s="68"/>
      <c r="N148" s="68"/>
      <c r="O148" s="69"/>
      <c r="P148" s="69"/>
      <c r="Q148" s="68"/>
      <c r="R148" s="68"/>
      <c r="S148" s="68"/>
      <c r="T148" s="72"/>
      <c r="U148" s="72"/>
      <c r="V148" s="72" t="s">
        <v>0</v>
      </c>
      <c r="W148" s="73"/>
      <c r="X148" s="69"/>
    </row>
    <row r="149" spans="1:37" ht="12">
      <c r="A149" s="26">
        <v>57</v>
      </c>
      <c r="B149" s="27" t="s">
        <v>332</v>
      </c>
      <c r="C149" s="28" t="s">
        <v>343</v>
      </c>
      <c r="D149" s="29" t="s">
        <v>344</v>
      </c>
      <c r="E149" s="30">
        <v>380</v>
      </c>
      <c r="F149" s="31" t="s">
        <v>181</v>
      </c>
      <c r="H149" s="32">
        <f>ROUND(E149*G149,2)</f>
        <v>0</v>
      </c>
      <c r="J149" s="32">
        <f>ROUND(E149*G149,2)</f>
        <v>0</v>
      </c>
      <c r="L149" s="33">
        <f>E149*K149</f>
        <v>0</v>
      </c>
      <c r="N149" s="30">
        <f>E149*M149</f>
        <v>0</v>
      </c>
      <c r="O149" s="31">
        <v>20</v>
      </c>
      <c r="P149" s="31" t="s">
        <v>93</v>
      </c>
      <c r="V149" s="34" t="s">
        <v>321</v>
      </c>
      <c r="W149" s="35">
        <v>11.4</v>
      </c>
      <c r="X149" s="28" t="s">
        <v>345</v>
      </c>
      <c r="Y149" s="28" t="s">
        <v>343</v>
      </c>
      <c r="Z149" s="31" t="s">
        <v>239</v>
      </c>
      <c r="AB149" s="31">
        <v>7</v>
      </c>
      <c r="AJ149" s="4" t="s">
        <v>336</v>
      </c>
      <c r="AK149" s="4" t="s">
        <v>97</v>
      </c>
    </row>
    <row r="150" spans="1:37" ht="12">
      <c r="D150" s="67" t="s">
        <v>346</v>
      </c>
      <c r="E150" s="68"/>
      <c r="F150" s="69"/>
      <c r="G150" s="70"/>
      <c r="H150" s="70"/>
      <c r="I150" s="70"/>
      <c r="J150" s="70"/>
      <c r="K150" s="71"/>
      <c r="L150" s="71"/>
      <c r="M150" s="68"/>
      <c r="N150" s="68"/>
      <c r="O150" s="69"/>
      <c r="P150" s="69"/>
      <c r="Q150" s="68"/>
      <c r="R150" s="68"/>
      <c r="S150" s="68"/>
      <c r="T150" s="72"/>
      <c r="U150" s="72"/>
      <c r="V150" s="72" t="s">
        <v>0</v>
      </c>
      <c r="W150" s="73"/>
      <c r="X150" s="69"/>
    </row>
    <row r="151" spans="1:37" ht="12">
      <c r="A151" s="26">
        <v>58</v>
      </c>
      <c r="B151" s="27" t="s">
        <v>153</v>
      </c>
      <c r="C151" s="28" t="s">
        <v>347</v>
      </c>
      <c r="D151" s="29" t="s">
        <v>348</v>
      </c>
      <c r="E151" s="30">
        <v>3.8</v>
      </c>
      <c r="F151" s="31" t="s">
        <v>237</v>
      </c>
      <c r="I151" s="32">
        <f>ROUND(E151*G151,2)</f>
        <v>0</v>
      </c>
      <c r="J151" s="32">
        <f>ROUND(E151*G151,2)</f>
        <v>0</v>
      </c>
      <c r="K151" s="33">
        <v>7.7999999999999996E-3</v>
      </c>
      <c r="L151" s="33">
        <f>E151*K151</f>
        <v>2.9639999999999996E-2</v>
      </c>
      <c r="N151" s="30">
        <f>E151*M151</f>
        <v>0</v>
      </c>
      <c r="O151" s="31">
        <v>20</v>
      </c>
      <c r="P151" s="31" t="s">
        <v>93</v>
      </c>
      <c r="V151" s="34" t="s">
        <v>74</v>
      </c>
      <c r="X151" s="28" t="s">
        <v>347</v>
      </c>
      <c r="Y151" s="28" t="s">
        <v>347</v>
      </c>
      <c r="Z151" s="31" t="s">
        <v>349</v>
      </c>
      <c r="AA151" s="28" t="s">
        <v>350</v>
      </c>
      <c r="AB151" s="31">
        <v>2</v>
      </c>
      <c r="AJ151" s="4" t="s">
        <v>341</v>
      </c>
      <c r="AK151" s="4" t="s">
        <v>97</v>
      </c>
    </row>
    <row r="152" spans="1:37" ht="12">
      <c r="D152" s="67" t="s">
        <v>351</v>
      </c>
      <c r="E152" s="68"/>
      <c r="F152" s="69"/>
      <c r="G152" s="70"/>
      <c r="H152" s="70"/>
      <c r="I152" s="70"/>
      <c r="J152" s="70"/>
      <c r="K152" s="71"/>
      <c r="L152" s="71"/>
      <c r="M152" s="68"/>
      <c r="N152" s="68"/>
      <c r="O152" s="69"/>
      <c r="P152" s="69"/>
      <c r="Q152" s="68"/>
      <c r="R152" s="68"/>
      <c r="S152" s="68"/>
      <c r="T152" s="72"/>
      <c r="U152" s="72"/>
      <c r="V152" s="72" t="s">
        <v>0</v>
      </c>
      <c r="W152" s="73"/>
      <c r="X152" s="69"/>
    </row>
    <row r="153" spans="1:37" ht="12">
      <c r="A153" s="26">
        <v>59</v>
      </c>
      <c r="B153" s="27" t="s">
        <v>332</v>
      </c>
      <c r="C153" s="28" t="s">
        <v>352</v>
      </c>
      <c r="D153" s="29" t="s">
        <v>353</v>
      </c>
      <c r="E153" s="30">
        <v>456</v>
      </c>
      <c r="F153" s="31" t="s">
        <v>181</v>
      </c>
      <c r="H153" s="32">
        <f>ROUND(E153*G153,2)</f>
        <v>0</v>
      </c>
      <c r="J153" s="32">
        <f>ROUND(E153*G153,2)</f>
        <v>0</v>
      </c>
      <c r="L153" s="33">
        <f>E153*K153</f>
        <v>0</v>
      </c>
      <c r="N153" s="30">
        <f>E153*M153</f>
        <v>0</v>
      </c>
      <c r="O153" s="31">
        <v>20</v>
      </c>
      <c r="P153" s="31" t="s">
        <v>93</v>
      </c>
      <c r="V153" s="34" t="s">
        <v>321</v>
      </c>
      <c r="W153" s="35">
        <v>10.032</v>
      </c>
      <c r="X153" s="28" t="s">
        <v>354</v>
      </c>
      <c r="Y153" s="28" t="s">
        <v>352</v>
      </c>
      <c r="Z153" s="31" t="s">
        <v>239</v>
      </c>
      <c r="AB153" s="31">
        <v>7</v>
      </c>
      <c r="AJ153" s="4" t="s">
        <v>336</v>
      </c>
      <c r="AK153" s="4" t="s">
        <v>97</v>
      </c>
    </row>
    <row r="154" spans="1:37" ht="12">
      <c r="D154" s="67" t="s">
        <v>355</v>
      </c>
      <c r="E154" s="68"/>
      <c r="F154" s="69"/>
      <c r="G154" s="70"/>
      <c r="H154" s="70"/>
      <c r="I154" s="70"/>
      <c r="J154" s="70"/>
      <c r="K154" s="71"/>
      <c r="L154" s="71"/>
      <c r="M154" s="68"/>
      <c r="N154" s="68"/>
      <c r="O154" s="69"/>
      <c r="P154" s="69"/>
      <c r="Q154" s="68"/>
      <c r="R154" s="68"/>
      <c r="S154" s="68"/>
      <c r="T154" s="72"/>
      <c r="U154" s="72"/>
      <c r="V154" s="72" t="s">
        <v>0</v>
      </c>
      <c r="W154" s="73"/>
      <c r="X154" s="69"/>
    </row>
    <row r="155" spans="1:37" ht="12">
      <c r="A155" s="26">
        <v>60</v>
      </c>
      <c r="B155" s="27" t="s">
        <v>153</v>
      </c>
      <c r="C155" s="28" t="s">
        <v>356</v>
      </c>
      <c r="D155" s="29" t="s">
        <v>357</v>
      </c>
      <c r="E155" s="30">
        <v>5.7</v>
      </c>
      <c r="F155" s="31" t="s">
        <v>237</v>
      </c>
      <c r="I155" s="32">
        <f>ROUND(E155*G155,2)</f>
        <v>0</v>
      </c>
      <c r="J155" s="32">
        <f>ROUND(E155*G155,2)</f>
        <v>0</v>
      </c>
      <c r="K155" s="33">
        <v>3.8999999999999998E-3</v>
      </c>
      <c r="L155" s="33">
        <f>E155*K155</f>
        <v>2.223E-2</v>
      </c>
      <c r="N155" s="30">
        <f>E155*M155</f>
        <v>0</v>
      </c>
      <c r="O155" s="31">
        <v>20</v>
      </c>
      <c r="P155" s="31" t="s">
        <v>93</v>
      </c>
      <c r="V155" s="34" t="s">
        <v>74</v>
      </c>
      <c r="X155" s="28" t="s">
        <v>356</v>
      </c>
      <c r="Y155" s="28" t="s">
        <v>356</v>
      </c>
      <c r="Z155" s="31" t="s">
        <v>349</v>
      </c>
      <c r="AA155" s="28" t="s">
        <v>358</v>
      </c>
      <c r="AB155" s="31">
        <v>2</v>
      </c>
      <c r="AJ155" s="4" t="s">
        <v>341</v>
      </c>
      <c r="AK155" s="4" t="s">
        <v>97</v>
      </c>
    </row>
    <row r="156" spans="1:37" ht="12">
      <c r="D156" s="67" t="s">
        <v>359</v>
      </c>
      <c r="E156" s="68"/>
      <c r="F156" s="69"/>
      <c r="G156" s="70"/>
      <c r="H156" s="70"/>
      <c r="I156" s="70"/>
      <c r="J156" s="70"/>
      <c r="K156" s="71"/>
      <c r="L156" s="71"/>
      <c r="M156" s="68"/>
      <c r="N156" s="68"/>
      <c r="O156" s="69"/>
      <c r="P156" s="69"/>
      <c r="Q156" s="68"/>
      <c r="R156" s="68"/>
      <c r="S156" s="68"/>
      <c r="T156" s="72"/>
      <c r="U156" s="72"/>
      <c r="V156" s="72" t="s">
        <v>0</v>
      </c>
      <c r="W156" s="73"/>
      <c r="X156" s="69"/>
    </row>
    <row r="157" spans="1:37" ht="12">
      <c r="A157" s="26">
        <v>61</v>
      </c>
      <c r="B157" s="27" t="s">
        <v>332</v>
      </c>
      <c r="C157" s="28" t="s">
        <v>360</v>
      </c>
      <c r="D157" s="29" t="s">
        <v>361</v>
      </c>
      <c r="E157" s="30">
        <v>456</v>
      </c>
      <c r="F157" s="31" t="s">
        <v>181</v>
      </c>
      <c r="H157" s="32">
        <f>ROUND(E157*G157,2)</f>
        <v>0</v>
      </c>
      <c r="J157" s="32">
        <f>ROUND(E157*G157,2)</f>
        <v>0</v>
      </c>
      <c r="L157" s="33">
        <f>E157*K157</f>
        <v>0</v>
      </c>
      <c r="N157" s="30">
        <f>E157*M157</f>
        <v>0</v>
      </c>
      <c r="O157" s="31">
        <v>20</v>
      </c>
      <c r="P157" s="31" t="s">
        <v>93</v>
      </c>
      <c r="V157" s="34" t="s">
        <v>321</v>
      </c>
      <c r="W157" s="35">
        <v>11.856</v>
      </c>
      <c r="X157" s="28" t="s">
        <v>362</v>
      </c>
      <c r="Y157" s="28" t="s">
        <v>360</v>
      </c>
      <c r="Z157" s="31" t="s">
        <v>239</v>
      </c>
      <c r="AB157" s="31">
        <v>7</v>
      </c>
      <c r="AJ157" s="4" t="s">
        <v>336</v>
      </c>
      <c r="AK157" s="4" t="s">
        <v>97</v>
      </c>
    </row>
    <row r="158" spans="1:37" ht="12">
      <c r="A158" s="26">
        <v>62</v>
      </c>
      <c r="B158" s="27" t="s">
        <v>332</v>
      </c>
      <c r="C158" s="28" t="s">
        <v>363</v>
      </c>
      <c r="D158" s="29" t="s">
        <v>364</v>
      </c>
      <c r="E158" s="30">
        <v>2</v>
      </c>
      <c r="F158" s="31" t="s">
        <v>237</v>
      </c>
      <c r="H158" s="32">
        <f>ROUND(E158*G158,2)</f>
        <v>0</v>
      </c>
      <c r="J158" s="32">
        <f>ROUND(E158*G158,2)</f>
        <v>0</v>
      </c>
      <c r="L158" s="33">
        <f>E158*K158</f>
        <v>0</v>
      </c>
      <c r="N158" s="30">
        <f>E158*M158</f>
        <v>0</v>
      </c>
      <c r="O158" s="31">
        <v>20</v>
      </c>
      <c r="P158" s="31" t="s">
        <v>93</v>
      </c>
      <c r="V158" s="34" t="s">
        <v>321</v>
      </c>
      <c r="W158" s="35">
        <v>7.0259999999999998</v>
      </c>
      <c r="X158" s="28" t="s">
        <v>365</v>
      </c>
      <c r="Y158" s="28" t="s">
        <v>363</v>
      </c>
      <c r="Z158" s="31" t="s">
        <v>239</v>
      </c>
      <c r="AB158" s="31">
        <v>7</v>
      </c>
      <c r="AJ158" s="4" t="s">
        <v>336</v>
      </c>
      <c r="AK158" s="4" t="s">
        <v>97</v>
      </c>
    </row>
    <row r="159" spans="1:37" ht="12">
      <c r="A159" s="26">
        <v>63</v>
      </c>
      <c r="B159" s="27" t="s">
        <v>153</v>
      </c>
      <c r="C159" s="28" t="s">
        <v>366</v>
      </c>
      <c r="D159" s="29" t="s">
        <v>367</v>
      </c>
      <c r="E159" s="30">
        <v>2</v>
      </c>
      <c r="F159" s="31" t="s">
        <v>237</v>
      </c>
      <c r="I159" s="32">
        <f>ROUND(E159*G159,2)</f>
        <v>0</v>
      </c>
      <c r="J159" s="32">
        <f>ROUND(E159*G159,2)</f>
        <v>0</v>
      </c>
      <c r="L159" s="33">
        <f>E159*K159</f>
        <v>0</v>
      </c>
      <c r="N159" s="30">
        <f>E159*M159</f>
        <v>0</v>
      </c>
      <c r="O159" s="31">
        <v>20</v>
      </c>
      <c r="P159" s="31" t="s">
        <v>93</v>
      </c>
      <c r="V159" s="34" t="s">
        <v>74</v>
      </c>
      <c r="X159" s="28" t="s">
        <v>366</v>
      </c>
      <c r="Y159" s="28" t="s">
        <v>366</v>
      </c>
      <c r="Z159" s="31" t="s">
        <v>245</v>
      </c>
      <c r="AA159" s="28" t="s">
        <v>93</v>
      </c>
      <c r="AB159" s="31">
        <v>2</v>
      </c>
      <c r="AJ159" s="4" t="s">
        <v>341</v>
      </c>
      <c r="AK159" s="4" t="s">
        <v>97</v>
      </c>
    </row>
    <row r="160" spans="1:37" ht="24">
      <c r="A160" s="26">
        <v>64</v>
      </c>
      <c r="B160" s="27" t="s">
        <v>332</v>
      </c>
      <c r="C160" s="28" t="s">
        <v>368</v>
      </c>
      <c r="D160" s="29" t="s">
        <v>369</v>
      </c>
      <c r="E160" s="30">
        <v>41.823</v>
      </c>
      <c r="F160" s="31" t="s">
        <v>56</v>
      </c>
      <c r="H160" s="32">
        <f>ROUND(E160*G160,2)</f>
        <v>0</v>
      </c>
      <c r="J160" s="32">
        <f>ROUND(E160*G160,2)</f>
        <v>0</v>
      </c>
      <c r="L160" s="33">
        <f>E160*K160</f>
        <v>0</v>
      </c>
      <c r="N160" s="30">
        <f>E160*M160</f>
        <v>0</v>
      </c>
      <c r="O160" s="31">
        <v>20</v>
      </c>
      <c r="P160" s="31" t="s">
        <v>93</v>
      </c>
      <c r="V160" s="34" t="s">
        <v>321</v>
      </c>
      <c r="X160" s="28" t="s">
        <v>370</v>
      </c>
      <c r="Y160" s="28" t="s">
        <v>368</v>
      </c>
      <c r="Z160" s="31" t="s">
        <v>371</v>
      </c>
      <c r="AB160" s="31">
        <v>7</v>
      </c>
      <c r="AJ160" s="4" t="s">
        <v>336</v>
      </c>
      <c r="AK160" s="4" t="s">
        <v>97</v>
      </c>
    </row>
    <row r="161" spans="4:23" ht="12">
      <c r="D161" s="75" t="s">
        <v>372</v>
      </c>
      <c r="E161" s="76">
        <f>J161</f>
        <v>0</v>
      </c>
      <c r="H161" s="76">
        <f>SUM(H144:H160)</f>
        <v>0</v>
      </c>
      <c r="I161" s="76">
        <f>SUM(I144:I160)</f>
        <v>0</v>
      </c>
      <c r="J161" s="76">
        <f>SUM(J144:J160)</f>
        <v>0</v>
      </c>
      <c r="L161" s="77">
        <f>SUM(L144:L160)</f>
        <v>77.191869999999994</v>
      </c>
      <c r="N161" s="78">
        <f>SUM(N144:N160)</f>
        <v>0</v>
      </c>
      <c r="W161" s="35">
        <f>SUM(W144:W160)</f>
        <v>97.313999999999993</v>
      </c>
    </row>
    <row r="163" spans="4:23" ht="12">
      <c r="D163" s="75" t="s">
        <v>373</v>
      </c>
      <c r="E163" s="76">
        <f>J163</f>
        <v>0</v>
      </c>
      <c r="H163" s="76">
        <f>+H161</f>
        <v>0</v>
      </c>
      <c r="I163" s="76">
        <f>+I161</f>
        <v>0</v>
      </c>
      <c r="J163" s="76">
        <f>+J161</f>
        <v>0</v>
      </c>
      <c r="L163" s="77">
        <f>+L161</f>
        <v>77.191869999999994</v>
      </c>
      <c r="N163" s="78">
        <f>+N161</f>
        <v>0</v>
      </c>
      <c r="W163" s="35">
        <f>+W161</f>
        <v>97.313999999999993</v>
      </c>
    </row>
    <row r="165" spans="4:23" ht="12">
      <c r="D165" s="79" t="s">
        <v>374</v>
      </c>
      <c r="E165" s="76">
        <f>J165</f>
        <v>0</v>
      </c>
      <c r="H165" s="76">
        <f>+H142+H163</f>
        <v>0</v>
      </c>
      <c r="I165" s="76">
        <f>+I142+I163</f>
        <v>0</v>
      </c>
      <c r="J165" s="76">
        <f>+J142+J163</f>
        <v>0</v>
      </c>
      <c r="L165" s="77">
        <f>+L142+L163</f>
        <v>16643.655720839997</v>
      </c>
      <c r="N165" s="78">
        <f>+N142+N163</f>
        <v>0</v>
      </c>
      <c r="W165" s="35">
        <f>+W142+W163</f>
        <v>5729.2769999999991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showGridLines="0" workbookViewId="0">
      <pane ySplit="10" topLeftCell="A11" activePane="bottomLeft" state="frozen"/>
      <selection pane="bottomLeft" activeCell="C16" sqref="C16"/>
    </sheetView>
  </sheetViews>
  <sheetFormatPr baseColWidth="10" defaultColWidth="9.1640625" defaultRowHeight="11"/>
  <cols>
    <col min="1" max="1" width="15.6640625" style="13" customWidth="1"/>
    <col min="2" max="3" width="45.6640625" style="13" customWidth="1"/>
    <col min="4" max="4" width="11.33203125" style="14" customWidth="1"/>
    <col min="5" max="16384" width="9.1640625" style="4"/>
  </cols>
  <sheetData>
    <row r="1" spans="1:6">
      <c r="A1" s="15" t="s">
        <v>76</v>
      </c>
      <c r="B1" s="16"/>
      <c r="C1" s="16"/>
      <c r="D1" s="17" t="s">
        <v>2</v>
      </c>
    </row>
    <row r="2" spans="1:6">
      <c r="A2" s="15" t="s">
        <v>78</v>
      </c>
      <c r="B2" s="16"/>
      <c r="C2" s="16"/>
      <c r="D2" s="17" t="s">
        <v>79</v>
      </c>
    </row>
    <row r="3" spans="1:6">
      <c r="A3" s="15" t="s">
        <v>13</v>
      </c>
      <c r="B3" s="16"/>
      <c r="C3" s="16"/>
      <c r="D3" s="17" t="s">
        <v>376</v>
      </c>
    </row>
    <row r="4" spans="1:6">
      <c r="A4" s="16"/>
      <c r="B4" s="16"/>
      <c r="C4" s="16"/>
      <c r="D4" s="16"/>
    </row>
    <row r="5" spans="1:6">
      <c r="A5" s="15" t="s">
        <v>81</v>
      </c>
      <c r="B5" s="16"/>
      <c r="C5" s="16"/>
      <c r="D5" s="16"/>
    </row>
    <row r="6" spans="1:6">
      <c r="A6" s="15" t="s">
        <v>82</v>
      </c>
      <c r="B6" s="16"/>
      <c r="C6" s="16"/>
      <c r="D6" s="16"/>
    </row>
    <row r="7" spans="1:6">
      <c r="A7" s="15"/>
      <c r="B7" s="16"/>
      <c r="C7" s="16"/>
      <c r="D7" s="16"/>
    </row>
    <row r="8" spans="1:6">
      <c r="A8" s="4"/>
      <c r="B8" s="18"/>
      <c r="C8" s="19"/>
      <c r="D8" s="20"/>
    </row>
    <row r="9" spans="1:6">
      <c r="A9" s="21" t="s">
        <v>65</v>
      </c>
      <c r="B9" s="21" t="s">
        <v>66</v>
      </c>
      <c r="C9" s="21" t="s">
        <v>67</v>
      </c>
      <c r="D9" s="22" t="s">
        <v>68</v>
      </c>
      <c r="F9" s="4" t="s">
        <v>375</v>
      </c>
    </row>
    <row r="10" spans="1:6">
      <c r="A10" s="23"/>
      <c r="B10" s="23"/>
      <c r="C10" s="24"/>
      <c r="D10" s="25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23"/>
  <sheetViews>
    <sheetView showGridLines="0" tabSelected="1" workbookViewId="0">
      <pane xSplit="1" ySplit="10" topLeftCell="B11" activePane="bottomRight" state="frozen"/>
      <selection pane="topRight"/>
      <selection pane="bottomLeft"/>
      <selection pane="bottomRight" activeCell="K16" sqref="K16"/>
    </sheetView>
  </sheetViews>
  <sheetFormatPr baseColWidth="10" defaultColWidth="9.1640625" defaultRowHeight="11"/>
  <cols>
    <col min="1" max="1" width="42.33203125" style="4" customWidth="1"/>
    <col min="2" max="4" width="9.6640625" style="5" customWidth="1"/>
    <col min="5" max="5" width="9.6640625" style="6" customWidth="1"/>
    <col min="6" max="6" width="8.6640625" style="7" customWidth="1"/>
    <col min="7" max="7" width="9.1640625" style="7"/>
    <col min="8" max="23" width="9.1640625" style="4"/>
    <col min="24" max="25" width="5.6640625" style="4" customWidth="1"/>
    <col min="26" max="26" width="6.5" style="4" customWidth="1"/>
    <col min="27" max="27" width="24.33203125" style="4" customWidth="1"/>
    <col min="28" max="28" width="4.33203125" style="4" customWidth="1"/>
    <col min="29" max="29" width="8.33203125" style="4" customWidth="1"/>
    <col min="30" max="30" width="8.6640625" style="4" customWidth="1"/>
    <col min="31" max="16384" width="9.1640625" style="4"/>
  </cols>
  <sheetData>
    <row r="1" spans="1:30">
      <c r="A1" s="8" t="s">
        <v>76</v>
      </c>
      <c r="C1" s="4"/>
      <c r="E1" s="8" t="s">
        <v>77</v>
      </c>
      <c r="F1" s="4"/>
      <c r="G1" s="4"/>
      <c r="Z1" s="1" t="s">
        <v>3</v>
      </c>
      <c r="AA1" s="1" t="s">
        <v>4</v>
      </c>
      <c r="AB1" s="1" t="s">
        <v>5</v>
      </c>
      <c r="AC1" s="1" t="s">
        <v>6</v>
      </c>
      <c r="AD1" s="1" t="s">
        <v>7</v>
      </c>
    </row>
    <row r="2" spans="1:30">
      <c r="A2" s="8" t="s">
        <v>78</v>
      </c>
      <c r="C2" s="4"/>
      <c r="E2" s="8" t="s">
        <v>79</v>
      </c>
      <c r="F2" s="4"/>
      <c r="G2" s="4"/>
      <c r="Z2" s="1" t="s">
        <v>10</v>
      </c>
      <c r="AA2" s="2" t="s">
        <v>69</v>
      </c>
      <c r="AB2" s="2" t="s">
        <v>12</v>
      </c>
      <c r="AC2" s="2"/>
      <c r="AD2" s="3"/>
    </row>
    <row r="3" spans="1:30">
      <c r="A3" s="8" t="s">
        <v>13</v>
      </c>
      <c r="C3" s="4"/>
      <c r="E3" s="8" t="s">
        <v>80</v>
      </c>
      <c r="F3" s="4"/>
      <c r="G3" s="4"/>
      <c r="Z3" s="1" t="s">
        <v>14</v>
      </c>
      <c r="AA3" s="2" t="s">
        <v>70</v>
      </c>
      <c r="AB3" s="2" t="s">
        <v>12</v>
      </c>
      <c r="AC3" s="2" t="s">
        <v>16</v>
      </c>
      <c r="AD3" s="3" t="s">
        <v>17</v>
      </c>
    </row>
    <row r="4" spans="1:30">
      <c r="B4" s="4"/>
      <c r="C4" s="4"/>
      <c r="D4" s="4"/>
      <c r="E4" s="4"/>
      <c r="F4" s="4"/>
      <c r="G4" s="4"/>
      <c r="Z4" s="1" t="s">
        <v>18</v>
      </c>
      <c r="AA4" s="2" t="s">
        <v>71</v>
      </c>
      <c r="AB4" s="2" t="s">
        <v>12</v>
      </c>
      <c r="AC4" s="2"/>
      <c r="AD4" s="3"/>
    </row>
    <row r="5" spans="1:30">
      <c r="A5" s="8" t="s">
        <v>81</v>
      </c>
      <c r="B5" s="4"/>
      <c r="C5" s="4"/>
      <c r="D5" s="4"/>
      <c r="E5" s="4"/>
      <c r="F5" s="4"/>
      <c r="G5" s="4"/>
      <c r="Z5" s="1" t="s">
        <v>20</v>
      </c>
      <c r="AA5" s="2" t="s">
        <v>70</v>
      </c>
      <c r="AB5" s="2" t="s">
        <v>12</v>
      </c>
      <c r="AC5" s="2" t="s">
        <v>16</v>
      </c>
      <c r="AD5" s="3" t="s">
        <v>17</v>
      </c>
    </row>
    <row r="6" spans="1:30">
      <c r="A6" s="8" t="s">
        <v>82</v>
      </c>
      <c r="B6" s="4"/>
      <c r="C6" s="4"/>
      <c r="D6" s="4"/>
      <c r="E6" s="4"/>
      <c r="F6" s="4"/>
      <c r="G6" s="4"/>
    </row>
    <row r="7" spans="1:30">
      <c r="A7" s="8"/>
      <c r="B7" s="4"/>
      <c r="C7" s="4"/>
      <c r="D7" s="4"/>
      <c r="E7" s="4"/>
      <c r="F7" s="4"/>
      <c r="G7" s="4"/>
    </row>
    <row r="8" spans="1:30" ht="13">
      <c r="B8" s="9" t="str">
        <f>CONCATENATE(AA2," ",AB2," ",AC2," ",AD2)</f>
        <v xml:space="preserve">Rekapitulácia rozpočtu v EUR  </v>
      </c>
      <c r="G8" s="4"/>
    </row>
    <row r="9" spans="1:30">
      <c r="A9" s="10" t="s">
        <v>72</v>
      </c>
      <c r="B9" s="10" t="s">
        <v>29</v>
      </c>
      <c r="C9" s="10" t="s">
        <v>30</v>
      </c>
      <c r="D9" s="10" t="s">
        <v>31</v>
      </c>
      <c r="E9" s="11" t="s">
        <v>73</v>
      </c>
      <c r="F9" s="11" t="s">
        <v>33</v>
      </c>
      <c r="G9" s="11" t="s">
        <v>38</v>
      </c>
    </row>
    <row r="10" spans="1:30">
      <c r="A10" s="12"/>
      <c r="B10" s="12"/>
      <c r="C10" s="12" t="s">
        <v>55</v>
      </c>
      <c r="D10" s="12"/>
      <c r="E10" s="12" t="s">
        <v>31</v>
      </c>
      <c r="F10" s="12" t="s">
        <v>31</v>
      </c>
      <c r="G10" s="12" t="s">
        <v>31</v>
      </c>
    </row>
    <row r="12" spans="1:30">
      <c r="A12" s="4" t="s">
        <v>88</v>
      </c>
      <c r="B12" s="5">
        <f>Prehlad!H47</f>
        <v>0</v>
      </c>
      <c r="C12" s="5">
        <f>Prehlad!I47</f>
        <v>0</v>
      </c>
      <c r="D12" s="5">
        <f>Prehlad!J47</f>
        <v>0</v>
      </c>
      <c r="E12" s="6">
        <f>Prehlad!L47</f>
        <v>13207.089</v>
      </c>
      <c r="F12" s="7">
        <f>Prehlad!N47</f>
        <v>0</v>
      </c>
      <c r="G12" s="7">
        <f>Prehlad!W47</f>
        <v>1758.6309999999999</v>
      </c>
    </row>
    <row r="13" spans="1:30">
      <c r="A13" s="4" t="s">
        <v>177</v>
      </c>
      <c r="B13" s="5">
        <f>Prehlad!H78</f>
        <v>0</v>
      </c>
      <c r="C13" s="5">
        <f>Prehlad!I78</f>
        <v>0</v>
      </c>
      <c r="D13" s="5">
        <f>Prehlad!J78</f>
        <v>0</v>
      </c>
      <c r="E13" s="6">
        <f>Prehlad!L78</f>
        <v>1047.8259908400003</v>
      </c>
      <c r="F13" s="7">
        <f>Prehlad!N78</f>
        <v>0</v>
      </c>
      <c r="G13" s="7">
        <f>Prehlad!W78</f>
        <v>2482.17</v>
      </c>
    </row>
    <row r="14" spans="1:30">
      <c r="A14" s="4" t="s">
        <v>233</v>
      </c>
      <c r="B14" s="5">
        <f>Prehlad!H93</f>
        <v>0</v>
      </c>
      <c r="C14" s="5">
        <f>Prehlad!I93</f>
        <v>0</v>
      </c>
      <c r="D14" s="5">
        <f>Prehlad!J93</f>
        <v>0</v>
      </c>
      <c r="E14" s="6">
        <f>Prehlad!L93</f>
        <v>184.88417999999999</v>
      </c>
      <c r="F14" s="7">
        <f>Prehlad!N93</f>
        <v>0</v>
      </c>
      <c r="G14" s="7">
        <f>Prehlad!W93</f>
        <v>119.39600000000002</v>
      </c>
    </row>
    <row r="15" spans="1:30">
      <c r="A15" s="4" t="s">
        <v>271</v>
      </c>
      <c r="B15" s="5">
        <f>Prehlad!H136</f>
        <v>0</v>
      </c>
      <c r="C15" s="5">
        <f>Prehlad!I136</f>
        <v>0</v>
      </c>
      <c r="D15" s="5">
        <f>Prehlad!J136</f>
        <v>0</v>
      </c>
      <c r="E15" s="6">
        <f>Prehlad!L136</f>
        <v>2126.6646799999999</v>
      </c>
      <c r="F15" s="7">
        <f>Prehlad!N136</f>
        <v>0</v>
      </c>
      <c r="G15" s="7">
        <f>Prehlad!W136</f>
        <v>1146.588</v>
      </c>
    </row>
    <row r="16" spans="1:30">
      <c r="A16" s="4" t="s">
        <v>324</v>
      </c>
      <c r="B16" s="5">
        <f>Prehlad!H140</f>
        <v>0</v>
      </c>
      <c r="C16" s="5">
        <f>Prehlad!I140</f>
        <v>0</v>
      </c>
      <c r="D16" s="5">
        <f>Prehlad!J140</f>
        <v>0</v>
      </c>
      <c r="E16" s="6">
        <f>Prehlad!L140</f>
        <v>0</v>
      </c>
      <c r="F16" s="7">
        <f>Prehlad!N140</f>
        <v>0</v>
      </c>
      <c r="G16" s="7">
        <f>Prehlad!W140</f>
        <v>125.178</v>
      </c>
    </row>
    <row r="17" spans="1:7">
      <c r="A17" s="4" t="s">
        <v>329</v>
      </c>
      <c r="B17" s="5">
        <f>Prehlad!H142</f>
        <v>0</v>
      </c>
      <c r="C17" s="5">
        <f>Prehlad!I142</f>
        <v>0</v>
      </c>
      <c r="D17" s="5">
        <f>Prehlad!J142</f>
        <v>0</v>
      </c>
      <c r="E17" s="6">
        <f>Prehlad!L142</f>
        <v>16566.463850839998</v>
      </c>
      <c r="F17" s="7">
        <f>Prehlad!N142</f>
        <v>0</v>
      </c>
      <c r="G17" s="7">
        <f>Prehlad!W142</f>
        <v>5631.9629999999988</v>
      </c>
    </row>
    <row r="19" spans="1:7">
      <c r="A19" s="4" t="s">
        <v>331</v>
      </c>
      <c r="B19" s="5">
        <f>Prehlad!H161</f>
        <v>0</v>
      </c>
      <c r="C19" s="5">
        <f>Prehlad!I161</f>
        <v>0</v>
      </c>
      <c r="D19" s="5">
        <f>Prehlad!J161</f>
        <v>0</v>
      </c>
      <c r="E19" s="6">
        <f>Prehlad!L161</f>
        <v>77.191869999999994</v>
      </c>
      <c r="F19" s="7">
        <f>Prehlad!N161</f>
        <v>0</v>
      </c>
      <c r="G19" s="7">
        <f>Prehlad!W161</f>
        <v>97.313999999999993</v>
      </c>
    </row>
    <row r="20" spans="1:7">
      <c r="A20" s="4" t="s">
        <v>373</v>
      </c>
      <c r="B20" s="5">
        <f>Prehlad!H163</f>
        <v>0</v>
      </c>
      <c r="C20" s="5">
        <f>Prehlad!I163</f>
        <v>0</v>
      </c>
      <c r="D20" s="5">
        <f>Prehlad!J163</f>
        <v>0</v>
      </c>
      <c r="E20" s="6">
        <f>Prehlad!L163</f>
        <v>77.191869999999994</v>
      </c>
      <c r="F20" s="7">
        <f>Prehlad!N163</f>
        <v>0</v>
      </c>
      <c r="G20" s="7">
        <f>Prehlad!W163</f>
        <v>97.313999999999993</v>
      </c>
    </row>
    <row r="23" spans="1:7">
      <c r="A23" s="4" t="s">
        <v>374</v>
      </c>
      <c r="B23" s="5">
        <f>Prehlad!H165</f>
        <v>0</v>
      </c>
      <c r="C23" s="5">
        <f>Prehlad!I165</f>
        <v>0</v>
      </c>
      <c r="D23" s="5">
        <f>Prehlad!J165</f>
        <v>0</v>
      </c>
      <c r="E23" s="6">
        <f>Prehlad!L165</f>
        <v>16643.655720839997</v>
      </c>
      <c r="F23" s="7">
        <f>Prehlad!N165</f>
        <v>0</v>
      </c>
      <c r="G23" s="7">
        <f>Prehlad!W165</f>
        <v>5729.2769999999991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Prehlad</vt:lpstr>
      <vt:lpstr>Figury</vt:lpstr>
      <vt:lpstr>Rekapitulacia</vt:lpstr>
      <vt:lpstr>Figury!Názvy_tlače</vt:lpstr>
      <vt:lpstr>Prehlad!Názvy_tlače</vt:lpstr>
      <vt:lpstr>Rekapitulacia!Názvy_tlače</vt:lpstr>
      <vt:lpstr>Figury!Oblasť_tlače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Microsoft Office User</cp:lastModifiedBy>
  <cp:revision>0</cp:revision>
  <cp:lastPrinted>2021-07-29T11:16:21Z</cp:lastPrinted>
  <dcterms:created xsi:type="dcterms:W3CDTF">1999-04-06T07:39:00Z</dcterms:created>
  <dcterms:modified xsi:type="dcterms:W3CDTF">2021-11-30T15:08:11Z</dcterms:modified>
</cp:coreProperties>
</file>